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9EED342F-1B7F-46DC-8BA7-DE35A73D16B0}" xr6:coauthVersionLast="31" xr6:coauthVersionMax="31" xr10:uidLastSave="{00000000-0000-0000-0000-000000000000}"/>
  <bookViews>
    <workbookView xWindow="0" yWindow="0" windowWidth="20730" windowHeight="11760" xr2:uid="{00000000-000D-0000-FFFF-FFFF00000000}"/>
  </bookViews>
  <sheets>
    <sheet name="Country Profile" sheetId="1" r:id="rId1"/>
    <sheet name="2015" sheetId="8" state="hidden" r:id="rId2"/>
    <sheet name="2013" sheetId="7" state="hidden" r:id="rId3"/>
    <sheet name="2011" sheetId="6" state="hidden" r:id="rId4"/>
    <sheet name="2009" sheetId="5" state="hidden" r:id="rId5"/>
    <sheet name="2007" sheetId="4" state="hidden" r:id="rId6"/>
    <sheet name="2005" sheetId="3" state="hidden" r:id="rId7"/>
    <sheet name="External 2015 data" sheetId="11" state="hidden" r:id="rId8"/>
    <sheet name="CountryComments" sheetId="10" state="hidden" r:id="rId9"/>
    <sheet name="country names" sheetId="2" state="hidden" r:id="rId10"/>
  </sheets>
  <calcPr calcId="17901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1" l="1"/>
  <c r="L46" i="11"/>
  <c r="L45" i="11"/>
  <c r="L44" i="11"/>
  <c r="L43" i="11"/>
  <c r="L42" i="11"/>
  <c r="L41" i="11"/>
  <c r="L40" i="11"/>
  <c r="L39" i="11"/>
  <c r="L38" i="11"/>
  <c r="L37" i="11"/>
  <c r="L36" i="11"/>
  <c r="L35" i="11"/>
  <c r="L34" i="11"/>
  <c r="L33" i="11"/>
  <c r="L32" i="11"/>
  <c r="L31" i="11"/>
  <c r="L30" i="11"/>
  <c r="L29" i="11"/>
  <c r="L28" i="11"/>
  <c r="L27" i="11"/>
  <c r="L26" i="11"/>
  <c r="L25" i="11"/>
  <c r="L23" i="11"/>
  <c r="L22" i="11"/>
  <c r="L21" i="11"/>
  <c r="L20" i="11"/>
  <c r="L19" i="11"/>
  <c r="L18" i="11"/>
  <c r="L17" i="11"/>
  <c r="L16" i="11"/>
  <c r="L15" i="11"/>
  <c r="L14" i="11"/>
  <c r="L13" i="11"/>
  <c r="L12" i="11"/>
  <c r="L11" i="11"/>
  <c r="L10" i="11"/>
  <c r="L9" i="11"/>
  <c r="L8" i="11"/>
  <c r="L7" i="11"/>
  <c r="L6" i="11"/>
  <c r="L5" i="11"/>
  <c r="L4" i="11"/>
  <c r="L3" i="11"/>
  <c r="L2" i="11"/>
  <c r="B57" i="1" l="1"/>
  <c r="L49" i="11"/>
  <c r="K49" i="11"/>
  <c r="F49" i="11"/>
  <c r="E49" i="11"/>
  <c r="C49" i="11"/>
  <c r="B49" i="11"/>
  <c r="L50" i="11"/>
  <c r="K50" i="11"/>
  <c r="F50" i="11"/>
  <c r="E50" i="11"/>
  <c r="C50" i="11"/>
  <c r="B50" i="11"/>
  <c r="D50" i="11" l="1"/>
  <c r="H50" i="11"/>
  <c r="I50" i="11"/>
  <c r="J50" i="11" s="1"/>
  <c r="B48" i="11"/>
  <c r="D49" i="1"/>
  <c r="C49" i="1"/>
  <c r="E50" i="1"/>
  <c r="C50" i="1"/>
  <c r="C14" i="1"/>
  <c r="C51" i="1"/>
  <c r="F51" i="1"/>
  <c r="F52" i="1"/>
  <c r="D51" i="1"/>
  <c r="F49" i="1"/>
  <c r="D50" i="1"/>
  <c r="F50" i="1"/>
  <c r="D52" i="1"/>
  <c r="E49" i="1"/>
  <c r="E52" i="1"/>
  <c r="E51" i="1"/>
  <c r="C52" i="1"/>
  <c r="H49" i="11" l="1"/>
  <c r="I49" i="11"/>
  <c r="J49" i="11" s="1"/>
  <c r="D49" i="11"/>
  <c r="C21" i="1"/>
  <c r="C28" i="1"/>
  <c r="C16" i="1"/>
  <c r="C33" i="1"/>
  <c r="C32" i="1"/>
  <c r="C15" i="1"/>
  <c r="C26" i="1"/>
  <c r="C22" i="1"/>
  <c r="C20" i="1"/>
  <c r="C8" i="1"/>
  <c r="C27" i="1"/>
  <c r="C35" i="1"/>
  <c r="C9" i="1"/>
  <c r="L48" i="11" l="1"/>
  <c r="K48" i="11"/>
  <c r="F48" i="11"/>
  <c r="I48" i="11" s="1"/>
  <c r="E48" i="11"/>
  <c r="H48" i="11" s="1"/>
  <c r="C48" i="11"/>
  <c r="D48" i="11" s="1"/>
  <c r="J48" i="11" l="1"/>
  <c r="H2" i="11"/>
  <c r="D14" i="1"/>
  <c r="E14" i="1"/>
  <c r="I46" i="11" l="1"/>
  <c r="I45" i="11"/>
  <c r="I44" i="11"/>
  <c r="I43" i="11"/>
  <c r="I42" i="11"/>
  <c r="I41" i="11"/>
  <c r="I40" i="11"/>
  <c r="I39" i="11"/>
  <c r="I38" i="11"/>
  <c r="I37" i="11"/>
  <c r="I36" i="11"/>
  <c r="I35" i="11"/>
  <c r="I34" i="11"/>
  <c r="I33" i="11"/>
  <c r="I32" i="11"/>
  <c r="I31" i="11"/>
  <c r="I30" i="11"/>
  <c r="I29" i="11"/>
  <c r="I28" i="11"/>
  <c r="I27" i="11"/>
  <c r="I25" i="11"/>
  <c r="I24" i="11"/>
  <c r="I23" i="11"/>
  <c r="I22" i="11"/>
  <c r="I21" i="11"/>
  <c r="I20" i="11"/>
  <c r="I19" i="11"/>
  <c r="I18" i="11"/>
  <c r="I17" i="11"/>
  <c r="I16" i="11"/>
  <c r="I15" i="11"/>
  <c r="I14" i="11"/>
  <c r="I13" i="11"/>
  <c r="I12" i="11"/>
  <c r="I11" i="11"/>
  <c r="I10" i="11"/>
  <c r="I9" i="11"/>
  <c r="I8" i="11"/>
  <c r="I7" i="11"/>
  <c r="I6" i="11"/>
  <c r="I5" i="11"/>
  <c r="I4" i="11"/>
  <c r="I3" i="11"/>
  <c r="I2" i="11"/>
  <c r="J2" i="11" s="1"/>
  <c r="H46" i="11"/>
  <c r="H45" i="11"/>
  <c r="H44" i="11"/>
  <c r="H43" i="11"/>
  <c r="H42" i="11"/>
  <c r="H41" i="11"/>
  <c r="H40" i="11"/>
  <c r="H39" i="11"/>
  <c r="H38" i="11"/>
  <c r="H37" i="11"/>
  <c r="H36" i="11"/>
  <c r="H35" i="11"/>
  <c r="H34" i="11"/>
  <c r="H33" i="11"/>
  <c r="H32" i="11"/>
  <c r="H31" i="11"/>
  <c r="H30" i="11"/>
  <c r="H29" i="11"/>
  <c r="H28" i="11"/>
  <c r="H27" i="11"/>
  <c r="H25" i="11"/>
  <c r="H24" i="11"/>
  <c r="H23" i="11"/>
  <c r="H22" i="11"/>
  <c r="H21" i="11"/>
  <c r="H20" i="11"/>
  <c r="H19" i="11"/>
  <c r="H18" i="11"/>
  <c r="H17" i="11"/>
  <c r="H16" i="11"/>
  <c r="H15" i="11"/>
  <c r="H14" i="11"/>
  <c r="H13" i="11"/>
  <c r="H12" i="11"/>
  <c r="H11" i="11"/>
  <c r="H10" i="11"/>
  <c r="H9" i="11"/>
  <c r="H8" i="11"/>
  <c r="H7" i="11"/>
  <c r="H6" i="11"/>
  <c r="H5" i="11"/>
  <c r="H4" i="11"/>
  <c r="H3" i="11"/>
  <c r="J6" i="11" l="1"/>
  <c r="J10" i="11"/>
  <c r="J14" i="11"/>
  <c r="J18" i="11"/>
  <c r="J22" i="11"/>
  <c r="J27" i="11"/>
  <c r="J31" i="11"/>
  <c r="J35" i="11"/>
  <c r="J39" i="11"/>
  <c r="J43" i="11"/>
  <c r="J3" i="11"/>
  <c r="J7" i="11"/>
  <c r="J11" i="11"/>
  <c r="J15" i="11"/>
  <c r="J19" i="11"/>
  <c r="J23" i="11"/>
  <c r="J28" i="11"/>
  <c r="J32" i="11"/>
  <c r="J36" i="11"/>
  <c r="J40" i="11"/>
  <c r="J44" i="11"/>
  <c r="J4" i="11"/>
  <c r="J8" i="11"/>
  <c r="J12" i="11"/>
  <c r="J16" i="11"/>
  <c r="J20" i="11"/>
  <c r="J24" i="11"/>
  <c r="J29" i="11"/>
  <c r="J33" i="11"/>
  <c r="J37" i="11"/>
  <c r="J41" i="11"/>
  <c r="J45" i="11"/>
  <c r="J5" i="11"/>
  <c r="J9" i="11"/>
  <c r="J13" i="11"/>
  <c r="J17" i="11"/>
  <c r="J21" i="11"/>
  <c r="J25" i="11"/>
  <c r="J30" i="11"/>
  <c r="J34" i="11"/>
  <c r="J38" i="11"/>
  <c r="J42" i="11"/>
  <c r="J46"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D2" i="11"/>
  <c r="B30" i="10" l="1"/>
  <c r="B8" i="10"/>
  <c r="B5" i="10"/>
  <c r="B3" i="10"/>
  <c r="G52" i="1" l="1"/>
  <c r="C53" i="1"/>
  <c r="G51" i="1"/>
  <c r="G50" i="1"/>
  <c r="G49" i="1"/>
  <c r="D53" i="1"/>
  <c r="E53" i="1"/>
  <c r="F53" i="1"/>
  <c r="B47" i="1"/>
  <c r="W8" i="2"/>
  <c r="V8" i="2"/>
  <c r="U8" i="2"/>
  <c r="T8" i="2"/>
  <c r="F12" i="2"/>
  <c r="G12" i="2"/>
  <c r="H12" i="2"/>
  <c r="I12" i="2"/>
  <c r="J12" i="2"/>
  <c r="K12" i="2"/>
  <c r="L12" i="2"/>
  <c r="M12" i="2"/>
  <c r="N12" i="2"/>
  <c r="O12" i="2"/>
  <c r="P12" i="2"/>
  <c r="Q12" i="2"/>
  <c r="R12" i="2"/>
  <c r="S12" i="2"/>
  <c r="T12" i="2"/>
  <c r="U12" i="2"/>
  <c r="V12" i="2"/>
  <c r="W12" i="2"/>
  <c r="E12" i="2"/>
  <c r="F10" i="2"/>
  <c r="G10" i="2"/>
  <c r="H10" i="2"/>
  <c r="I10" i="2"/>
  <c r="J10" i="2"/>
  <c r="K10" i="2"/>
  <c r="L10" i="2"/>
  <c r="M10" i="2"/>
  <c r="N10" i="2"/>
  <c r="O10" i="2"/>
  <c r="P10" i="2"/>
  <c r="Q10" i="2"/>
  <c r="R10" i="2"/>
  <c r="S10" i="2"/>
  <c r="T10" i="2"/>
  <c r="U10" i="2"/>
  <c r="V10" i="2"/>
  <c r="W10" i="2"/>
  <c r="E10" i="2"/>
  <c r="F8" i="2"/>
  <c r="G8" i="2"/>
  <c r="H8" i="2"/>
  <c r="I8" i="2"/>
  <c r="J8" i="2"/>
  <c r="K8" i="2"/>
  <c r="L8" i="2"/>
  <c r="M8" i="2"/>
  <c r="N8" i="2"/>
  <c r="O8" i="2"/>
  <c r="P8" i="2"/>
  <c r="Q8" i="2"/>
  <c r="R8" i="2"/>
  <c r="E8" i="2"/>
  <c r="V6" i="2"/>
  <c r="W6" i="2"/>
  <c r="W7" i="2" s="1"/>
  <c r="F6" i="2"/>
  <c r="F7" i="2" s="1"/>
  <c r="G6" i="2"/>
  <c r="G7" i="2" s="1"/>
  <c r="H6" i="2"/>
  <c r="I6" i="2"/>
  <c r="J6" i="2"/>
  <c r="K6" i="2"/>
  <c r="K7" i="2" s="1"/>
  <c r="L6" i="2"/>
  <c r="L7" i="2" s="1"/>
  <c r="M6" i="2"/>
  <c r="M7" i="2" s="1"/>
  <c r="N6" i="2"/>
  <c r="N7" i="2" s="1"/>
  <c r="O6" i="2"/>
  <c r="O7" i="2" s="1"/>
  <c r="P6" i="2"/>
  <c r="Q6" i="2"/>
  <c r="R6" i="2"/>
  <c r="R7" i="2" s="1"/>
  <c r="S6" i="2"/>
  <c r="S7" i="2" s="1"/>
  <c r="T6" i="2"/>
  <c r="U6" i="2"/>
  <c r="E6" i="2"/>
  <c r="P4" i="2"/>
  <c r="Q4" i="2"/>
  <c r="F4" i="2"/>
  <c r="G4" i="2"/>
  <c r="H4" i="2"/>
  <c r="I4" i="2"/>
  <c r="J4" i="2"/>
  <c r="K4" i="2"/>
  <c r="L4" i="2"/>
  <c r="M4" i="2"/>
  <c r="N4" i="2"/>
  <c r="O4" i="2"/>
  <c r="E4" i="2"/>
  <c r="D41" i="1"/>
  <c r="F42" i="1"/>
  <c r="G26" i="1"/>
  <c r="E28" i="1"/>
  <c r="F33" i="1"/>
  <c r="E22" i="1"/>
  <c r="D26" i="1"/>
  <c r="D35" i="1"/>
  <c r="D23" i="1"/>
  <c r="E42" i="1"/>
  <c r="G22" i="1"/>
  <c r="E32" i="1"/>
  <c r="D27" i="1"/>
  <c r="F20" i="1"/>
  <c r="D32" i="1"/>
  <c r="H20" i="1"/>
  <c r="F39" i="1"/>
  <c r="G41" i="1"/>
  <c r="D15" i="1"/>
  <c r="G42" i="1"/>
  <c r="E20" i="1"/>
  <c r="E35" i="1"/>
  <c r="E16" i="1"/>
  <c r="E21" i="1"/>
  <c r="F21" i="1"/>
  <c r="E39" i="1"/>
  <c r="F27" i="1"/>
  <c r="D39" i="1"/>
  <c r="D16" i="1"/>
  <c r="G40" i="1"/>
  <c r="H39" i="1"/>
  <c r="G39" i="1"/>
  <c r="H26" i="1"/>
  <c r="G23" i="1"/>
  <c r="H40" i="1"/>
  <c r="G28" i="1"/>
  <c r="H33" i="1"/>
  <c r="H14" i="1"/>
  <c r="G15" i="1"/>
  <c r="F35" i="1"/>
  <c r="H27" i="1"/>
  <c r="E23" i="1"/>
  <c r="G35" i="1"/>
  <c r="H21" i="1"/>
  <c r="E41" i="1"/>
  <c r="G14" i="1"/>
  <c r="F41" i="1"/>
  <c r="G21" i="1"/>
  <c r="E27" i="1"/>
  <c r="F16" i="1"/>
  <c r="H22" i="1"/>
  <c r="H32" i="1"/>
  <c r="D22" i="1"/>
  <c r="D20" i="1"/>
  <c r="D40" i="1"/>
  <c r="H15" i="1"/>
  <c r="D28" i="1"/>
  <c r="F15" i="1"/>
  <c r="D33" i="1"/>
  <c r="F26" i="1"/>
  <c r="G20" i="1"/>
  <c r="F14" i="1"/>
  <c r="F40" i="1"/>
  <c r="G16" i="1"/>
  <c r="G33" i="1"/>
  <c r="E33" i="1"/>
  <c r="G27" i="1"/>
  <c r="F28" i="1"/>
  <c r="F22" i="1"/>
  <c r="G32" i="1"/>
  <c r="E26" i="1"/>
  <c r="D21" i="1"/>
  <c r="E15" i="1"/>
  <c r="D42" i="1"/>
  <c r="F23" i="1"/>
  <c r="F32" i="1"/>
  <c r="E40" i="1"/>
  <c r="U7" i="2" l="1"/>
  <c r="G55" i="1"/>
  <c r="C54" i="1" s="1"/>
  <c r="M11" i="2"/>
  <c r="U11" i="2"/>
  <c r="J9" i="2"/>
  <c r="R9" i="2"/>
  <c r="P7" i="2"/>
  <c r="Q11" i="2"/>
  <c r="I11" i="2"/>
  <c r="I7" i="2"/>
  <c r="V7" i="2"/>
  <c r="T7" i="2"/>
  <c r="Q7" i="2"/>
  <c r="P9" i="2"/>
  <c r="H9" i="2"/>
  <c r="S11" i="2"/>
  <c r="K11" i="2"/>
  <c r="J7" i="2"/>
  <c r="M5" i="2"/>
  <c r="I9" i="2"/>
  <c r="N9" i="2"/>
  <c r="F9" i="2"/>
  <c r="E7" i="2"/>
  <c r="N5" i="2"/>
  <c r="F5" i="2"/>
  <c r="Q9" i="2"/>
  <c r="T11" i="2"/>
  <c r="L11" i="2"/>
  <c r="U9" i="2"/>
  <c r="P5" i="2"/>
  <c r="T9" i="2"/>
  <c r="V9" i="2"/>
  <c r="I5" i="2"/>
  <c r="L9" i="2"/>
  <c r="W11" i="2"/>
  <c r="O11" i="2"/>
  <c r="G11" i="2"/>
  <c r="H7" i="2"/>
  <c r="E5" i="2"/>
  <c r="H5" i="2"/>
  <c r="E9" i="2"/>
  <c r="K9" i="2"/>
  <c r="V11" i="2"/>
  <c r="N11" i="2"/>
  <c r="F11" i="2"/>
  <c r="O5" i="2"/>
  <c r="G5" i="2"/>
  <c r="S9" i="2"/>
  <c r="Q5" i="2"/>
  <c r="L5" i="2"/>
  <c r="O9" i="2"/>
  <c r="G9" i="2"/>
  <c r="R11" i="2"/>
  <c r="J11" i="2"/>
  <c r="W9" i="2"/>
  <c r="K5" i="2"/>
  <c r="J5" i="2"/>
  <c r="M9" i="2"/>
  <c r="E11" i="2"/>
  <c r="P11" i="2"/>
  <c r="H11" i="2"/>
  <c r="H50" i="1" l="1"/>
  <c r="H52" i="1"/>
  <c r="H51" i="1"/>
  <c r="H49" i="1"/>
  <c r="E54" i="1"/>
  <c r="F54" i="1"/>
  <c r="D54" i="1"/>
  <c r="C40" i="1"/>
  <c r="C39" i="1"/>
  <c r="C41" i="1"/>
  <c r="C42" i="1"/>
  <c r="C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100-000001000000}">
      <text>
        <r>
          <rPr>
            <sz val="9"/>
            <color indexed="81"/>
            <rFont val="Tahoma"/>
            <family val="2"/>
          </rPr>
          <t>WENN WERTE LEER DANN JFSQ DATEN.
NÖTIG? PREFILLING WIRD DOCH EH GEMACHT</t>
        </r>
      </text>
    </comment>
    <comment ref="E1" authorId="0" shapeId="0" xr:uid="{00000000-0006-0000-0100-000002000000}">
      <text>
        <r>
          <rPr>
            <sz val="9"/>
            <color indexed="81"/>
            <rFont val="Tahoma"/>
            <family val="2"/>
          </rPr>
          <t>Siehe JFSQ Kommentar in Spalte D</t>
        </r>
      </text>
    </comment>
    <comment ref="F1" authorId="0" shapeId="0" xr:uid="{00000000-0006-0000-0100-000003000000}">
      <text>
        <r>
          <rPr>
            <b/>
            <sz val="9"/>
            <color indexed="81"/>
            <rFont val="Tahoma"/>
            <family val="2"/>
          </rPr>
          <t>see comment in external data sheet</t>
        </r>
      </text>
    </comment>
    <comment ref="L1" authorId="0" shapeId="0" xr:uid="{00000000-0006-0000-0100-000004000000}">
      <text>
        <r>
          <rPr>
            <b/>
            <sz val="9"/>
            <color indexed="81"/>
            <rFont val="Tahoma"/>
            <family val="2"/>
          </rPr>
          <t>JFSQ Werte checken</t>
        </r>
      </text>
    </comment>
    <comment ref="N1" authorId="0" shapeId="0" xr:uid="{00000000-0006-0000-0100-000005000000}">
      <text>
        <r>
          <rPr>
            <b/>
            <sz val="9"/>
            <color indexed="81"/>
            <rFont val="Tahoma"/>
            <family val="2"/>
          </rPr>
          <t>see comment in external data sheet</t>
        </r>
      </text>
    </comment>
    <comment ref="A51" authorId="0" shapeId="0" xr:uid="{00000000-0006-0000-0100-000006000000}">
      <text>
        <r>
          <rPr>
            <b/>
            <sz val="9"/>
            <color indexed="81"/>
            <rFont val="Tahoma"/>
            <family val="2"/>
          </rPr>
          <t>Author:</t>
        </r>
        <r>
          <rPr>
            <sz val="9"/>
            <color indexed="81"/>
            <rFont val="Tahoma"/>
            <family val="2"/>
          </rPr>
          <t xml:space="preserve">
still includes Ireland
</t>
        </r>
      </text>
    </comment>
  </commentList>
</comments>
</file>

<file path=xl/sharedStrings.xml><?xml version="1.0" encoding="utf-8"?>
<sst xmlns="http://schemas.openxmlformats.org/spreadsheetml/2006/main" count="2468" uniqueCount="387">
  <si>
    <t>Lithuania</t>
  </si>
  <si>
    <t>* Year selection only affects the "Wood Energy Sources and Uses"</t>
  </si>
  <si>
    <t>Rural Population (% of total)</t>
  </si>
  <si>
    <t>Woody Biomass Supply</t>
  </si>
  <si>
    <t>Total calculated domestic supply of woody biomass (1000m3)</t>
  </si>
  <si>
    <t>Energy Resources</t>
  </si>
  <si>
    <t>Total primary energy supply, TPES (ktoe)</t>
  </si>
  <si>
    <t>Share of renewables (RES) in TPES</t>
  </si>
  <si>
    <t>Total wood energy supply, volume basis (1000 m3)</t>
  </si>
  <si>
    <t>Total wood energy supply, energy basis (ktoe)</t>
  </si>
  <si>
    <t>Wood Energy Intensity</t>
  </si>
  <si>
    <t>Pellets consumption per inhabitant (kg/capita)</t>
  </si>
  <si>
    <t>Role of Wood Energy in Forest Sector</t>
  </si>
  <si>
    <t>Share of net annual increment directly used for energy (%)</t>
  </si>
  <si>
    <t>Share of Roundwood supply directly used for energy purposes (%)</t>
  </si>
  <si>
    <t>Share of calculated domestic consumption of woody biomass used for energy purposes (%)</t>
  </si>
  <si>
    <t>Role of Wood Energy in Energy Sector</t>
  </si>
  <si>
    <t xml:space="preserve">Share of woody biomass in TPES (%) </t>
  </si>
  <si>
    <t xml:space="preserve">Share of woody biomass in RES (%) </t>
  </si>
  <si>
    <t>Share of wood energy generated from black liquor, energy basis (%)</t>
  </si>
  <si>
    <t>Imported wood fuel as share of wood energy, volume basis (%)</t>
  </si>
  <si>
    <t>U1 Power and Heat</t>
  </si>
  <si>
    <t>U2 Industrial</t>
  </si>
  <si>
    <t>U3 Residential</t>
  </si>
  <si>
    <t>U4 Other</t>
  </si>
  <si>
    <t>Sum</t>
  </si>
  <si>
    <t>%</t>
  </si>
  <si>
    <t>S1 Direct</t>
  </si>
  <si>
    <t>S2 Indirect</t>
  </si>
  <si>
    <t>S3 Recovered</t>
  </si>
  <si>
    <t>S4 Unspecified</t>
  </si>
  <si>
    <t>Notes/Comments:</t>
  </si>
  <si>
    <t>n/a</t>
  </si>
  <si>
    <t>Roundwood removals from forest and outside forest (1000m3)</t>
  </si>
  <si>
    <t>Roundwood supply from forest and outside forest including net trade (1000m3)</t>
  </si>
  <si>
    <t>Average wood energy consumption (m3/capita)</t>
  </si>
  <si>
    <t>Fuelwood consumption per rural inhabitant (m3/inhabitant)</t>
  </si>
  <si>
    <t>'Analysis 2007'!A1:CF70</t>
  </si>
  <si>
    <t>Disclaimer: Data comparisons between reference years are only indicative, due to changes in national and international statistical methodologies. </t>
  </si>
  <si>
    <t>data available between 2007-2015</t>
  </si>
  <si>
    <t>Albania</t>
  </si>
  <si>
    <t>Armenia</t>
  </si>
  <si>
    <t>Austria</t>
  </si>
  <si>
    <t>Azerbaijan</t>
  </si>
  <si>
    <t>Belarus</t>
  </si>
  <si>
    <t>Belgium</t>
  </si>
  <si>
    <t>Bosnia and Herzegovina</t>
  </si>
  <si>
    <t>Bulgaria</t>
  </si>
  <si>
    <t>Canada</t>
  </si>
  <si>
    <t>Croatia</t>
  </si>
  <si>
    <t>Cyprus</t>
  </si>
  <si>
    <t>Czech Republic</t>
  </si>
  <si>
    <t>Denmark</t>
  </si>
  <si>
    <t>Estonia</t>
  </si>
  <si>
    <t>Finland</t>
  </si>
  <si>
    <t>France</t>
  </si>
  <si>
    <t>Georgia</t>
  </si>
  <si>
    <t>Germany</t>
  </si>
  <si>
    <t>Hungary</t>
  </si>
  <si>
    <t>Iceland</t>
  </si>
  <si>
    <t>Ireland</t>
  </si>
  <si>
    <t>Italy</t>
  </si>
  <si>
    <t>Kazachstan</t>
  </si>
  <si>
    <t>Latvia</t>
  </si>
  <si>
    <t>Liechtenstein</t>
  </si>
  <si>
    <t>Luxembourg</t>
  </si>
  <si>
    <t>Montenegro</t>
  </si>
  <si>
    <t>Netherlands</t>
  </si>
  <si>
    <t>Norway</t>
  </si>
  <si>
    <t>Poland</t>
  </si>
  <si>
    <t>Portugal</t>
  </si>
  <si>
    <t>Republic of Moldova</t>
  </si>
  <si>
    <t>Romania</t>
  </si>
  <si>
    <t>Russian Federation</t>
  </si>
  <si>
    <t>Serbia</t>
  </si>
  <si>
    <t>Slovak Republic</t>
  </si>
  <si>
    <t>Slovenia</t>
  </si>
  <si>
    <t>Sweden</t>
  </si>
  <si>
    <t>Switzerland</t>
  </si>
  <si>
    <t>The former Yugoslav Republic of Macedonia</t>
  </si>
  <si>
    <t>Turkey</t>
  </si>
  <si>
    <t>Ukraine</t>
  </si>
  <si>
    <t>United Kingdom</t>
  </si>
  <si>
    <t>United States</t>
  </si>
  <si>
    <t>Population</t>
  </si>
  <si>
    <t>Rural Population</t>
  </si>
  <si>
    <t>Roundwood and Fuelwood removals from forest and outside forest (1000m3)</t>
  </si>
  <si>
    <t>Roundwood and Fuelwood supply from forest and outside forest including net trade (1000m3)</t>
  </si>
  <si>
    <t>Res (ktoe)</t>
  </si>
  <si>
    <t>Total wood energy generation (1000m3)</t>
  </si>
  <si>
    <t>Total wood energy generation (ktoe)</t>
  </si>
  <si>
    <t>Direct mobilisation of woody biomass for energy production from forests available for wood supply (m3/ha)</t>
  </si>
  <si>
    <t>Share of Total Roundwood supply directly used for energy purposes (%)</t>
  </si>
  <si>
    <t>Total woody biomass used for energy per ha of Forest available for wood supply (m3/ha)</t>
  </si>
  <si>
    <t>Share of woody biomass in RES (%)</t>
  </si>
  <si>
    <t>Total Fuelwood (1000 m3)</t>
  </si>
  <si>
    <t>Total S1 (1000 m3)</t>
  </si>
  <si>
    <t>FAWS (1000 ha)</t>
  </si>
  <si>
    <t>OWL (1000 ha)</t>
  </si>
  <si>
    <t>Net Annual Increments</t>
  </si>
  <si>
    <t>S1/Net Annual Increments</t>
  </si>
  <si>
    <t>JWEE total 2005</t>
  </si>
  <si>
    <t>JWEE 16</t>
  </si>
  <si>
    <t>JWEE 15</t>
  </si>
  <si>
    <t>JWEE 12</t>
  </si>
  <si>
    <t>share of rural population</t>
  </si>
  <si>
    <t>Total domestic woody biomass supply (including cascaded use) (1000 m3)</t>
  </si>
  <si>
    <t>Renewable energy supply (ktoe)</t>
  </si>
  <si>
    <t>Share of renewables (RES) in TPES from ktoe</t>
  </si>
  <si>
    <t xml:space="preserve">Total wood energy generation (TJ) (calculation totals*heating value) </t>
  </si>
  <si>
    <t>Total woody biomass from forest  (TJ)</t>
  </si>
  <si>
    <t>Total woody biomass from outside forest (TJ)</t>
  </si>
  <si>
    <t>Unspecified (TJ)</t>
  </si>
  <si>
    <t>Chips and Particles (TJ)</t>
  </si>
  <si>
    <t>Wood Residues  (TJ)</t>
  </si>
  <si>
    <t>Bark  (TJ)</t>
  </si>
  <si>
    <t>Unspecified solid co-products  (TJ)</t>
  </si>
  <si>
    <t>Black Liquor  (TJ)</t>
  </si>
  <si>
    <t>Crude Tall Oil  (TJ)</t>
  </si>
  <si>
    <t>Unspecified liquid co-products (TJ)</t>
  </si>
  <si>
    <t>Wood Charcoal  (TJ)</t>
  </si>
  <si>
    <t>Wood Pellets (TJ)</t>
  </si>
  <si>
    <t>Wood Briquettes  (TJ)</t>
  </si>
  <si>
    <t>Pyrolysis Oils  (TJ)</t>
  </si>
  <si>
    <t>Cellulose based Ethanol  (TJ)</t>
  </si>
  <si>
    <t>Wood based Biodiesel  (TJ)</t>
  </si>
  <si>
    <t>Non-hazardous Wood Waste (TJ)</t>
  </si>
  <si>
    <t>Hazardous Wood Waste  (TJ)</t>
  </si>
  <si>
    <t>Unspecified Wood Waste (TJ)</t>
  </si>
  <si>
    <t>Wood from Unknown Sources (TJ)</t>
  </si>
  <si>
    <t>Pellets consumption per inhabitant (kg/inhabitant)</t>
  </si>
  <si>
    <t>Share of woody biomass in TPES (%) (from m3)</t>
  </si>
  <si>
    <t>Share of woody biomass in RES (%) (from m3)</t>
  </si>
  <si>
    <t>Imported wood fuel as share of wood energy (%)</t>
  </si>
  <si>
    <t>Wood fuel imports (1000 m3)</t>
  </si>
  <si>
    <t>Total Pellets (mt)</t>
  </si>
  <si>
    <t>1-S1-U1</t>
  </si>
  <si>
    <t>1-S1-U2</t>
  </si>
  <si>
    <t>1-S1-U3</t>
  </si>
  <si>
    <t>1-S1-U4</t>
  </si>
  <si>
    <t>1-S2-U1</t>
  </si>
  <si>
    <t>1-S2-U2</t>
  </si>
  <si>
    <t>1-S2-U3</t>
  </si>
  <si>
    <t>1-S2-U4</t>
  </si>
  <si>
    <t>1-S3-U1</t>
  </si>
  <si>
    <t>1-S3-U2</t>
  </si>
  <si>
    <t>1-S3-U3</t>
  </si>
  <si>
    <t>1-S3-U4</t>
  </si>
  <si>
    <t>1-S4-U1</t>
  </si>
  <si>
    <t>1-S4-U2</t>
  </si>
  <si>
    <t>1-S4-U3</t>
  </si>
  <si>
    <t>1-S4-U4</t>
  </si>
  <si>
    <t>Total primary energy supply, TPES (TJ)</t>
  </si>
  <si>
    <t>Renewable energy supply, RES (TJ)</t>
  </si>
  <si>
    <t xml:space="preserve">Share of woody biomass in TPES (%) (from TJ) </t>
  </si>
  <si>
    <t xml:space="preserve">Share of woody biomass in RES (%) (from TJ) </t>
  </si>
  <si>
    <t>Share of wood energy generated from black liquor (%) (heating value)</t>
  </si>
  <si>
    <t xml:space="preserve">Total wood energy generation (from TJ converted to ktoe) (calculation totals*heating value) </t>
  </si>
  <si>
    <t xml:space="preserve">SWE </t>
  </si>
  <si>
    <t>SWE + (S1 -S4) Total calculated domestic consumption of woody biomass (1000m3)</t>
  </si>
  <si>
    <t>Share of energy use in calculated domestic consumption of woody biomass (%)</t>
  </si>
  <si>
    <t>Country</t>
  </si>
  <si>
    <t>S1</t>
  </si>
  <si>
    <t>S2</t>
  </si>
  <si>
    <t>S3</t>
  </si>
  <si>
    <t>S4</t>
  </si>
  <si>
    <t>U1</t>
  </si>
  <si>
    <t>U2</t>
  </si>
  <si>
    <t>U3</t>
  </si>
  <si>
    <t>U4</t>
  </si>
  <si>
    <t>% S1</t>
  </si>
  <si>
    <t>% S2</t>
  </si>
  <si>
    <t>% S3</t>
  </si>
  <si>
    <t>% S4</t>
  </si>
  <si>
    <t>% U1</t>
  </si>
  <si>
    <t>% U2</t>
  </si>
  <si>
    <t>% U3</t>
  </si>
  <si>
    <t>% U4</t>
  </si>
  <si>
    <t>Tot S-U</t>
  </si>
  <si>
    <t>JWEE total 2007</t>
  </si>
  <si>
    <t>JWEE 13</t>
  </si>
  <si>
    <t>JWEE Europe (excluding the Russian Federation) 2007</t>
  </si>
  <si>
    <t xml:space="preserve">Total wood energy generation (1000 m3) (calculation totals*heating value) </t>
  </si>
  <si>
    <t>Total woody biomass from forest  (1000 m3)</t>
  </si>
  <si>
    <t>Total woody biomass from outside forest (1000 m3)</t>
  </si>
  <si>
    <t>Unspecified (1000 m3)</t>
  </si>
  <si>
    <t>Chips and Particles (1000 m3)</t>
  </si>
  <si>
    <t>Wood Residues  (1000 m3)</t>
  </si>
  <si>
    <t>Bark  (1000 m3)</t>
  </si>
  <si>
    <t>Unspecified solid co-products  (1000 m3)</t>
  </si>
  <si>
    <t>Black Liquor  (1000 m3)</t>
  </si>
  <si>
    <t>Crude Tall Oil  (1000 m3)</t>
  </si>
  <si>
    <t>Unspecified liquid co-products (1000 m3)</t>
  </si>
  <si>
    <t>Wood Charcoal  (1000 m3)</t>
  </si>
  <si>
    <t>Wood Pellets (1000 m3)</t>
  </si>
  <si>
    <t>Wood Briquettes  (1000 m3)</t>
  </si>
  <si>
    <t>Pyrolysis Oils  (1000 m3)</t>
  </si>
  <si>
    <t>Cellulose based Ethanol  (1000 m3)</t>
  </si>
  <si>
    <t>Wood based Biodiesel  (1000 m3)</t>
  </si>
  <si>
    <t>Non-hazardous Wood Waste (1000 m3)</t>
  </si>
  <si>
    <t>Hazardous Wood Waste  (1000 m3)</t>
  </si>
  <si>
    <t>Unspecified Wood Waste (1000 m3)</t>
  </si>
  <si>
    <t>Wood from Unknown Sources (1000 m3)</t>
  </si>
  <si>
    <t>Share of woody biomass in TPES (%) (from ktoe)</t>
  </si>
  <si>
    <t>Share of woody biomass in RES (%) (from ktoe)</t>
  </si>
  <si>
    <t>Total primary energy supply, TPES (1000 m3)</t>
  </si>
  <si>
    <t>Renewable energy supply, RES (1000 m3)</t>
  </si>
  <si>
    <t xml:space="preserve">Share of woody biomass in TPES (%) (from 1000 m3) </t>
  </si>
  <si>
    <t xml:space="preserve">Share of woody biomass in RES (%) (from 1000 m3) </t>
  </si>
  <si>
    <t xml:space="preserve">Total wood energy generation (ktoe) (calculation totals*heating value) </t>
  </si>
  <si>
    <t>different numbers than if collected</t>
  </si>
  <si>
    <t>JWEE total 2009</t>
  </si>
  <si>
    <t>JWEE Europe (excluding the Russian Federation) 2009</t>
  </si>
  <si>
    <t>JWEE total 2011</t>
  </si>
  <si>
    <t>JWEE Europe (excluding the Russian Federation) 2011</t>
  </si>
  <si>
    <t>JWEE total 2013</t>
  </si>
  <si>
    <t>JWEE Europe (excluding the Russian Federation) 2013</t>
  </si>
  <si>
    <t>…</t>
  </si>
  <si>
    <t>2013-2-FBI-SCP-CAP-DP-1000 m3</t>
  </si>
  <si>
    <t>2013-2-FBI-SCP-WR-DP-1000 m3</t>
  </si>
  <si>
    <t>2013-2-FBI-SCP-B-DP-1000 m3</t>
  </si>
  <si>
    <t>2013-2-FBI-LCP-BL-DP-1000 mt</t>
  </si>
  <si>
    <t>2013-2-WW-PCRW-NHWW-DP-1000 mt</t>
  </si>
  <si>
    <t>2013-2-WW-PCRW-HWW-DP-1000 mt</t>
  </si>
  <si>
    <t>2013-2-WFUS-DP-1000 m3</t>
  </si>
  <si>
    <t>2013-3-WC-DP-1000 mt</t>
  </si>
  <si>
    <t>2013-3-WP-DP-1000 mt</t>
  </si>
  <si>
    <t>2013-3-WB-DP-1000 mt</t>
  </si>
  <si>
    <t>2013-3-PO-DP-million litre</t>
  </si>
  <si>
    <t>2013-3-CBE-DP-million litre</t>
  </si>
  <si>
    <t>2013-3-WBB-DP-million litre</t>
  </si>
  <si>
    <t>2013-2-FBI-SCP-CAP-I-1000 m3</t>
  </si>
  <si>
    <t>2013-2-FBI-SCP-WR-I-1000 m3</t>
  </si>
  <si>
    <t>2013-2-FBI-SCP-B-I-1000 m3</t>
  </si>
  <si>
    <t>2013-2-FBI-LCP-TO-I-1000 mt</t>
  </si>
  <si>
    <t>2013-2-WW-PCRW-NHWW-I-1000 mt</t>
  </si>
  <si>
    <t>2013-2-WW-PCRW-HWW-I-1000 mt</t>
  </si>
  <si>
    <t>2013-2-WFUS-I-1000 m3</t>
  </si>
  <si>
    <t>2013-3-WC-I-1000 mt</t>
  </si>
  <si>
    <t>2013-3-WP-I-1000 mt</t>
  </si>
  <si>
    <t>2013-3-WB-I-1000 mt</t>
  </si>
  <si>
    <t>2013-3-PO-I-million litre</t>
  </si>
  <si>
    <t>2013-3-CBE-I-million litre</t>
  </si>
  <si>
    <t>2013-3-WBB-I-million litre</t>
  </si>
  <si>
    <t>2013-2-FBI-SCP-CAP-E-1000 m3</t>
  </si>
  <si>
    <t>2013-2-FBI-SCP-WR-E-1000 m3</t>
  </si>
  <si>
    <t>2013-2-FBI-SCP-B-E-1000 m3</t>
  </si>
  <si>
    <t>2013-2-FBI-LCP-TO-E-1000 mt</t>
  </si>
  <si>
    <t>2013-2-WW-PCRW-NHWW-E-1000 mt</t>
  </si>
  <si>
    <t>2013-2-WW-PCRW-HWW-E-1000 mt</t>
  </si>
  <si>
    <t>2013-2-WFUS-E-1000 m3</t>
  </si>
  <si>
    <t>2013-3-WC-E-1000 mt</t>
  </si>
  <si>
    <t>2013-3-WP-E-1000 mt</t>
  </si>
  <si>
    <t>2013-3-WB-E-1000 mt</t>
  </si>
  <si>
    <t>2013-3-PO-E-million litre</t>
  </si>
  <si>
    <t>2013-3-CBE-E-million litre</t>
  </si>
  <si>
    <t>2013-3-WBB-E-million litre</t>
  </si>
  <si>
    <t>SUM biomass domestic production</t>
  </si>
  <si>
    <t>SUM biomass Import</t>
  </si>
  <si>
    <t>SUM biomass Export</t>
  </si>
  <si>
    <t>for the derived sheet</t>
  </si>
  <si>
    <t>why change from BL DP to TO I</t>
  </si>
  <si>
    <t>Total Population</t>
  </si>
  <si>
    <t>checking headlines</t>
  </si>
  <si>
    <t>JWEE total</t>
  </si>
  <si>
    <t>Abbreviated country profile for publication</t>
  </si>
  <si>
    <t>Albania2011</t>
  </si>
  <si>
    <t>TPES and RES figures are based on IEA 2010 data.</t>
  </si>
  <si>
    <t>Armenia2011</t>
  </si>
  <si>
    <t>Austria2011</t>
  </si>
  <si>
    <t>Bosnia and Herzegovina2011</t>
  </si>
  <si>
    <t>Belarus2011</t>
  </si>
  <si>
    <t>Canada2011</t>
  </si>
  <si>
    <t>Figures are Secretariat estimates.</t>
  </si>
  <si>
    <t>Cyprus2011</t>
  </si>
  <si>
    <t>Czech Republic2011</t>
  </si>
  <si>
    <t>Denmark2011</t>
  </si>
  <si>
    <t>Estonia2011</t>
  </si>
  <si>
    <t>Finland2011</t>
  </si>
  <si>
    <t>France2011</t>
  </si>
  <si>
    <t>Germany2011</t>
  </si>
  <si>
    <t>Iceland2011</t>
  </si>
  <si>
    <t>Ireland2011</t>
  </si>
  <si>
    <t>Italy2011</t>
  </si>
  <si>
    <t>Latvia2011</t>
  </si>
  <si>
    <t>Luxembourg2011</t>
  </si>
  <si>
    <t>Liechtenstein2011</t>
  </si>
  <si>
    <t>Netherlands2011</t>
  </si>
  <si>
    <t>Norway2011</t>
  </si>
  <si>
    <t>Poland2011</t>
  </si>
  <si>
    <t>Romania2011</t>
  </si>
  <si>
    <t>1. Figures are Secretariat estimates. 
2. TPES and RES figures are based on IEA 2010 data.</t>
  </si>
  <si>
    <t>Serbia2011</t>
  </si>
  <si>
    <t>Slovenia2011</t>
  </si>
  <si>
    <t>Sweden2011</t>
  </si>
  <si>
    <t>Switzerland2011</t>
  </si>
  <si>
    <t>Turkey2011</t>
  </si>
  <si>
    <t>Ukraine2011</t>
  </si>
  <si>
    <t>United Kingdom2011</t>
  </si>
  <si>
    <t>United States2011</t>
  </si>
  <si>
    <t>1. The category "JWEE total 2011" refers to the set of responding countries providing sufficiently detailed data for 2011. This includes Albania, Armenia, Austria, Bosnia and Herzegovina,  Cyprus, Czech Republic, Denmark, Estonia, Finland, France, Germany, Iceland, Ireland,Luxembourg, Netherlands, Norway, Poland, Serbia, Slovak Republic, Slovenia, Sweden, Switzerland, Ukraine, the United Kingdom and the United States. 
2. The data for Canada, Italy and Romania is based on IEA 2010 estimates. 
3. See also "Responses" sheet (ratings A,B).</t>
  </si>
  <si>
    <t>1. The category "JWEE total 2009" refers to the set of responding countries  providing sufficiently detailed data for 2009. This includes Austria, Belgium, Cyprus, Czech Republic, Estonia, Finland, France, Germany, Ireland, Italy, Liechtenstein, Lithuania, Luxembourg, Norway, the Russian Federation, Serbia, Slovak Republic, Slovenia, Sweden, Switzerland, the United Kingdom and the United States. 
2. See also "Responses" sheet (ratings A,B).</t>
  </si>
  <si>
    <t>1. The category "JWEE total 2007" refers to the set of responding countries providing sufficiently detailed data for 2007. This includes Austria, Canada, Cyprus, Finland, France, Germany, Ireland, Latvia, Liechtenstein, Lithuania, Luxembourg,Netherlands, the Russian Federation, Serbia, Slovak Republic, Slovenia, Sweden, Switzerland, the United Kingdom and the United States. 
2. See also "Responses" sheet (ratings A,B).</t>
  </si>
  <si>
    <t>1. The category "JWEE total 2005" refers to the set of responding countries providing sufficiently detailed data for 2005. This includes Austria, Canada, Czech Republic, Finland, France, Germany, Lithuania, Netherlands, Norway, Slovenia, Sweden, Switzerland, the United Kingdom and the United States. 
2. See also "Responses" sheet (ratings A,B).</t>
  </si>
  <si>
    <t>1. The category "JWEE 13" refers to the set of responding countries providing sufficiently detailed data for 2007, 2009 and 2011. This includes Austria, Cyprus, Finland, France, Germany, Ireland, Luxembourg, Serbia, Slovak Republic, Slovenia, Sweden, Switzerland and the United Kingdom. 
2. See also "Responses" sheet (ratings A,B).</t>
  </si>
  <si>
    <t>1. The category "JWEE Europe (excluding the Russian Federation) 2011" refers to the set of responding countries from the European Region providing sufficiently detailed data for 2011. This includes Albania, Armenia, Austria, Bosnia and Herzegovina,  Cyprus, Czech Republic, Denmark, Estonia, Finland, France, Germany, Iceland, Ireland,Luxembourg, Netherlands, Norway, Poland, Serbia, Slovak Republic, Slovenia, Sweden, Switzerland, Ukraine, and the United Kingdom. 
2. The data for Italy and Romania is based on IEA 2010 estimates. 
3. See also "Responses" sheet (ratings A,B).</t>
  </si>
  <si>
    <t>1. The category "JWEE Europe (excluding the Russian Federation) 2009" refers to the set of responding countries from the European Region providing sufficiently detailed data for 2009. This includes Austria, Belgium, Cyprus, Czech Republic, Estonia, Finland, France, Germany, Ireland, Italy, Liechtenstein, Lithuania, Luxembourg, Norway, Serbia, Slovak Republic, Slovenia, Sweden, Switzerland, and the United Kingdom. 
2. See also "Responses" sheet (ratings A,B).</t>
  </si>
  <si>
    <t>Armenia2013</t>
  </si>
  <si>
    <t>Austria2013</t>
  </si>
  <si>
    <t>Azerbaijan2013</t>
  </si>
  <si>
    <t>Bosnia and Herzegovina2013</t>
  </si>
  <si>
    <t>Canada2013</t>
  </si>
  <si>
    <t>Croatia2013</t>
  </si>
  <si>
    <t>Cyprus2013</t>
  </si>
  <si>
    <t>Czech Republic2013</t>
  </si>
  <si>
    <t>Denmark2013</t>
  </si>
  <si>
    <t>Estonia2013</t>
  </si>
  <si>
    <t>Finland2013</t>
  </si>
  <si>
    <t>France2013</t>
  </si>
  <si>
    <t>Germany2013</t>
  </si>
  <si>
    <t>Hungary2013</t>
  </si>
  <si>
    <t>Iceland2013</t>
  </si>
  <si>
    <t>Ireland2013</t>
  </si>
  <si>
    <t>Luxembourg2013</t>
  </si>
  <si>
    <t>Netherlands2013</t>
  </si>
  <si>
    <t>Norway2013</t>
  </si>
  <si>
    <t>Republic of Moldova2013</t>
  </si>
  <si>
    <t>Serbia2013</t>
  </si>
  <si>
    <t>Slovenia2013</t>
  </si>
  <si>
    <t>Sweden2013</t>
  </si>
  <si>
    <t>Switzerland2013</t>
  </si>
  <si>
    <t>The former Yugoslav Republic of Macedonia2013</t>
  </si>
  <si>
    <t>United Kingdom2013</t>
  </si>
  <si>
    <t>United States2013</t>
  </si>
  <si>
    <t>1. The category "JWEE total 2013" refers to the set of responding countries providing sufficiently detailed data for 2013. This includes Armenia, Austria, Azerbaijan, Bosnia and Herzegovina, Canada, Croatia, Cyprus, Czech Republic, Denmark, Estonia, Finland, France, Germany, Hungary, Iceland, Ireland, Luxembourg, Netherlands, Norway, Republic of Moldova, Serbia, Slovenia, Sweden, Switzerland, The former Yugoslav Republic of Macedonia, the United Kingdom and the United States. 
2. The data for Hungary is based on estimates made by the secretariat. 
3. See also "Responses" sheet (ratings A,B).</t>
  </si>
  <si>
    <t>JWEE 122013</t>
  </si>
  <si>
    <t>1. The category "JWEE 12" refers to the set of responding countries providing sufficiently detailed data for 2007, 2009, 2011 and 2013. This includes Austria, Cyprus, Finland, France, Germany, Ireland, Luxembourg, Serbia, Slovenia, Sweden, Switzerland and the United Kingdom. 
2. See also "Responses" sheet (ratings A,B).</t>
  </si>
  <si>
    <t>1. The category "JWEE Europe (excluding the Russian Federation) 2013" refers to the set of responding countries from the European Region providing sufficiently detailed data for 2013. This includes Armenia, Austria, Bosnia and Herzegovina, Croatia, Cyprus, Czech Republic, Denmark, Estonia, Finland, France, Germany, Hungary, Iceland, Ireland, Luxembourg, Netherlands, Norway, Republic of Moldova, Serbia, Slovenia, Sweden, Switzerland, The former Yugoslav Republic of Macedoniaand the United Kingdom. 
2. The data for Hungary is based on estimates made by the secretariat. 
3. See also "Responses" sheet (ratings A,B).</t>
  </si>
  <si>
    <t>conv: ktoe/TJ</t>
  </si>
  <si>
    <t>Rural Population (share)</t>
  </si>
  <si>
    <t>TPES in TJ</t>
  </si>
  <si>
    <t>RES in TJ</t>
  </si>
  <si>
    <t>TPES in ktoe</t>
  </si>
  <si>
    <t>RES in ktoe</t>
  </si>
  <si>
    <t>RES in TPES (share)</t>
  </si>
  <si>
    <t>Total wood energy consumption in TJ</t>
  </si>
  <si>
    <t>Net Annaul Increment in 1000 m3</t>
  </si>
  <si>
    <t>SWE in 1000 m3</t>
  </si>
  <si>
    <t>*Using 2005 and 2010 data from external data of analysis 2013.</t>
  </si>
  <si>
    <t>S1 (from Forests)/Net Annual Increments</t>
  </si>
  <si>
    <t>woodfuel imports in 1000 m3</t>
  </si>
  <si>
    <t>Black liquor in TJ</t>
  </si>
  <si>
    <t>country</t>
  </si>
  <si>
    <t>JWEE Europe (excluding the Russian Federation)</t>
  </si>
  <si>
    <t>Europe excl. Russia</t>
  </si>
  <si>
    <t>fuelwood supply</t>
  </si>
  <si>
    <t>pellet consumption</t>
  </si>
  <si>
    <r>
      <t xml:space="preserve"> Austria, Cyprus, Finland, France, Germany, </t>
    </r>
    <r>
      <rPr>
        <sz val="11"/>
        <color rgb="FFFF0000"/>
        <rFont val="Calibri"/>
        <family val="2"/>
        <scheme val="minor"/>
      </rPr>
      <t>Ireland,</t>
    </r>
    <r>
      <rPr>
        <sz val="11"/>
        <color theme="1"/>
        <rFont val="Calibri"/>
        <family val="2"/>
        <scheme val="minor"/>
      </rPr>
      <t xml:space="preserve"> Luxembourg, Serbia, Slovenia, Sweden, Switzerland and the United Kingdom. </t>
    </r>
  </si>
  <si>
    <r>
      <t xml:space="preserve">Armenia, Austria, Bosnia and Herzegovina, Croatia, Cyprus, Czech Republic, Estonia, Finland, France, Germany, Iceland, </t>
    </r>
    <r>
      <rPr>
        <sz val="11"/>
        <color rgb="FFFF0000"/>
        <rFont val="Calibri"/>
        <family val="2"/>
        <scheme val="minor"/>
      </rPr>
      <t>Ireland,</t>
    </r>
    <r>
      <rPr>
        <sz val="11"/>
        <color theme="1"/>
        <rFont val="Calibri"/>
        <family val="2"/>
        <scheme val="minor"/>
      </rPr>
      <t xml:space="preserve"> Italy, Latvia, Lithuania, Luxembourg, Montenegro, Netherlands, Norway, Poland, Portugal, Republic of Moldova, Serbia, Slovak Republic, Slovenia, Sweden, Switzland and the United Kingdom</t>
    </r>
  </si>
  <si>
    <t>JWEE total 2015</t>
  </si>
  <si>
    <t>JWEE 12 2015</t>
  </si>
  <si>
    <t>JWEE Europe (excluding the Russian Federation) 2015</t>
  </si>
  <si>
    <r>
      <t xml:space="preserve">Armenia, Austria, Azerbaijan, Bosnia and Herzegovina, Canada, Croatia, Cyprus, Czech Republic, Estonia, Finland, France, Georgia, Germany, Iceland, </t>
    </r>
    <r>
      <rPr>
        <sz val="11"/>
        <color rgb="FFFF0000"/>
        <rFont val="Calibri"/>
        <family val="2"/>
        <scheme val="minor"/>
      </rPr>
      <t>Ireland,</t>
    </r>
    <r>
      <rPr>
        <sz val="11"/>
        <color theme="1"/>
        <rFont val="Calibri"/>
        <family val="2"/>
        <scheme val="minor"/>
      </rPr>
      <t xml:space="preserve"> Italy, Latvia, Lithuania, Luxembourg, Montenegro, Netherlands, Norway, Poland, Portugal, Republic of Moldova, Serbia, Slovak Republic, Slovenia, Sweden, Switzerland, the United Kingdoma and the United States</t>
    </r>
  </si>
  <si>
    <t>JWEE Country Profiles</t>
  </si>
  <si>
    <t>Ireland 2015</t>
  </si>
  <si>
    <t>1. Consumption data derives from 2013 data submission.</t>
  </si>
  <si>
    <t>1. The category "JWEE 12" refers to the set of responding countries providing sufficiently detailed data for 2007, 2009, 2011 and 2013. This includes  Austria, Cyprus, Finland, France, Germany, Ireland, Luxembourg, Serbia, Slovenia, Sweden, Switzerland and the United Kingdom.
2. Consumption data for Ireland is based on 2013 data. 
3. See also "Responses" sheet (ratings A,B).</t>
  </si>
  <si>
    <t>1. The category "JWEE Europe (excluding the Russian Federation) 2015" refers to the set of responding countries from the European Region providing sufficiently detailed data for 2015. This includes Armenia, Austria, Bosnia and Herzegovina, Croatia, Cyprus, Czech Republic, Estonia, Finland, France, Germany, Iceland, Ireland, Italy, Latvia, Lithuania, Luxembourg, Montenegro, Netherlands, Norway, Poland, Portugal, Republic of Moldova, Serbia, Slovak Republic, Slovenia, Sweden, Switzland and the United Kingdom. 
2. Consumption data for Ireland is based on 2013 data.
3. See also "Responses" sheet (ratings A,B).</t>
  </si>
  <si>
    <t>Greece</t>
  </si>
  <si>
    <t>Malta</t>
  </si>
  <si>
    <t>Spain</t>
  </si>
  <si>
    <t>Israel</t>
  </si>
  <si>
    <t>Europe</t>
  </si>
  <si>
    <t>Kyrgyzstan</t>
  </si>
  <si>
    <t>Tajikistan</t>
  </si>
  <si>
    <t>Turkmenistan</t>
  </si>
  <si>
    <t>Uzbekistan</t>
  </si>
  <si>
    <t>North America</t>
  </si>
  <si>
    <t>Commonwealth of Independent States</t>
  </si>
  <si>
    <t>European Union</t>
  </si>
  <si>
    <t>Other C.I.S.</t>
  </si>
  <si>
    <t>Other european countries</t>
  </si>
  <si>
    <t>EFTA</t>
  </si>
  <si>
    <t>Other Europe</t>
  </si>
  <si>
    <t>EU/EFTA</t>
  </si>
  <si>
    <t>SWE</t>
  </si>
  <si>
    <t>1. The category "JWEE total 2015" refers to the set of responding countries providing sufficiently detailed data for 2015. This includes Armenia, Austria, Azerbaijan, Bosnia and Herzegovina, Canada, Croatia, Cyprus, Czech Republic, Estonia, Finland, France, Georgia, Germany, Iceland, Ireland, Italy, Latvia, Lithuania, Luxembourg, Montenegro, Netherlands, Norway, Poland, Portugal, Republic of Moldova, Serbia, Slovak Republic, Slovenia, Sweden, Switzerland, the United Kingdom and the United States. 
2. Consumption data for Ireland is based on 2013 data. 
3. See also "Responses" sheet (ratings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</si>
</sst>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
    <numFmt numFmtId="166" formatCode="0.0%"/>
    <numFmt numFmtId="167" formatCode="#,##0.0"/>
    <numFmt numFmtId="168" formatCode="0.00000"/>
    <numFmt numFmtId="169" formatCode="0.000"/>
    <numFmt numFmtId="170" formatCode="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b/>
      <sz val="12"/>
      <name val="Arial"/>
      <family val="2"/>
    </font>
    <font>
      <b/>
      <sz val="12"/>
      <color indexed="57"/>
      <name val="Arial"/>
      <family val="2"/>
    </font>
    <font>
      <sz val="10"/>
      <color rgb="FFFF0000"/>
      <name val="Arial"/>
      <family val="2"/>
    </font>
    <font>
      <b/>
      <sz val="11"/>
      <name val="Arial"/>
      <family val="2"/>
    </font>
    <font>
      <b/>
      <sz val="10"/>
      <name val="Arial"/>
      <family val="2"/>
    </font>
    <font>
      <sz val="10"/>
      <color theme="0"/>
      <name val="Arial"/>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b/>
      <sz val="10"/>
      <color theme="1"/>
      <name val="Arial"/>
      <family val="2"/>
    </font>
    <font>
      <sz val="11"/>
      <color theme="0" tint="-0.34998626667073579"/>
      <name val="Calibri"/>
      <family val="2"/>
      <scheme val="minor"/>
    </font>
    <font>
      <sz val="8"/>
      <color theme="0" tint="-0.34998626667073579"/>
      <name val="Calibri"/>
      <family val="2"/>
      <scheme val="minor"/>
    </font>
    <font>
      <b/>
      <sz val="36"/>
      <name val="Arial"/>
      <family val="2"/>
    </font>
    <font>
      <b/>
      <sz val="1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34998626667073579"/>
        <bgColor indexed="64"/>
      </patternFill>
    </fill>
  </fills>
  <borders count="2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diagonalDown="1">
      <left/>
      <right style="medium">
        <color auto="1"/>
      </right>
      <top style="medium">
        <color auto="1"/>
      </top>
      <bottom/>
      <diagonal style="thin">
        <color auto="1"/>
      </diagonal>
    </border>
    <border diagonalDown="1">
      <left/>
      <right style="medium">
        <color auto="1"/>
      </right>
      <top/>
      <bottom style="medium">
        <color auto="1"/>
      </bottom>
      <diagonal style="thin">
        <color auto="1"/>
      </diagonal>
    </border>
    <border>
      <left style="thick">
        <color auto="1"/>
      </left>
      <right/>
      <top/>
      <bottom/>
      <diagonal/>
    </border>
    <border>
      <left/>
      <right style="medium">
        <color indexed="64"/>
      </right>
      <top/>
      <bottom style="medium">
        <color indexed="64"/>
      </bottom>
      <diagonal/>
    </border>
    <border diagonalDown="1">
      <left/>
      <right/>
      <top style="medium">
        <color auto="1"/>
      </top>
      <bottom/>
      <diagonal style="thin">
        <color auto="1"/>
      </diagonal>
    </border>
    <border diagonalDown="1">
      <left/>
      <right/>
      <top/>
      <bottom style="medium">
        <color auto="1"/>
      </bottom>
      <diagonal style="thin">
        <color auto="1"/>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1" fillId="0" borderId="0"/>
  </cellStyleXfs>
  <cellXfs count="315">
    <xf numFmtId="0" fontId="0" fillId="0" borderId="0" xfId="0"/>
    <xf numFmtId="165" fontId="3" fillId="0" borderId="0" xfId="3" applyNumberFormat="1"/>
    <xf numFmtId="165" fontId="5" fillId="0" borderId="0" xfId="3" applyNumberFormat="1" applyFont="1" applyFill="1" applyProtection="1">
      <protection locked="0"/>
    </xf>
    <xf numFmtId="165" fontId="5" fillId="0" borderId="0" xfId="3" applyNumberFormat="1" applyFont="1" applyAlignment="1" applyProtection="1">
      <protection locked="0"/>
    </xf>
    <xf numFmtId="165" fontId="3" fillId="0" borderId="0" xfId="3" applyNumberFormat="1" applyFont="1"/>
    <xf numFmtId="1" fontId="5" fillId="0" borderId="0" xfId="3" applyNumberFormat="1" applyFont="1" applyAlignment="1" applyProtection="1">
      <alignment horizontal="left" vertical="center"/>
      <protection locked="0"/>
    </xf>
    <xf numFmtId="165" fontId="3" fillId="0" borderId="0" xfId="3" applyNumberFormat="1" applyProtection="1"/>
    <xf numFmtId="165" fontId="3" fillId="0" borderId="0" xfId="3" applyNumberFormat="1" applyFont="1" applyProtection="1"/>
    <xf numFmtId="165" fontId="6" fillId="0" borderId="0" xfId="3" applyNumberFormat="1" applyFont="1" applyProtection="1"/>
    <xf numFmtId="165" fontId="3" fillId="0" borderId="0" xfId="3" applyNumberFormat="1" applyFill="1" applyAlignment="1" applyProtection="1">
      <alignment horizontal="left"/>
    </xf>
    <xf numFmtId="165" fontId="3" fillId="0" borderId="0" xfId="3" applyNumberFormat="1" applyFill="1" applyProtection="1"/>
    <xf numFmtId="165" fontId="7" fillId="0" borderId="0" xfId="3" applyNumberFormat="1" applyFont="1" applyProtection="1"/>
    <xf numFmtId="9" fontId="3" fillId="0" borderId="0" xfId="2" applyFont="1" applyFill="1" applyProtection="1"/>
    <xf numFmtId="165" fontId="3" fillId="0" borderId="0" xfId="3" applyNumberFormat="1" applyFont="1" applyFill="1" applyProtection="1"/>
    <xf numFmtId="165" fontId="8" fillId="0" borderId="0" xfId="3" applyNumberFormat="1" applyFont="1" applyProtection="1"/>
    <xf numFmtId="1" fontId="9" fillId="0" borderId="0" xfId="3" applyNumberFormat="1" applyFont="1" applyAlignment="1" applyProtection="1">
      <alignment horizontal="center"/>
    </xf>
    <xf numFmtId="165" fontId="3" fillId="0" borderId="0" xfId="3" applyNumberFormat="1" applyFill="1" applyBorder="1" applyAlignment="1" applyProtection="1">
      <alignment wrapText="1"/>
    </xf>
    <xf numFmtId="165" fontId="3" fillId="0" borderId="0" xfId="3" applyNumberFormat="1" applyBorder="1" applyAlignment="1" applyProtection="1">
      <alignment horizontal="center"/>
    </xf>
    <xf numFmtId="165" fontId="3" fillId="0" borderId="0" xfId="3" applyNumberFormat="1" applyFill="1" applyBorder="1" applyAlignment="1" applyProtection="1">
      <alignment horizontal="center"/>
    </xf>
    <xf numFmtId="1" fontId="9" fillId="0" borderId="0" xfId="3" applyNumberFormat="1" applyFont="1" applyBorder="1" applyAlignment="1" applyProtection="1">
      <alignment horizontal="center"/>
    </xf>
    <xf numFmtId="1" fontId="9" fillId="0" borderId="0" xfId="3" applyNumberFormat="1" applyFont="1" applyFill="1" applyBorder="1" applyAlignment="1" applyProtection="1">
      <alignment horizontal="center"/>
    </xf>
    <xf numFmtId="165" fontId="3" fillId="0" borderId="4" xfId="3" applyNumberFormat="1" applyBorder="1" applyAlignment="1" applyProtection="1">
      <alignment vertical="center"/>
    </xf>
    <xf numFmtId="3" fontId="3" fillId="3" borderId="4" xfId="3" applyNumberFormat="1" applyFill="1" applyBorder="1" applyAlignment="1" applyProtection="1">
      <alignment horizontal="center" vertical="center"/>
      <protection hidden="1"/>
    </xf>
    <xf numFmtId="3" fontId="3" fillId="2" borderId="4" xfId="3" applyNumberFormat="1" applyFill="1" applyBorder="1" applyAlignment="1" applyProtection="1">
      <alignment horizontal="center" vertical="center"/>
      <protection hidden="1"/>
    </xf>
    <xf numFmtId="165" fontId="3" fillId="0" borderId="4" xfId="3" applyNumberFormat="1" applyFill="1" applyBorder="1" applyAlignment="1" applyProtection="1">
      <alignment vertical="center"/>
    </xf>
    <xf numFmtId="166" fontId="3" fillId="3" borderId="4" xfId="3" applyNumberFormat="1" applyFont="1" applyFill="1" applyBorder="1" applyAlignment="1" applyProtection="1">
      <alignment horizontal="center" vertical="center"/>
      <protection hidden="1"/>
    </xf>
    <xf numFmtId="166" fontId="3" fillId="2" borderId="4" xfId="3" applyNumberFormat="1" applyFont="1" applyFill="1" applyBorder="1" applyAlignment="1" applyProtection="1">
      <alignment horizontal="center" vertical="center"/>
      <protection hidden="1"/>
    </xf>
    <xf numFmtId="165" fontId="3" fillId="0" borderId="4" xfId="3" applyNumberFormat="1" applyFont="1" applyFill="1" applyBorder="1" applyAlignment="1" applyProtection="1">
      <alignment vertical="center"/>
    </xf>
    <xf numFmtId="3" fontId="3" fillId="3" borderId="4" xfId="3" applyNumberFormat="1" applyFont="1" applyFill="1" applyBorder="1" applyAlignment="1" applyProtection="1">
      <alignment horizontal="center" vertical="center"/>
      <protection hidden="1"/>
    </xf>
    <xf numFmtId="165" fontId="3" fillId="0" borderId="4" xfId="3" applyNumberFormat="1" applyFont="1" applyFill="1" applyBorder="1" applyAlignment="1" applyProtection="1">
      <alignment vertical="center" wrapText="1"/>
    </xf>
    <xf numFmtId="3" fontId="3" fillId="3" borderId="4" xfId="3" applyNumberFormat="1" applyFill="1" applyBorder="1" applyAlignment="1" applyProtection="1">
      <alignment horizontal="center" vertical="center"/>
    </xf>
    <xf numFmtId="167" fontId="3" fillId="0" borderId="0" xfId="3" applyNumberFormat="1" applyFont="1" applyFill="1" applyBorder="1" applyAlignment="1" applyProtection="1">
      <alignment horizontal="center" vertical="center"/>
    </xf>
    <xf numFmtId="165" fontId="3" fillId="0" borderId="0" xfId="3" applyNumberFormat="1" applyFill="1" applyBorder="1" applyProtection="1"/>
    <xf numFmtId="165" fontId="3" fillId="0" borderId="0" xfId="3" applyNumberFormat="1" applyFont="1" applyBorder="1" applyProtection="1"/>
    <xf numFmtId="165" fontId="3" fillId="0" borderId="0" xfId="3" applyNumberFormat="1" applyBorder="1" applyProtection="1"/>
    <xf numFmtId="165" fontId="8" fillId="0" borderId="0" xfId="3" applyNumberFormat="1" applyFont="1" applyFill="1" applyProtection="1"/>
    <xf numFmtId="1" fontId="9" fillId="0" borderId="0" xfId="3" applyNumberFormat="1" applyFont="1" applyFill="1" applyAlignment="1" applyProtection="1">
      <alignment horizontal="center"/>
    </xf>
    <xf numFmtId="167" fontId="3" fillId="0" borderId="0" xfId="3" applyNumberFormat="1" applyFill="1" applyBorder="1" applyAlignment="1" applyProtection="1">
      <alignment horizontal="center" vertical="center"/>
    </xf>
    <xf numFmtId="168" fontId="3" fillId="0" borderId="0" xfId="3" applyNumberFormat="1" applyFont="1" applyFill="1" applyProtection="1"/>
    <xf numFmtId="165" fontId="10" fillId="0" borderId="0" xfId="3" applyNumberFormat="1" applyFont="1" applyFill="1" applyBorder="1" applyAlignment="1" applyProtection="1">
      <alignment wrapText="1"/>
    </xf>
    <xf numFmtId="165" fontId="10" fillId="0" borderId="0" xfId="3" applyNumberFormat="1" applyFont="1" applyBorder="1" applyAlignment="1" applyProtection="1">
      <alignment horizontal="center"/>
    </xf>
    <xf numFmtId="165" fontId="10" fillId="0" borderId="0" xfId="3" applyNumberFormat="1" applyFont="1" applyProtection="1"/>
    <xf numFmtId="165" fontId="10" fillId="0" borderId="0" xfId="3" applyNumberFormat="1" applyFont="1"/>
    <xf numFmtId="165" fontId="10" fillId="0" borderId="0" xfId="0" applyNumberFormat="1" applyFont="1"/>
    <xf numFmtId="165" fontId="10" fillId="0" borderId="0" xfId="3" applyNumberFormat="1" applyFont="1" applyFill="1" applyProtection="1"/>
    <xf numFmtId="165" fontId="10" fillId="0" borderId="10" xfId="3" applyNumberFormat="1" applyFont="1" applyFill="1" applyBorder="1" applyProtection="1"/>
    <xf numFmtId="165" fontId="10" fillId="0" borderId="10" xfId="3" applyNumberFormat="1" applyFont="1" applyBorder="1" applyProtection="1"/>
    <xf numFmtId="167" fontId="3" fillId="3" borderId="1" xfId="3" applyNumberFormat="1" applyFill="1" applyBorder="1" applyAlignment="1" applyProtection="1">
      <alignment horizontal="right" vertical="center"/>
      <protection hidden="1"/>
    </xf>
    <xf numFmtId="167" fontId="3" fillId="3" borderId="4" xfId="3" applyNumberFormat="1" applyFill="1" applyBorder="1" applyAlignment="1" applyProtection="1">
      <alignment horizontal="right" vertical="center"/>
      <protection hidden="1"/>
    </xf>
    <xf numFmtId="167" fontId="3" fillId="3" borderId="2" xfId="3" applyNumberFormat="1" applyFill="1" applyBorder="1" applyAlignment="1" applyProtection="1">
      <alignment horizontal="right" vertical="center"/>
      <protection hidden="1"/>
    </xf>
    <xf numFmtId="166" fontId="3" fillId="3" borderId="4" xfId="3" applyNumberFormat="1" applyFont="1" applyFill="1" applyBorder="1" applyAlignment="1" applyProtection="1">
      <alignment horizontal="right" vertical="center"/>
      <protection hidden="1"/>
    </xf>
    <xf numFmtId="166" fontId="3" fillId="3" borderId="4" xfId="3" applyNumberFormat="1" applyFill="1" applyBorder="1" applyAlignment="1" applyProtection="1">
      <alignment horizontal="right" vertical="center"/>
      <protection hidden="1"/>
    </xf>
    <xf numFmtId="167" fontId="3" fillId="3" borderId="5" xfId="3" applyNumberFormat="1" applyFill="1" applyBorder="1" applyAlignment="1" applyProtection="1">
      <alignment horizontal="right" vertical="center"/>
      <protection hidden="1"/>
    </xf>
    <xf numFmtId="165" fontId="3" fillId="0" borderId="0" xfId="3" applyNumberFormat="1" applyAlignment="1" applyProtection="1">
      <alignment horizontal="right"/>
    </xf>
    <xf numFmtId="167" fontId="3" fillId="3" borderId="4" xfId="3" applyNumberFormat="1" applyFill="1" applyBorder="1" applyAlignment="1" applyProtection="1">
      <alignment horizontal="right"/>
      <protection hidden="1"/>
    </xf>
    <xf numFmtId="165" fontId="9" fillId="0" borderId="0" xfId="3" applyNumberFormat="1" applyFont="1" applyProtection="1"/>
    <xf numFmtId="3" fontId="3" fillId="3" borderId="5" xfId="3" applyNumberFormat="1" applyFill="1" applyBorder="1" applyAlignment="1" applyProtection="1">
      <alignment horizontal="center" vertical="center"/>
      <protection hidden="1"/>
    </xf>
    <xf numFmtId="4" fontId="3" fillId="2" borderId="4" xfId="3" applyNumberFormat="1" applyFill="1" applyBorder="1" applyAlignment="1" applyProtection="1">
      <alignment horizontal="center" vertical="center"/>
      <protection hidden="1"/>
    </xf>
    <xf numFmtId="4" fontId="3" fillId="3" borderId="4" xfId="3" applyNumberFormat="1" applyFill="1" applyBorder="1" applyAlignment="1" applyProtection="1">
      <alignment horizontal="center" vertical="center"/>
      <protection hidden="1"/>
    </xf>
    <xf numFmtId="2" fontId="3" fillId="2" borderId="4" xfId="3" applyNumberFormat="1" applyFill="1" applyBorder="1" applyAlignment="1" applyProtection="1">
      <alignment horizontal="center" vertical="center"/>
      <protection hidden="1"/>
    </xf>
    <xf numFmtId="2" fontId="3" fillId="3" borderId="4" xfId="3" applyNumberFormat="1" applyFill="1" applyBorder="1" applyAlignment="1" applyProtection="1">
      <alignment horizontal="center" vertical="center"/>
      <protection hidden="1"/>
    </xf>
    <xf numFmtId="167" fontId="3" fillId="0" borderId="7" xfId="3" applyNumberFormat="1" applyFill="1" applyBorder="1" applyAlignment="1" applyProtection="1">
      <alignment horizontal="center" vertical="center"/>
    </xf>
    <xf numFmtId="166" fontId="3" fillId="3" borderId="4" xfId="3" applyNumberFormat="1" applyFill="1" applyBorder="1" applyAlignment="1" applyProtection="1">
      <alignment horizontal="center" vertical="center"/>
      <protection hidden="1"/>
    </xf>
    <xf numFmtId="166" fontId="3" fillId="3" borderId="4" xfId="3" applyNumberFormat="1" applyFill="1" applyBorder="1" applyAlignment="1" applyProtection="1">
      <alignment horizontal="center" vertical="center"/>
    </xf>
    <xf numFmtId="166" fontId="3" fillId="0" borderId="0" xfId="3" applyNumberFormat="1" applyFont="1" applyFill="1" applyBorder="1" applyAlignment="1" applyProtection="1">
      <alignment horizontal="center" vertical="center"/>
    </xf>
    <xf numFmtId="165" fontId="9" fillId="0" borderId="5" xfId="3" applyNumberFormat="1" applyFont="1" applyFill="1" applyBorder="1" applyAlignment="1" applyProtection="1">
      <alignment horizontal="center" vertical="center"/>
    </xf>
    <xf numFmtId="165" fontId="9" fillId="0" borderId="11" xfId="3" applyNumberFormat="1" applyFont="1" applyFill="1" applyBorder="1" applyAlignment="1" applyProtection="1">
      <alignment horizontal="center" vertical="center"/>
    </xf>
    <xf numFmtId="165" fontId="9" fillId="0" borderId="6" xfId="3" applyNumberFormat="1" applyFont="1" applyFill="1" applyBorder="1" applyAlignment="1" applyProtection="1">
      <alignment horizontal="center" vertical="center"/>
    </xf>
    <xf numFmtId="165" fontId="9" fillId="0" borderId="10" xfId="3" applyNumberFormat="1" applyFont="1" applyFill="1" applyBorder="1" applyAlignment="1" applyProtection="1">
      <alignment horizontal="center" vertical="center"/>
    </xf>
    <xf numFmtId="165" fontId="9" fillId="0" borderId="8" xfId="3" applyNumberFormat="1" applyFont="1" applyFill="1" applyBorder="1" applyAlignment="1" applyProtection="1">
      <alignment horizontal="center" vertical="center"/>
    </xf>
    <xf numFmtId="3" fontId="3" fillId="3" borderId="5" xfId="3" applyNumberFormat="1" applyFill="1" applyBorder="1" applyAlignment="1" applyProtection="1">
      <alignment horizontal="center" vertical="center" wrapText="1"/>
      <protection hidden="1"/>
    </xf>
    <xf numFmtId="3" fontId="3" fillId="0" borderId="11" xfId="3" applyNumberFormat="1" applyFill="1" applyBorder="1" applyAlignment="1" applyProtection="1">
      <alignment horizontal="center" vertical="center"/>
    </xf>
    <xf numFmtId="165" fontId="9" fillId="0" borderId="1" xfId="3" applyNumberFormat="1" applyFont="1" applyFill="1" applyBorder="1" applyAlignment="1" applyProtection="1">
      <alignment vertical="center"/>
    </xf>
    <xf numFmtId="165" fontId="9" fillId="0" borderId="9" xfId="3" applyNumberFormat="1" applyFont="1" applyFill="1" applyBorder="1" applyAlignment="1" applyProtection="1">
      <alignment horizontal="center" vertical="center"/>
    </xf>
    <xf numFmtId="0" fontId="2" fillId="0" borderId="0" xfId="0" applyFont="1"/>
    <xf numFmtId="0" fontId="3" fillId="0" borderId="0" xfId="3"/>
    <xf numFmtId="0" fontId="9" fillId="0" borderId="0" xfId="3" applyFont="1" applyAlignment="1">
      <alignment horizontal="center" wrapText="1"/>
    </xf>
    <xf numFmtId="0" fontId="3" fillId="0" borderId="0" xfId="3" applyFill="1"/>
    <xf numFmtId="0" fontId="3" fillId="0" borderId="0" xfId="3" applyFill="1" applyAlignment="1">
      <alignment horizontal="center" wrapText="1"/>
    </xf>
    <xf numFmtId="0" fontId="3" fillId="0" borderId="0" xfId="3" applyAlignment="1">
      <alignment horizontal="center" wrapText="1"/>
    </xf>
    <xf numFmtId="0" fontId="3" fillId="0" borderId="0" xfId="3" applyAlignment="1">
      <alignment wrapText="1"/>
    </xf>
    <xf numFmtId="0" fontId="9" fillId="0" borderId="0" xfId="3" applyFont="1" applyAlignment="1">
      <alignment wrapText="1"/>
    </xf>
    <xf numFmtId="0" fontId="9" fillId="0" borderId="0" xfId="3" applyFont="1" applyFill="1" applyAlignment="1">
      <alignment wrapText="1"/>
    </xf>
    <xf numFmtId="0" fontId="9" fillId="0" borderId="0" xfId="3" applyFont="1" applyFill="1" applyBorder="1" applyAlignment="1">
      <alignment horizontal="center" wrapText="1"/>
    </xf>
    <xf numFmtId="165" fontId="3" fillId="0" borderId="0" xfId="3" applyNumberFormat="1" applyFont="1" applyFill="1" applyAlignment="1">
      <alignment horizontal="center" wrapText="1"/>
    </xf>
    <xf numFmtId="0" fontId="0" fillId="0" borderId="0" xfId="4" applyNumberFormat="1" applyFont="1" applyFill="1"/>
    <xf numFmtId="165" fontId="3" fillId="0" borderId="0" xfId="3" applyNumberFormat="1" applyFill="1"/>
    <xf numFmtId="166" fontId="3" fillId="0" borderId="0" xfId="3" applyNumberFormat="1" applyFill="1" applyAlignment="1">
      <alignment horizontal="right"/>
    </xf>
    <xf numFmtId="165" fontId="3" fillId="0" borderId="0" xfId="3" applyNumberFormat="1" applyFill="1" applyAlignment="1">
      <alignment horizontal="right"/>
    </xf>
    <xf numFmtId="9" fontId="0" fillId="0" borderId="0" xfId="4" applyFont="1" applyFill="1" applyAlignment="1">
      <alignment horizontal="right"/>
    </xf>
    <xf numFmtId="165" fontId="9" fillId="0" borderId="0" xfId="3" applyNumberFormat="1" applyFont="1" applyFill="1" applyBorder="1" applyAlignment="1">
      <alignment wrapText="1"/>
    </xf>
    <xf numFmtId="166" fontId="9" fillId="0" borderId="0" xfId="3" applyNumberFormat="1" applyFont="1" applyFill="1" applyBorder="1" applyAlignment="1">
      <alignment wrapText="1"/>
    </xf>
    <xf numFmtId="0" fontId="9" fillId="0" borderId="7" xfId="3" applyFont="1" applyFill="1" applyBorder="1"/>
    <xf numFmtId="0" fontId="9" fillId="0" borderId="0" xfId="3" applyFont="1" applyFill="1" applyBorder="1"/>
    <xf numFmtId="0" fontId="9" fillId="0" borderId="0" xfId="3" applyFont="1" applyFill="1"/>
    <xf numFmtId="0" fontId="3" fillId="0" borderId="0" xfId="3" applyFill="1" applyBorder="1"/>
    <xf numFmtId="9" fontId="0" fillId="0" borderId="0" xfId="4" applyFont="1" applyFill="1"/>
    <xf numFmtId="0" fontId="9" fillId="0" borderId="0" xfId="3" applyFont="1"/>
    <xf numFmtId="0" fontId="3" fillId="0" borderId="0" xfId="3" applyAlignment="1">
      <alignment horizontal="right"/>
    </xf>
    <xf numFmtId="0" fontId="3" fillId="0" borderId="0" xfId="3" applyFill="1" applyAlignment="1">
      <alignment horizontal="right"/>
    </xf>
    <xf numFmtId="0" fontId="0" fillId="4" borderId="0" xfId="0" applyFill="1"/>
    <xf numFmtId="164" fontId="3" fillId="0" borderId="0" xfId="1" applyFont="1"/>
    <xf numFmtId="0" fontId="3" fillId="0" borderId="0" xfId="0" applyFont="1"/>
    <xf numFmtId="165" fontId="9" fillId="0" borderId="0" xfId="0" applyNumberFormat="1" applyFont="1" applyFill="1" applyBorder="1" applyAlignment="1">
      <alignment wrapText="1"/>
    </xf>
    <xf numFmtId="0" fontId="3" fillId="0" borderId="0" xfId="0" applyFont="1" applyFill="1"/>
    <xf numFmtId="0" fontId="0" fillId="0" borderId="0" xfId="0" applyFill="1"/>
    <xf numFmtId="0" fontId="3" fillId="5" borderId="0" xfId="0" applyFont="1" applyFill="1"/>
    <xf numFmtId="166" fontId="3" fillId="0" borderId="0" xfId="2" applyNumberFormat="1" applyFont="1" applyFill="1"/>
    <xf numFmtId="165" fontId="9" fillId="0" borderId="7" xfId="0" applyNumberFormat="1" applyFont="1" applyFill="1" applyBorder="1"/>
    <xf numFmtId="0" fontId="3" fillId="6" borderId="0" xfId="0" applyFont="1" applyFill="1"/>
    <xf numFmtId="0" fontId="3" fillId="7" borderId="0" xfId="0" applyFont="1" applyFill="1"/>
    <xf numFmtId="4" fontId="3" fillId="0" borderId="0" xfId="0" applyNumberFormat="1" applyFont="1" applyFill="1"/>
    <xf numFmtId="165" fontId="9" fillId="0" borderId="0" xfId="0" applyNumberFormat="1" applyFont="1" applyFill="1" applyBorder="1"/>
    <xf numFmtId="165" fontId="3" fillId="0" borderId="0" xfId="0" applyNumberFormat="1" applyFont="1"/>
    <xf numFmtId="1" fontId="3" fillId="0" borderId="0" xfId="0" applyNumberFormat="1" applyFont="1" applyFill="1"/>
    <xf numFmtId="165" fontId="3" fillId="0" borderId="0" xfId="4" applyNumberFormat="1" applyFont="1" applyFill="1"/>
    <xf numFmtId="165" fontId="3" fillId="0" borderId="0" xfId="0" applyNumberFormat="1" applyFont="1" applyFill="1"/>
    <xf numFmtId="165" fontId="3" fillId="0" borderId="0" xfId="0" applyNumberFormat="1" applyFont="1" applyFill="1" applyAlignment="1">
      <alignment horizontal="right"/>
    </xf>
    <xf numFmtId="166" fontId="3" fillId="0" borderId="0" xfId="0" applyNumberFormat="1" applyFont="1" applyFill="1" applyAlignment="1">
      <alignment horizontal="right"/>
    </xf>
    <xf numFmtId="165" fontId="3" fillId="0" borderId="0" xfId="0" applyNumberFormat="1" applyFont="1" applyFill="1" applyBorder="1" applyAlignment="1">
      <alignment horizontal="right" wrapText="1"/>
    </xf>
    <xf numFmtId="166" fontId="3" fillId="0" borderId="0" xfId="4" applyNumberFormat="1" applyFont="1" applyFill="1"/>
    <xf numFmtId="166" fontId="9" fillId="0" borderId="0" xfId="0" applyNumberFormat="1" applyFont="1" applyFill="1" applyBorder="1" applyAlignment="1">
      <alignment wrapText="1"/>
    </xf>
    <xf numFmtId="2" fontId="9" fillId="0" borderId="0" xfId="0" applyNumberFormat="1" applyFont="1" applyFill="1" applyBorder="1" applyAlignment="1">
      <alignment wrapText="1"/>
    </xf>
    <xf numFmtId="4" fontId="9" fillId="0" borderId="0" xfId="0" applyNumberFormat="1" applyFont="1" applyFill="1" applyBorder="1" applyAlignment="1">
      <alignment wrapText="1"/>
    </xf>
    <xf numFmtId="165" fontId="3" fillId="4" borderId="0" xfId="0" applyNumberFormat="1" applyFont="1" applyFill="1"/>
    <xf numFmtId="165" fontId="3" fillId="4" borderId="0" xfId="4" applyNumberFormat="1" applyFont="1" applyFill="1"/>
    <xf numFmtId="165" fontId="3" fillId="4" borderId="0" xfId="0" applyNumberFormat="1" applyFont="1" applyFill="1" applyAlignment="1">
      <alignment horizontal="right"/>
    </xf>
    <xf numFmtId="166" fontId="3" fillId="4" borderId="0" xfId="0" applyNumberFormat="1" applyFont="1" applyFill="1" applyAlignment="1">
      <alignment horizontal="right"/>
    </xf>
    <xf numFmtId="166" fontId="3" fillId="4" borderId="0" xfId="0" applyNumberFormat="1" applyFont="1" applyFill="1" applyBorder="1" applyAlignment="1">
      <alignment horizontal="right" wrapText="1"/>
    </xf>
    <xf numFmtId="164" fontId="0" fillId="4" borderId="0" xfId="1" applyFont="1" applyFill="1"/>
    <xf numFmtId="166" fontId="3" fillId="4" borderId="0" xfId="4" applyNumberFormat="1" applyFont="1" applyFill="1"/>
    <xf numFmtId="3" fontId="9" fillId="4" borderId="0" xfId="0" applyNumberFormat="1" applyFont="1" applyFill="1" applyBorder="1" applyAlignment="1">
      <alignment wrapText="1"/>
    </xf>
    <xf numFmtId="166" fontId="9" fillId="4" borderId="0" xfId="0" applyNumberFormat="1" applyFont="1" applyFill="1" applyBorder="1" applyAlignment="1">
      <alignment wrapText="1"/>
    </xf>
    <xf numFmtId="166" fontId="0" fillId="4" borderId="0" xfId="0" applyNumberFormat="1" applyFill="1"/>
    <xf numFmtId="0" fontId="3" fillId="4" borderId="0" xfId="0" applyFont="1" applyFill="1"/>
    <xf numFmtId="4" fontId="9" fillId="4" borderId="0" xfId="0" applyNumberFormat="1" applyFont="1" applyFill="1" applyBorder="1" applyAlignment="1">
      <alignment wrapText="1"/>
    </xf>
    <xf numFmtId="2" fontId="9" fillId="4" borderId="0" xfId="0" applyNumberFormat="1" applyFont="1" applyFill="1" applyBorder="1" applyAlignment="1">
      <alignment wrapText="1"/>
    </xf>
    <xf numFmtId="166" fontId="0" fillId="0" borderId="0" xfId="0" applyNumberFormat="1"/>
    <xf numFmtId="3" fontId="0" fillId="0" borderId="0" xfId="0" applyNumberFormat="1"/>
    <xf numFmtId="166" fontId="3" fillId="0" borderId="0" xfId="0" applyNumberFormat="1" applyFont="1"/>
    <xf numFmtId="165" fontId="9" fillId="5" borderId="7" xfId="0" applyNumberFormat="1" applyFont="1" applyFill="1" applyBorder="1"/>
    <xf numFmtId="0" fontId="0" fillId="5" borderId="0" xfId="0" applyFill="1"/>
    <xf numFmtId="166" fontId="3" fillId="5" borderId="0" xfId="0" applyNumberFormat="1" applyFont="1" applyFill="1"/>
    <xf numFmtId="166" fontId="3" fillId="5" borderId="0" xfId="2" applyNumberFormat="1" applyFont="1" applyFill="1"/>
    <xf numFmtId="3" fontId="0" fillId="5" borderId="0" xfId="0" applyNumberFormat="1" applyFill="1"/>
    <xf numFmtId="166" fontId="0" fillId="5" borderId="0" xfId="0" applyNumberFormat="1" applyFill="1"/>
    <xf numFmtId="166" fontId="3" fillId="0" borderId="0" xfId="0" applyNumberFormat="1" applyFont="1" applyFill="1" applyBorder="1" applyAlignment="1">
      <alignment horizontal="right" wrapText="1"/>
    </xf>
    <xf numFmtId="3" fontId="9" fillId="0" borderId="0" xfId="0" applyNumberFormat="1" applyFont="1" applyFill="1" applyBorder="1" applyAlignment="1">
      <alignment wrapText="1"/>
    </xf>
    <xf numFmtId="0" fontId="3" fillId="8" borderId="0" xfId="0" applyFont="1" applyFill="1"/>
    <xf numFmtId="0" fontId="0" fillId="8" borderId="0" xfId="0" applyFill="1"/>
    <xf numFmtId="0" fontId="1" fillId="0" borderId="0" xfId="5" applyFill="1" applyAlignment="1">
      <alignment vertical="center"/>
    </xf>
    <xf numFmtId="166" fontId="3" fillId="0" borderId="0" xfId="0" applyNumberFormat="1" applyFont="1" applyFill="1"/>
    <xf numFmtId="166" fontId="3" fillId="8" borderId="0" xfId="2" applyNumberFormat="1" applyFont="1" applyFill="1"/>
    <xf numFmtId="166" fontId="0" fillId="0" borderId="0" xfId="0" applyNumberFormat="1" applyFill="1"/>
    <xf numFmtId="165" fontId="9" fillId="4" borderId="0" xfId="0" applyNumberFormat="1" applyFont="1" applyFill="1" applyBorder="1"/>
    <xf numFmtId="1" fontId="3" fillId="4" borderId="0" xfId="0" applyNumberFormat="1" applyFont="1" applyFill="1"/>
    <xf numFmtId="0" fontId="0" fillId="0" borderId="14" xfId="0" applyBorder="1"/>
    <xf numFmtId="0" fontId="0" fillId="9" borderId="0" xfId="0" applyFill="1"/>
    <xf numFmtId="0" fontId="0" fillId="5" borderId="14" xfId="0" applyFill="1" applyBorder="1"/>
    <xf numFmtId="0" fontId="3" fillId="10" borderId="0" xfId="0" applyFont="1" applyFill="1"/>
    <xf numFmtId="0" fontId="0" fillId="10" borderId="0" xfId="0" applyFill="1"/>
    <xf numFmtId="1" fontId="3" fillId="10" borderId="0" xfId="0" applyNumberFormat="1" applyFont="1" applyFill="1"/>
    <xf numFmtId="165" fontId="3" fillId="10" borderId="0" xfId="0" applyNumberFormat="1" applyFont="1" applyFill="1"/>
    <xf numFmtId="3" fontId="3" fillId="3" borderId="5" xfId="3" applyNumberFormat="1" applyFill="1" applyBorder="1" applyAlignment="1" applyProtection="1">
      <alignment horizontal="center" vertical="center"/>
      <protection hidden="1"/>
    </xf>
    <xf numFmtId="165" fontId="3" fillId="0" borderId="4" xfId="3" applyNumberFormat="1" applyFont="1" applyFill="1" applyBorder="1" applyAlignment="1" applyProtection="1">
      <alignment vertical="center" wrapText="1"/>
    </xf>
    <xf numFmtId="166" fontId="3" fillId="3" borderId="5" xfId="2" applyNumberFormat="1" applyFont="1" applyFill="1" applyBorder="1" applyAlignment="1" applyProtection="1">
      <alignment horizontal="center" vertical="center" wrapText="1"/>
    </xf>
    <xf numFmtId="166" fontId="3" fillId="3" borderId="6" xfId="2" applyNumberFormat="1" applyFont="1" applyFill="1" applyBorder="1" applyAlignment="1" applyProtection="1">
      <alignment horizontal="center" vertical="center" wrapText="1"/>
    </xf>
    <xf numFmtId="165" fontId="3" fillId="0" borderId="4" xfId="3" applyNumberFormat="1" applyFont="1" applyFill="1" applyBorder="1" applyAlignment="1" applyProtection="1">
      <alignment horizontal="left" vertical="center" wrapText="1"/>
    </xf>
    <xf numFmtId="165" fontId="3" fillId="0" borderId="5" xfId="3" applyNumberFormat="1" applyFont="1" applyFill="1" applyBorder="1" applyAlignment="1" applyProtection="1">
      <alignment horizontal="left" vertical="center" wrapText="1"/>
    </xf>
    <xf numFmtId="166" fontId="3" fillId="3" borderId="5" xfId="3" applyNumberFormat="1" applyFill="1" applyBorder="1" applyAlignment="1" applyProtection="1">
      <alignment horizontal="center" vertical="center"/>
      <protection hidden="1"/>
    </xf>
    <xf numFmtId="166" fontId="3" fillId="3" borderId="6" xfId="3" applyNumberFormat="1" applyFill="1" applyBorder="1" applyAlignment="1" applyProtection="1">
      <alignment horizontal="center" vertical="center"/>
      <protection hidden="1"/>
    </xf>
    <xf numFmtId="2" fontId="3" fillId="3" borderId="5" xfId="3" applyNumberFormat="1" applyFont="1" applyFill="1" applyBorder="1" applyAlignment="1" applyProtection="1">
      <alignment horizontal="center" vertical="center" wrapText="1"/>
    </xf>
    <xf numFmtId="3" fontId="3" fillId="3" borderId="4" xfId="3" applyNumberFormat="1" applyFill="1" applyBorder="1" applyAlignment="1" applyProtection="1">
      <alignment horizontal="center" vertical="center"/>
      <protection hidden="1"/>
    </xf>
    <xf numFmtId="0" fontId="9" fillId="0" borderId="0" xfId="3" applyFont="1" applyAlignment="1">
      <alignment wrapText="1"/>
    </xf>
    <xf numFmtId="0" fontId="9" fillId="0" borderId="0" xfId="3" applyFont="1" applyAlignment="1">
      <alignment horizontal="center" wrapText="1"/>
    </xf>
    <xf numFmtId="0" fontId="3" fillId="0" borderId="0" xfId="3" applyAlignment="1">
      <alignment wrapText="1"/>
    </xf>
    <xf numFmtId="0" fontId="3" fillId="0" borderId="0" xfId="3" applyAlignment="1">
      <alignment horizontal="center" wrapText="1"/>
    </xf>
    <xf numFmtId="0" fontId="0" fillId="0" borderId="14" xfId="0" applyFill="1" applyBorder="1" applyAlignment="1">
      <alignment wrapText="1"/>
    </xf>
    <xf numFmtId="0" fontId="0" fillId="0" borderId="0" xfId="0" applyFill="1" applyAlignment="1">
      <alignment wrapText="1"/>
    </xf>
    <xf numFmtId="0" fontId="0" fillId="0" borderId="14" xfId="0" applyFill="1" applyBorder="1"/>
    <xf numFmtId="165" fontId="9" fillId="0" borderId="0" xfId="0" applyNumberFormat="1" applyFont="1" applyFill="1"/>
    <xf numFmtId="0" fontId="1" fillId="5" borderId="0" xfId="5" applyFill="1" applyAlignment="1">
      <alignment vertical="center"/>
    </xf>
    <xf numFmtId="165" fontId="9" fillId="0" borderId="0" xfId="0" applyNumberFormat="1" applyFont="1" applyFill="1" applyBorder="1" applyAlignment="1">
      <alignment horizontal="center" wrapText="1"/>
    </xf>
    <xf numFmtId="165" fontId="9" fillId="0" borderId="0" xfId="0" applyNumberFormat="1" applyFont="1" applyFill="1" applyAlignment="1">
      <alignment horizontal="center"/>
    </xf>
    <xf numFmtId="0" fontId="9" fillId="8" borderId="7" xfId="3" applyFont="1" applyFill="1" applyBorder="1"/>
    <xf numFmtId="0" fontId="3" fillId="8" borderId="0" xfId="3" applyFill="1"/>
    <xf numFmtId="0" fontId="0" fillId="8" borderId="0" xfId="4" applyNumberFormat="1" applyFont="1" applyFill="1"/>
    <xf numFmtId="165" fontId="3" fillId="8" borderId="0" xfId="3" applyNumberFormat="1" applyFill="1"/>
    <xf numFmtId="166" fontId="3" fillId="8" borderId="0" xfId="3" applyNumberFormat="1" applyFill="1" applyAlignment="1">
      <alignment horizontal="right"/>
    </xf>
    <xf numFmtId="165" fontId="3" fillId="8" borderId="0" xfId="3" applyNumberFormat="1" applyFill="1" applyAlignment="1">
      <alignment horizontal="right"/>
    </xf>
    <xf numFmtId="9" fontId="0" fillId="8" borderId="0" xfId="4" applyFont="1" applyFill="1" applyAlignment="1">
      <alignment horizontal="right"/>
    </xf>
    <xf numFmtId="166" fontId="9" fillId="8" borderId="0" xfId="3" applyNumberFormat="1" applyFont="1" applyFill="1" applyBorder="1" applyAlignment="1">
      <alignment wrapText="1"/>
    </xf>
    <xf numFmtId="2" fontId="3" fillId="8" borderId="0" xfId="3" applyNumberFormat="1" applyFill="1" applyAlignment="1">
      <alignment horizontal="right"/>
    </xf>
    <xf numFmtId="2" fontId="3" fillId="8" borderId="0" xfId="3" applyNumberFormat="1" applyFill="1"/>
    <xf numFmtId="169" fontId="3" fillId="8" borderId="0" xfId="3" applyNumberFormat="1" applyFill="1" applyAlignment="1">
      <alignment horizontal="right"/>
    </xf>
    <xf numFmtId="169" fontId="0" fillId="8" borderId="0" xfId="4" applyNumberFormat="1" applyFont="1" applyFill="1" applyAlignment="1">
      <alignment horizontal="right"/>
    </xf>
    <xf numFmtId="169" fontId="3" fillId="8" borderId="0" xfId="3" applyNumberFormat="1" applyFill="1"/>
    <xf numFmtId="169" fontId="9" fillId="8" borderId="0" xfId="3" applyNumberFormat="1" applyFont="1" applyFill="1" applyBorder="1" applyAlignment="1">
      <alignment wrapText="1"/>
    </xf>
    <xf numFmtId="169" fontId="3" fillId="0" borderId="0" xfId="3" applyNumberFormat="1" applyFill="1" applyAlignment="1">
      <alignment horizontal="right"/>
    </xf>
    <xf numFmtId="169" fontId="0" fillId="0" borderId="0" xfId="4" applyNumberFormat="1" applyFont="1" applyFill="1" applyAlignment="1">
      <alignment horizontal="right"/>
    </xf>
    <xf numFmtId="169" fontId="3" fillId="0" borderId="0" xfId="3" applyNumberFormat="1" applyFill="1"/>
    <xf numFmtId="169" fontId="9" fillId="0" borderId="0" xfId="3" applyNumberFormat="1" applyFont="1" applyFill="1" applyBorder="1" applyAlignment="1">
      <alignment wrapText="1"/>
    </xf>
    <xf numFmtId="166" fontId="3" fillId="3" borderId="4" xfId="2" applyNumberFormat="1" applyFont="1" applyFill="1" applyBorder="1" applyAlignment="1" applyProtection="1">
      <alignment horizontal="center" vertical="center" wrapText="1"/>
    </xf>
    <xf numFmtId="165" fontId="3" fillId="0" borderId="6" xfId="3" applyNumberFormat="1" applyFont="1" applyFill="1" applyBorder="1" applyAlignment="1" applyProtection="1">
      <alignment horizontal="left" vertical="center" wrapText="1"/>
    </xf>
    <xf numFmtId="166" fontId="3" fillId="3" borderId="3" xfId="3" applyNumberFormat="1" applyFill="1" applyBorder="1" applyAlignment="1" applyProtection="1">
      <alignment horizontal="center" vertical="center"/>
      <protection hidden="1"/>
    </xf>
    <xf numFmtId="165" fontId="3" fillId="0" borderId="8" xfId="3" applyNumberFormat="1" applyFill="1" applyBorder="1" applyAlignment="1" applyProtection="1">
      <alignment horizontal="left" vertical="center" wrapText="1"/>
    </xf>
    <xf numFmtId="165" fontId="3" fillId="0" borderId="10" xfId="3" applyNumberFormat="1" applyFill="1" applyBorder="1" applyAlignment="1" applyProtection="1">
      <alignment horizontal="left" wrapText="1"/>
    </xf>
    <xf numFmtId="167" fontId="3" fillId="0" borderId="10" xfId="3" applyNumberFormat="1" applyFill="1" applyBorder="1" applyAlignment="1" applyProtection="1">
      <alignment horizontal="center" vertical="center"/>
    </xf>
    <xf numFmtId="166" fontId="3" fillId="0" borderId="10" xfId="3" applyNumberFormat="1" applyFill="1" applyBorder="1" applyAlignment="1" applyProtection="1">
      <alignment horizontal="center" vertical="center"/>
    </xf>
    <xf numFmtId="166" fontId="3" fillId="0" borderId="15" xfId="3" applyNumberFormat="1" applyFill="1" applyBorder="1" applyAlignment="1" applyProtection="1">
      <alignment horizontal="center" vertical="center"/>
    </xf>
    <xf numFmtId="165" fontId="10" fillId="0" borderId="0" xfId="3" applyNumberFormat="1" applyFont="1" applyFill="1" applyBorder="1" applyAlignment="1" applyProtection="1">
      <alignment horizontal="center" wrapText="1"/>
    </xf>
    <xf numFmtId="2" fontId="3" fillId="3" borderId="4" xfId="3" applyNumberFormat="1" applyFont="1" applyFill="1" applyBorder="1" applyAlignment="1" applyProtection="1">
      <alignment horizontal="center" vertical="center" wrapText="1"/>
    </xf>
    <xf numFmtId="0" fontId="0" fillId="11" borderId="0" xfId="0" applyFill="1"/>
    <xf numFmtId="165" fontId="5" fillId="12" borderId="4" xfId="3" applyNumberFormat="1" applyFont="1" applyFill="1" applyBorder="1" applyAlignment="1" applyProtection="1">
      <alignment wrapText="1"/>
      <protection locked="0"/>
    </xf>
    <xf numFmtId="1" fontId="5" fillId="12" borderId="4" xfId="3" applyNumberFormat="1" applyFont="1" applyFill="1" applyBorder="1" applyAlignment="1" applyProtection="1">
      <alignment horizontal="left" vertical="center" wrapText="1"/>
      <protection locked="0"/>
    </xf>
    <xf numFmtId="3" fontId="3" fillId="0" borderId="4" xfId="3" applyNumberFormat="1" applyFill="1" applyBorder="1" applyAlignment="1" applyProtection="1">
      <alignment horizontal="right"/>
      <protection hidden="1"/>
    </xf>
    <xf numFmtId="166" fontId="3" fillId="0" borderId="4" xfId="4" applyNumberFormat="1" applyFont="1" applyFill="1" applyBorder="1" applyAlignment="1" applyProtection="1">
      <alignment horizontal="right"/>
      <protection hidden="1"/>
    </xf>
    <xf numFmtId="165" fontId="3" fillId="0" borderId="1" xfId="3" applyNumberFormat="1" applyFill="1" applyBorder="1" applyAlignment="1" applyProtection="1"/>
    <xf numFmtId="0" fontId="0" fillId="0" borderId="0" xfId="0" applyAlignment="1">
      <alignment wrapText="1"/>
    </xf>
    <xf numFmtId="0" fontId="3" fillId="0" borderId="0" xfId="3" applyFont="1"/>
    <xf numFmtId="0" fontId="3" fillId="0" borderId="0" xfId="3" applyFont="1" applyAlignment="1">
      <alignment vertical="top"/>
    </xf>
    <xf numFmtId="0" fontId="3" fillId="0" borderId="0" xfId="3" applyFill="1" applyAlignment="1">
      <alignment wrapText="1"/>
    </xf>
    <xf numFmtId="0" fontId="3" fillId="0" borderId="0" xfId="3" applyFont="1" applyAlignment="1">
      <alignment wrapText="1"/>
    </xf>
    <xf numFmtId="0" fontId="3" fillId="0" borderId="0" xfId="3" applyFont="1" applyFill="1" applyAlignment="1">
      <alignment wrapText="1"/>
    </xf>
    <xf numFmtId="0" fontId="3" fillId="0" borderId="0" xfId="3" applyAlignment="1">
      <alignment vertical="top"/>
    </xf>
    <xf numFmtId="0" fontId="3" fillId="0" borderId="0" xfId="3" applyFont="1" applyAlignment="1">
      <alignment vertical="top" wrapText="1"/>
    </xf>
    <xf numFmtId="0" fontId="3" fillId="0" borderId="0" xfId="3" applyFill="1" applyAlignment="1">
      <alignment vertical="top" wrapText="1"/>
    </xf>
    <xf numFmtId="0" fontId="3" fillId="5" borderId="0" xfId="3" applyFill="1" applyAlignment="1">
      <alignment vertical="top" wrapText="1"/>
    </xf>
    <xf numFmtId="0" fontId="0" fillId="0" borderId="0" xfId="0" applyAlignment="1">
      <alignment horizontal="left" wrapText="1"/>
    </xf>
    <xf numFmtId="0" fontId="0" fillId="0" borderId="0" xfId="0" applyAlignment="1">
      <alignment horizontal="left"/>
    </xf>
    <xf numFmtId="2" fontId="0" fillId="0" borderId="0" xfId="2" applyNumberFormat="1" applyFont="1"/>
    <xf numFmtId="2" fontId="0" fillId="0" borderId="0" xfId="0" applyNumberFormat="1"/>
    <xf numFmtId="164" fontId="0" fillId="0" borderId="0" xfId="1" applyFont="1" applyFill="1"/>
    <xf numFmtId="3" fontId="0" fillId="0" borderId="0" xfId="0" applyNumberFormat="1" applyFill="1"/>
    <xf numFmtId="0" fontId="11" fillId="0" borderId="0" xfId="0" applyFont="1"/>
    <xf numFmtId="4" fontId="0" fillId="0" borderId="0" xfId="0" applyNumberFormat="1" applyFill="1"/>
    <xf numFmtId="2" fontId="0" fillId="0" borderId="0" xfId="0" applyNumberFormat="1" applyFill="1"/>
    <xf numFmtId="3" fontId="0" fillId="11" borderId="0" xfId="0" applyNumberFormat="1" applyFill="1"/>
    <xf numFmtId="2" fontId="0" fillId="11" borderId="0" xfId="0" applyNumberFormat="1" applyFill="1"/>
    <xf numFmtId="4" fontId="0" fillId="11" borderId="0" xfId="0" applyNumberFormat="1" applyFill="1"/>
    <xf numFmtId="0" fontId="0" fillId="0" borderId="0" xfId="0" applyFont="1" applyAlignment="1">
      <alignment horizontal="left" vertical="top" wrapText="1"/>
    </xf>
    <xf numFmtId="0" fontId="0" fillId="0" borderId="0" xfId="0" applyFont="1"/>
    <xf numFmtId="0" fontId="0" fillId="0" borderId="0" xfId="0" applyFill="1" applyAlignment="1">
      <alignment horizontal="left" wrapText="1"/>
    </xf>
    <xf numFmtId="0" fontId="0" fillId="0" borderId="0" xfId="0" applyFill="1" applyAlignment="1">
      <alignment horizontal="left"/>
    </xf>
    <xf numFmtId="0" fontId="12" fillId="0" borderId="0" xfId="0" applyFont="1" applyFill="1"/>
    <xf numFmtId="0" fontId="11" fillId="0" borderId="0" xfId="0" applyFont="1" applyFill="1"/>
    <xf numFmtId="0" fontId="0" fillId="3" borderId="0" xfId="0" applyFill="1" applyAlignment="1">
      <alignment horizontal="left" wrapText="1"/>
    </xf>
    <xf numFmtId="3" fontId="0" fillId="3" borderId="0" xfId="0" applyNumberFormat="1" applyFill="1"/>
    <xf numFmtId="0" fontId="3" fillId="0" borderId="0" xfId="3" applyFont="1" applyFill="1" applyAlignment="1">
      <alignment vertical="top"/>
    </xf>
    <xf numFmtId="0" fontId="16" fillId="13" borderId="0" xfId="0" applyFont="1" applyFill="1"/>
    <xf numFmtId="0" fontId="17" fillId="13" borderId="0" xfId="0" applyFont="1" applyFill="1" applyAlignment="1">
      <alignment horizontal="right"/>
    </xf>
    <xf numFmtId="165" fontId="4" fillId="13" borderId="0" xfId="3" applyNumberFormat="1" applyFont="1" applyFill="1" applyBorder="1" applyAlignment="1">
      <alignment vertical="center" wrapText="1"/>
    </xf>
    <xf numFmtId="165" fontId="3" fillId="13" borderId="0" xfId="3" applyNumberFormat="1" applyFont="1" applyFill="1" applyBorder="1"/>
    <xf numFmtId="165" fontId="18" fillId="13" borderId="0" xfId="3" applyNumberFormat="1" applyFont="1" applyFill="1" applyBorder="1" applyAlignment="1">
      <alignment vertical="center" wrapText="1"/>
    </xf>
    <xf numFmtId="170" fontId="0" fillId="0" borderId="0" xfId="0" applyNumberFormat="1"/>
    <xf numFmtId="2" fontId="3" fillId="0" borderId="0" xfId="3" applyNumberFormat="1" applyAlignment="1" applyProtection="1">
      <alignment horizontal="right"/>
    </xf>
    <xf numFmtId="2" fontId="3" fillId="0" borderId="0" xfId="3" applyNumberFormat="1"/>
    <xf numFmtId="0" fontId="11" fillId="11" borderId="0" xfId="0" applyFont="1" applyFill="1"/>
    <xf numFmtId="3" fontId="11" fillId="11" borderId="0" xfId="0" applyNumberFormat="1" applyFont="1" applyFill="1"/>
    <xf numFmtId="2" fontId="11" fillId="11" borderId="0" xfId="0" applyNumberFormat="1" applyFont="1" applyFill="1"/>
    <xf numFmtId="4" fontId="11" fillId="11" borderId="0" xfId="0" applyNumberFormat="1" applyFont="1" applyFill="1"/>
    <xf numFmtId="166" fontId="3" fillId="3" borderId="5" xfId="3" applyNumberFormat="1" applyFont="1" applyFill="1" applyBorder="1" applyAlignment="1" applyProtection="1">
      <alignment horizontal="center" vertical="center"/>
      <protection hidden="1"/>
    </xf>
    <xf numFmtId="0" fontId="19" fillId="0" borderId="0" xfId="0" applyFont="1"/>
    <xf numFmtId="0" fontId="20" fillId="0" borderId="0" xfId="0" applyFont="1"/>
    <xf numFmtId="0" fontId="20" fillId="0" borderId="0" xfId="0" applyFont="1" applyFill="1"/>
    <xf numFmtId="1" fontId="11" fillId="0" borderId="0" xfId="0" applyNumberFormat="1" applyFont="1" applyFill="1"/>
    <xf numFmtId="3" fontId="20" fillId="0" borderId="0" xfId="0" applyNumberFormat="1" applyFont="1" applyFill="1"/>
    <xf numFmtId="2" fontId="20" fillId="0" borderId="0" xfId="0" applyNumberFormat="1" applyFont="1" applyFill="1"/>
    <xf numFmtId="165" fontId="9" fillId="0" borderId="0" xfId="3" applyNumberFormat="1" applyFont="1" applyAlignment="1" applyProtection="1">
      <alignment horizontal="left"/>
    </xf>
    <xf numFmtId="165" fontId="9" fillId="0" borderId="5" xfId="3" applyNumberFormat="1" applyFont="1" applyFill="1" applyBorder="1" applyAlignment="1" applyProtection="1">
      <alignment horizontal="center" vertical="center"/>
    </xf>
    <xf numFmtId="165" fontId="9" fillId="0" borderId="6" xfId="3" applyNumberFormat="1" applyFont="1" applyFill="1" applyBorder="1" applyAlignment="1" applyProtection="1">
      <alignment horizontal="center" vertical="center"/>
    </xf>
    <xf numFmtId="165" fontId="3" fillId="0" borderId="18" xfId="3" applyNumberFormat="1" applyFill="1" applyBorder="1" applyAlignment="1" applyProtection="1">
      <alignment horizontal="left" vertical="top" wrapText="1"/>
    </xf>
    <xf numFmtId="165" fontId="3" fillId="0" borderId="19" xfId="3" applyNumberFormat="1" applyFill="1" applyBorder="1" applyAlignment="1" applyProtection="1">
      <alignment horizontal="left" vertical="top" wrapText="1"/>
    </xf>
    <xf numFmtId="165" fontId="3" fillId="0" borderId="20" xfId="3" applyNumberFormat="1" applyFill="1" applyBorder="1" applyAlignment="1" applyProtection="1">
      <alignment horizontal="left" vertical="top" wrapText="1"/>
    </xf>
    <xf numFmtId="165" fontId="3" fillId="0" borderId="21" xfId="3" applyNumberFormat="1" applyFill="1" applyBorder="1" applyAlignment="1" applyProtection="1">
      <alignment horizontal="left" vertical="top" wrapText="1"/>
    </xf>
    <xf numFmtId="165" fontId="3" fillId="0" borderId="0" xfId="3" applyNumberFormat="1" applyFill="1" applyBorder="1" applyAlignment="1" applyProtection="1">
      <alignment horizontal="left" vertical="top" wrapText="1"/>
    </xf>
    <xf numFmtId="165" fontId="3" fillId="0" borderId="22" xfId="3" applyNumberFormat="1" applyFill="1" applyBorder="1" applyAlignment="1" applyProtection="1">
      <alignment horizontal="left" vertical="top" wrapText="1"/>
    </xf>
    <xf numFmtId="165" fontId="3" fillId="0" borderId="23" xfId="3" applyNumberFormat="1" applyFill="1" applyBorder="1" applyAlignment="1" applyProtection="1">
      <alignment horizontal="left" vertical="top" wrapText="1"/>
    </xf>
    <xf numFmtId="165" fontId="3" fillId="0" borderId="24" xfId="3" applyNumberFormat="1" applyFill="1" applyBorder="1" applyAlignment="1" applyProtection="1">
      <alignment horizontal="left" vertical="top" wrapText="1"/>
    </xf>
    <xf numFmtId="165" fontId="3" fillId="0" borderId="25" xfId="3" applyNumberFormat="1" applyFill="1" applyBorder="1" applyAlignment="1" applyProtection="1">
      <alignment horizontal="left" vertical="top" wrapText="1"/>
    </xf>
    <xf numFmtId="165" fontId="3" fillId="0" borderId="16" xfId="3" applyNumberFormat="1" applyFill="1" applyBorder="1" applyAlignment="1" applyProtection="1">
      <alignment horizontal="center" vertical="center"/>
      <protection hidden="1"/>
    </xf>
    <xf numFmtId="165" fontId="3" fillId="0" borderId="12" xfId="3" applyNumberFormat="1" applyFill="1" applyBorder="1" applyAlignment="1" applyProtection="1">
      <alignment horizontal="center" vertical="center"/>
      <protection hidden="1"/>
    </xf>
    <xf numFmtId="165" fontId="3" fillId="0" borderId="17" xfId="3" applyNumberFormat="1" applyFill="1" applyBorder="1" applyAlignment="1" applyProtection="1">
      <alignment horizontal="center" vertical="center"/>
      <protection hidden="1"/>
    </xf>
    <xf numFmtId="165" fontId="3" fillId="0" borderId="13" xfId="3" applyNumberFormat="1" applyFill="1" applyBorder="1" applyAlignment="1" applyProtection="1">
      <alignment horizontal="center" vertical="center"/>
      <protection hidden="1"/>
    </xf>
    <xf numFmtId="165" fontId="9" fillId="0" borderId="11" xfId="3" applyNumberFormat="1" applyFont="1" applyFill="1" applyBorder="1" applyAlignment="1" applyProtection="1">
      <alignment horizontal="center" vertical="center" wrapText="1"/>
    </xf>
    <xf numFmtId="165" fontId="9" fillId="0" borderId="8" xfId="3" applyNumberFormat="1" applyFont="1" applyFill="1" applyBorder="1" applyAlignment="1" applyProtection="1">
      <alignment horizontal="center" vertical="center" wrapText="1"/>
    </xf>
    <xf numFmtId="0" fontId="2" fillId="8" borderId="0" xfId="0" applyFont="1" applyFill="1" applyAlignment="1">
      <alignment horizontal="left" wrapText="1"/>
    </xf>
    <xf numFmtId="166" fontId="9" fillId="8" borderId="0" xfId="0" applyNumberFormat="1" applyFont="1" applyFill="1" applyAlignment="1">
      <alignment horizontal="left" wrapText="1"/>
    </xf>
    <xf numFmtId="166" fontId="9" fillId="8" borderId="0" xfId="0" applyNumberFormat="1" applyFont="1" applyFill="1" applyBorder="1" applyAlignment="1">
      <alignment horizontal="left" wrapText="1"/>
    </xf>
    <xf numFmtId="165" fontId="9" fillId="8" borderId="0" xfId="0" applyNumberFormat="1" applyFont="1" applyFill="1" applyBorder="1" applyAlignment="1">
      <alignment horizontal="left" wrapText="1"/>
    </xf>
    <xf numFmtId="165" fontId="15" fillId="8" borderId="0" xfId="0" applyNumberFormat="1" applyFont="1" applyFill="1" applyBorder="1" applyAlignment="1">
      <alignment horizontal="left" wrapText="1"/>
    </xf>
    <xf numFmtId="165" fontId="15" fillId="5" borderId="0" xfId="0" applyNumberFormat="1" applyFont="1" applyFill="1" applyAlignment="1">
      <alignment horizontal="left" wrapText="1"/>
    </xf>
    <xf numFmtId="165" fontId="9" fillId="8" borderId="0" xfId="0" applyNumberFormat="1" applyFont="1" applyFill="1" applyAlignment="1">
      <alignment horizontal="left" wrapText="1"/>
    </xf>
    <xf numFmtId="165" fontId="15" fillId="5" borderId="0" xfId="0" applyNumberFormat="1" applyFont="1" applyFill="1" applyBorder="1" applyAlignment="1">
      <alignment horizontal="left" wrapText="1"/>
    </xf>
    <xf numFmtId="0" fontId="0" fillId="8" borderId="0" xfId="0" applyFill="1" applyAlignment="1">
      <alignment horizontal="left" wrapText="1"/>
    </xf>
    <xf numFmtId="165" fontId="9" fillId="8" borderId="0" xfId="0" applyNumberFormat="1" applyFont="1" applyFill="1" applyAlignment="1">
      <alignment horizontal="center"/>
    </xf>
    <xf numFmtId="165" fontId="9" fillId="8" borderId="0" xfId="0" applyNumberFormat="1" applyFont="1" applyFill="1" applyAlignment="1">
      <alignment horizontal="center" wrapText="1"/>
    </xf>
    <xf numFmtId="165" fontId="9" fillId="0" borderId="0" xfId="0" applyNumberFormat="1" applyFont="1" applyFill="1" applyAlignment="1">
      <alignment horizontal="center" wrapText="1"/>
    </xf>
    <xf numFmtId="165" fontId="9" fillId="8" borderId="0"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166" fontId="9" fillId="8" borderId="0" xfId="0" applyNumberFormat="1" applyFont="1" applyFill="1" applyBorder="1" applyAlignment="1">
      <alignment horizontal="center" wrapText="1"/>
    </xf>
    <xf numFmtId="166"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vertical="center" wrapText="1"/>
    </xf>
    <xf numFmtId="165" fontId="9" fillId="8" borderId="0" xfId="0" applyNumberFormat="1" applyFont="1" applyFill="1" applyBorder="1" applyAlignment="1">
      <alignment horizontal="center" vertical="center" wrapText="1"/>
    </xf>
    <xf numFmtId="165" fontId="3" fillId="8" borderId="0" xfId="0" applyNumberFormat="1" applyFont="1" applyFill="1" applyAlignment="1">
      <alignment horizontal="center" wrapText="1"/>
    </xf>
    <xf numFmtId="166" fontId="3" fillId="8" borderId="0" xfId="0" applyNumberFormat="1" applyFont="1" applyFill="1" applyAlignment="1">
      <alignment horizontal="center" wrapText="1"/>
    </xf>
    <xf numFmtId="165" fontId="3" fillId="0" borderId="0" xfId="0" applyNumberFormat="1" applyFont="1" applyFill="1" applyAlignment="1">
      <alignment horizontal="center" wrapText="1"/>
    </xf>
    <xf numFmtId="3" fontId="9" fillId="0" borderId="0" xfId="0" applyNumberFormat="1" applyFont="1" applyFill="1" applyBorder="1" applyAlignment="1">
      <alignment horizontal="center" vertical="center" wrapText="1"/>
    </xf>
    <xf numFmtId="0" fontId="9" fillId="0" borderId="0" xfId="3" applyFont="1" applyAlignment="1">
      <alignment wrapText="1"/>
    </xf>
    <xf numFmtId="0" fontId="3" fillId="0" borderId="0" xfId="3" applyAlignment="1">
      <alignment wrapText="1"/>
    </xf>
    <xf numFmtId="0" fontId="9" fillId="0" borderId="0" xfId="3" applyFont="1" applyAlignment="1">
      <alignment horizontal="center" wrapText="1"/>
    </xf>
    <xf numFmtId="0" fontId="3" fillId="0" borderId="0" xfId="3" applyAlignment="1">
      <alignment horizontal="center" wrapText="1"/>
    </xf>
    <xf numFmtId="0" fontId="9" fillId="0" borderId="0" xfId="3" applyFont="1" applyFill="1" applyBorder="1" applyAlignment="1">
      <alignment horizontal="center" wrapText="1"/>
    </xf>
    <xf numFmtId="165" fontId="3" fillId="0" borderId="0" xfId="3" applyNumberFormat="1" applyFont="1" applyFill="1" applyAlignment="1">
      <alignment horizontal="center" wrapText="1"/>
    </xf>
    <xf numFmtId="0" fontId="9" fillId="0" borderId="0" xfId="3" applyFont="1" applyFill="1" applyAlignment="1">
      <alignment wrapText="1"/>
    </xf>
  </cellXfs>
  <cellStyles count="7">
    <cellStyle name="Comma" xfId="1" builtinId="3"/>
    <cellStyle name="Normal" xfId="0" builtinId="0"/>
    <cellStyle name="Normal 2" xfId="3" xr:uid="{00000000-0005-0000-0000-000001000000}"/>
    <cellStyle name="Percent" xfId="2" builtinId="5"/>
    <cellStyle name="Percent 2" xfId="4" xr:uid="{00000000-0005-0000-0000-000002000000}"/>
    <cellStyle name="Standard 10 2 2" xfId="5" xr:uid="{00000000-0005-0000-0000-000005000000}"/>
    <cellStyle name="Standard 35" xfId="6"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Wood Energy Uses (1000 m</a:t>
            </a:r>
            <a:r>
              <a:rPr lang="en-GB" sz="1400" b="1" i="0" u="none" strike="noStrike" baseline="30000">
                <a:solidFill>
                  <a:srgbClr val="000000"/>
                </a:solidFill>
                <a:latin typeface="Arial"/>
                <a:cs typeface="Arial"/>
              </a:rPr>
              <a:t>3</a:t>
            </a:r>
            <a:r>
              <a:rPr lang="en-GB" sz="1400" b="1" i="0" u="none" strike="noStrike" baseline="0">
                <a:solidFill>
                  <a:srgbClr val="000000"/>
                </a:solidFill>
                <a:latin typeface="Arial"/>
                <a:cs typeface="Arial"/>
              </a:rPr>
              <a:t>)</a:t>
            </a:r>
          </a:p>
        </c:rich>
      </c:tx>
      <c:layout>
        <c:manualLayout>
          <c:xMode val="edge"/>
          <c:yMode val="edge"/>
          <c:x val="0.23543701105158499"/>
          <c:y val="3.09525433614583E-2"/>
        </c:manualLayout>
      </c:layout>
      <c:overlay val="0"/>
      <c:spPr>
        <a:noFill/>
        <a:ln w="25400">
          <a:noFill/>
        </a:ln>
      </c:spPr>
    </c:title>
    <c:autoTitleDeleted val="0"/>
    <c:plotArea>
      <c:layout>
        <c:manualLayout>
          <c:layoutTarget val="inner"/>
          <c:xMode val="edge"/>
          <c:yMode val="edge"/>
          <c:x val="0.24514592160232301"/>
          <c:y val="0.214286212533046"/>
          <c:w val="0.51456371663061795"/>
          <c:h val="0.50476307841117596"/>
        </c:manualLayout>
      </c:layout>
      <c:pieChart>
        <c:varyColors val="1"/>
        <c:ser>
          <c:idx val="0"/>
          <c:order val="0"/>
          <c:dLbls>
            <c:spPr>
              <a:noFill/>
              <a:ln>
                <a:noFill/>
              </a:ln>
              <a:effectLst/>
            </c:spPr>
            <c:txPr>
              <a:bodyPr wrap="square" lIns="38100" tIns="19050" rIns="38100" bIns="19050" anchor="ctr">
                <a:spAutoFit/>
              </a:bodyPr>
              <a:lstStyle/>
              <a:p>
                <a:pPr>
                  <a:defRPr sz="1100"/>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'Country Profile'!$C$47:$F$47</c:f>
              <c:strCache>
                <c:ptCount val="4"/>
                <c:pt idx="0">
                  <c:v>U1 Power and Heat</c:v>
                </c:pt>
                <c:pt idx="1">
                  <c:v>U2 Industrial</c:v>
                </c:pt>
                <c:pt idx="2">
                  <c:v>U3 Residential</c:v>
                </c:pt>
                <c:pt idx="3">
                  <c:v>U4 Other</c:v>
                </c:pt>
              </c:strCache>
            </c:strRef>
          </c:cat>
          <c:val>
            <c:numRef>
              <c:f>'Country Profile'!$C$54:$F$54</c:f>
              <c:numCache>
                <c:formatCode>0.0%</c:formatCode>
                <c:ptCount val="4"/>
                <c:pt idx="0">
                  <c:v>0.19456725489725779</c:v>
                </c:pt>
                <c:pt idx="1">
                  <c:v>0.39483796941693744</c:v>
                </c:pt>
                <c:pt idx="2">
                  <c:v>0.37019657749794344</c:v>
                </c:pt>
                <c:pt idx="3">
                  <c:v>4.0398198187861487E-2</c:v>
                </c:pt>
              </c:numCache>
            </c:numRef>
          </c:val>
          <c:extLst>
            <c:ext xmlns:c16="http://schemas.microsoft.com/office/drawing/2014/chart" uri="{C3380CC4-5D6E-409C-BE32-E72D297353CC}">
              <c16:uniqueId val="{00000000-28C5-48C6-82ED-77D66EF7EE52}"/>
            </c:ext>
          </c:extLst>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3.3422685185185187E-2"/>
          <c:y val="0.85163555555555559"/>
          <c:w val="0.92475847298748703"/>
          <c:h val="0.1224091621315700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baseline="0">
                <a:solidFill>
                  <a:srgbClr val="000000"/>
                </a:solidFill>
                <a:latin typeface="Arial"/>
                <a:ea typeface="Arial"/>
                <a:cs typeface="Arial"/>
              </a:defRPr>
            </a:pPr>
            <a:r>
              <a:rPr lang="en-GB" sz="1400" b="1" i="0" u="none" strike="noStrike" baseline="0">
                <a:solidFill>
                  <a:srgbClr val="000000"/>
                </a:solidFill>
                <a:latin typeface="Arial"/>
                <a:cs typeface="Arial"/>
              </a:rPr>
              <a:t>Wood Energy Sources (1000 m</a:t>
            </a:r>
            <a:r>
              <a:rPr lang="en-GB" sz="1400" b="1" i="0" u="none" strike="noStrike" baseline="30000">
                <a:solidFill>
                  <a:srgbClr val="000000"/>
                </a:solidFill>
                <a:latin typeface="Arial"/>
                <a:cs typeface="Arial"/>
              </a:rPr>
              <a:t>3</a:t>
            </a:r>
            <a:r>
              <a:rPr lang="en-GB" sz="1400" b="1" i="0" u="none" strike="noStrike" baseline="0">
                <a:solidFill>
                  <a:srgbClr val="000000"/>
                </a:solidFill>
                <a:latin typeface="Arial"/>
                <a:cs typeface="Arial"/>
              </a:rPr>
              <a:t>)</a:t>
            </a:r>
          </a:p>
        </c:rich>
      </c:tx>
      <c:layout>
        <c:manualLayout>
          <c:xMode val="edge"/>
          <c:yMode val="edge"/>
          <c:x val="0.20873806028483699"/>
          <c:y val="3.0952301848344899E-2"/>
        </c:manualLayout>
      </c:layout>
      <c:overlay val="0"/>
      <c:spPr>
        <a:noFill/>
        <a:ln w="25400">
          <a:noFill/>
        </a:ln>
        <a:effectLst/>
      </c:spPr>
      <c:txPr>
        <a:bodyPr rot="0" spcFirstLastPara="1" vertOverflow="ellipsis" vert="horz" wrap="square" anchor="ctr" anchorCtr="1"/>
        <a:lstStyle/>
        <a:p>
          <a:pPr>
            <a:defRPr sz="1400" b="0"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24757310894491999"/>
          <c:y val="0.20000046503084301"/>
          <c:w val="0.512136529288021"/>
          <c:h val="0.50238212049414199"/>
        </c:manualLayout>
      </c:layout>
      <c:pieChart>
        <c:varyColors val="1"/>
        <c:ser>
          <c:idx val="0"/>
          <c:order val="0"/>
          <c:dPt>
            <c:idx val="0"/>
            <c:bubble3D val="0"/>
            <c:spPr>
              <a:solidFill>
                <a:schemeClr val="accent6"/>
              </a:solidFill>
              <a:ln>
                <a:noFill/>
              </a:ln>
              <a:effectLst/>
            </c:spPr>
            <c:extLst>
              <c:ext xmlns:c16="http://schemas.microsoft.com/office/drawing/2014/chart" uri="{C3380CC4-5D6E-409C-BE32-E72D297353CC}">
                <c16:uniqueId val="{00000001-CFA6-41B7-B594-8C468E33E4B9}"/>
              </c:ext>
            </c:extLst>
          </c:dPt>
          <c:dPt>
            <c:idx val="1"/>
            <c:bubble3D val="0"/>
            <c:spPr>
              <a:solidFill>
                <a:schemeClr val="accent5"/>
              </a:solidFill>
              <a:ln>
                <a:noFill/>
              </a:ln>
              <a:effectLst/>
            </c:spPr>
            <c:extLst>
              <c:ext xmlns:c16="http://schemas.microsoft.com/office/drawing/2014/chart" uri="{C3380CC4-5D6E-409C-BE32-E72D297353CC}">
                <c16:uniqueId val="{00000003-CFA6-41B7-B594-8C468E33E4B9}"/>
              </c:ext>
            </c:extLst>
          </c:dPt>
          <c:dPt>
            <c:idx val="2"/>
            <c:bubble3D val="0"/>
            <c:spPr>
              <a:solidFill>
                <a:schemeClr val="accent4"/>
              </a:solidFill>
              <a:ln>
                <a:noFill/>
              </a:ln>
              <a:effectLst/>
            </c:spPr>
            <c:extLst>
              <c:ext xmlns:c16="http://schemas.microsoft.com/office/drawing/2014/chart" uri="{C3380CC4-5D6E-409C-BE32-E72D297353CC}">
                <c16:uniqueId val="{00000005-CFA6-41B7-B594-8C468E33E4B9}"/>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CFA6-41B7-B594-8C468E33E4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'Country Profile'!$B$49:$B$52</c:f>
              <c:strCache>
                <c:ptCount val="4"/>
                <c:pt idx="0">
                  <c:v>S1 Direct</c:v>
                </c:pt>
                <c:pt idx="1">
                  <c:v>S2 Indirect</c:v>
                </c:pt>
                <c:pt idx="2">
                  <c:v>S3 Recovered</c:v>
                </c:pt>
                <c:pt idx="3">
                  <c:v>S4 Unspecified</c:v>
                </c:pt>
              </c:strCache>
            </c:strRef>
          </c:cat>
          <c:val>
            <c:numRef>
              <c:f>'Country Profile'!$H$49:$H$52</c:f>
              <c:numCache>
                <c:formatCode>0.0%</c:formatCode>
                <c:ptCount val="4"/>
                <c:pt idx="0">
                  <c:v>0.37994805804457693</c:v>
                </c:pt>
                <c:pt idx="1">
                  <c:v>0.43751526756844528</c:v>
                </c:pt>
                <c:pt idx="2">
                  <c:v>5.1216077417319678E-2</c:v>
                </c:pt>
                <c:pt idx="3">
                  <c:v>0.13132059696965817</c:v>
                </c:pt>
              </c:numCache>
            </c:numRef>
          </c:val>
          <c:extLst>
            <c:ext xmlns:c16="http://schemas.microsoft.com/office/drawing/2014/chart" uri="{C3380CC4-5D6E-409C-BE32-E72D297353CC}">
              <c16:uniqueId val="{00000008-CFA6-41B7-B594-8C468E33E4B9}"/>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b"/>
      <c:layout>
        <c:manualLayout>
          <c:xMode val="edge"/>
          <c:yMode val="edge"/>
          <c:x val="2.582391975308641E-2"/>
          <c:y val="0.832132186008394"/>
          <c:w val="0.94573086419753072"/>
          <c:h val="0.13283703703703703"/>
        </c:manualLayout>
      </c:layout>
      <c:overlay val="0"/>
      <c:spPr>
        <a:solidFill>
          <a:srgbClr val="FFFFFF"/>
        </a:solidFill>
        <a:ln w="3175">
          <a:solidFill>
            <a:srgbClr val="000000"/>
          </a:solidFill>
          <a:prstDash val="solid"/>
        </a:ln>
        <a:effectLst/>
      </c:spPr>
      <c:txPr>
        <a:bodyPr rot="0" spcFirstLastPara="1" vertOverflow="ellipsis" vert="horz" wrap="square" anchor="ctr" anchorCtr="1"/>
        <a:lstStyle/>
        <a:p>
          <a:pPr>
            <a:defRPr sz="14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solidFill>
        <a:srgbClr val="000000"/>
      </a:solidFill>
      <a:prstDash val="solid"/>
      <a:roun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969818</xdr:colOff>
      <xdr:row>64</xdr:row>
      <xdr:rowOff>190499</xdr:rowOff>
    </xdr:from>
    <xdr:to>
      <xdr:col>7</xdr:col>
      <xdr:colOff>1311818</xdr:colOff>
      <xdr:row>93</xdr:row>
      <xdr:rowOff>65999</xdr:rowOff>
    </xdr:to>
    <xdr:graphicFrame macro="">
      <xdr:nvGraphicFramePr>
        <xdr:cNvPr id="15" name="Chart 13">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190499</xdr:colOff>
      <xdr:row>64</xdr:row>
      <xdr:rowOff>190499</xdr:rowOff>
    </xdr:from>
    <xdr:to>
      <xdr:col>3</xdr:col>
      <xdr:colOff>255408</xdr:colOff>
      <xdr:row>93</xdr:row>
      <xdr:rowOff>65999</xdr:rowOff>
    </xdr:to>
    <xdr:graphicFrame macro="">
      <xdr:nvGraphicFramePr>
        <xdr:cNvPr id="16" name="Chart 14">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tabSelected="1" zoomScaleNormal="100" workbookViewId="0">
      <selection activeCell="B4" sqref="B4"/>
    </sheetView>
  </sheetViews>
  <sheetFormatPr defaultColWidth="9.140625" defaultRowHeight="15" x14ac:dyDescent="0.25"/>
  <cols>
    <col min="1" max="1" width="2.85546875" bestFit="1" customWidth="1"/>
    <col min="2" max="2" width="78.42578125" bestFit="1" customWidth="1"/>
    <col min="3" max="8" width="25.7109375" customWidth="1"/>
  </cols>
  <sheetData>
    <row r="1" spans="1:10" ht="90.75" customHeight="1" x14ac:dyDescent="0.25">
      <c r="A1" s="249"/>
      <c r="B1" s="253" t="s">
        <v>363</v>
      </c>
      <c r="C1" s="251"/>
      <c r="D1" s="251"/>
      <c r="E1" s="252"/>
      <c r="F1" s="252"/>
      <c r="G1" s="252"/>
      <c r="H1" s="252"/>
    </row>
    <row r="2" spans="1:10" x14ac:dyDescent="0.25">
      <c r="A2" s="250"/>
      <c r="B2" s="1"/>
      <c r="C2" s="1"/>
      <c r="D2" s="1"/>
      <c r="E2" s="1"/>
      <c r="F2" s="1"/>
      <c r="G2" s="1"/>
      <c r="H2" s="1"/>
    </row>
    <row r="3" spans="1:10" ht="15.75" thickBot="1" x14ac:dyDescent="0.3">
      <c r="A3" s="250"/>
      <c r="B3" s="1"/>
      <c r="C3" s="1"/>
      <c r="D3" s="1"/>
      <c r="E3" s="1"/>
      <c r="F3" s="1"/>
      <c r="G3" s="1"/>
      <c r="H3" s="1"/>
    </row>
    <row r="4" spans="1:10" ht="16.5" thickBot="1" x14ac:dyDescent="0.3">
      <c r="A4" s="250"/>
      <c r="B4" s="213" t="s">
        <v>264</v>
      </c>
      <c r="C4" s="2"/>
      <c r="D4" s="3"/>
      <c r="E4" s="1"/>
      <c r="F4" s="1"/>
      <c r="G4" s="4"/>
      <c r="H4" s="1"/>
    </row>
    <row r="5" spans="1:10" ht="16.5" thickBot="1" x14ac:dyDescent="0.3">
      <c r="A5" s="250"/>
      <c r="B5" s="214">
        <v>2015</v>
      </c>
      <c r="C5" s="5"/>
      <c r="D5" s="1"/>
      <c r="E5" s="6"/>
      <c r="F5" s="6"/>
      <c r="G5" s="6"/>
      <c r="H5" s="6"/>
      <c r="I5" s="1"/>
      <c r="J5" s="1"/>
    </row>
    <row r="6" spans="1:10" ht="15.75" x14ac:dyDescent="0.25">
      <c r="A6" s="250"/>
      <c r="B6" s="7" t="s">
        <v>1</v>
      </c>
      <c r="C6" s="7"/>
      <c r="D6" s="8"/>
      <c r="E6" s="6"/>
      <c r="F6" s="6"/>
      <c r="G6" s="6"/>
      <c r="H6" s="6"/>
      <c r="I6" s="1"/>
      <c r="J6" s="1"/>
    </row>
    <row r="7" spans="1:10" ht="15.75" thickBot="1" x14ac:dyDescent="0.3">
      <c r="A7" s="250"/>
      <c r="B7" s="6"/>
      <c r="C7" s="6"/>
      <c r="D7" s="6"/>
      <c r="E7" s="6"/>
      <c r="F7" s="9"/>
      <c r="G7" s="6"/>
      <c r="H7" s="6"/>
      <c r="I7" s="1"/>
      <c r="J7" s="1"/>
    </row>
    <row r="8" spans="1:10" ht="15.75" thickBot="1" x14ac:dyDescent="0.3">
      <c r="A8" s="250">
        <v>1</v>
      </c>
      <c r="B8" s="217" t="s">
        <v>262</v>
      </c>
      <c r="C8" s="215">
        <f ca="1">IFERROR(VLOOKUP($B$4,INDIRECT(CONCATENATE("'",$B$5,"'!$A$5:$N$53")),'Country Profile'!$A8+1,FALSE),"n/a")</f>
        <v>1151837611</v>
      </c>
      <c r="D8" s="10"/>
      <c r="F8" s="10"/>
      <c r="G8" s="11"/>
      <c r="H8" s="6"/>
      <c r="I8" s="1"/>
      <c r="J8" s="1"/>
    </row>
    <row r="9" spans="1:10" ht="15.75" thickBot="1" x14ac:dyDescent="0.3">
      <c r="A9" s="250">
        <v>2</v>
      </c>
      <c r="B9" s="217" t="s">
        <v>2</v>
      </c>
      <c r="C9" s="216">
        <f ca="1">IFERROR(VLOOKUP($B$4,INDIRECT(CONCATENATE("'",$B$5,"'!$A$5:$N$53")),'Country Profile'!$A9+1,FALSE),"n/a")</f>
        <v>0.24842292374146133</v>
      </c>
      <c r="D9" s="10"/>
      <c r="F9" s="12"/>
      <c r="G9" s="6"/>
      <c r="H9" s="6"/>
      <c r="I9" s="1"/>
      <c r="J9" s="1"/>
    </row>
    <row r="10" spans="1:10" x14ac:dyDescent="0.25">
      <c r="A10" s="250"/>
      <c r="B10" s="6"/>
      <c r="C10" s="6"/>
      <c r="D10" s="6"/>
      <c r="E10" s="6"/>
      <c r="F10" s="6"/>
      <c r="G10" s="6"/>
      <c r="H10" s="6"/>
      <c r="I10" s="1"/>
      <c r="J10" s="1"/>
    </row>
    <row r="11" spans="1:10" x14ac:dyDescent="0.25">
      <c r="A11" s="250"/>
      <c r="B11" s="6"/>
      <c r="C11" s="6"/>
      <c r="D11" s="13"/>
      <c r="E11" s="6"/>
      <c r="F11" s="6"/>
      <c r="G11" s="6"/>
      <c r="H11" s="6"/>
      <c r="I11" s="1"/>
      <c r="J11" s="1"/>
    </row>
    <row r="12" spans="1:10" x14ac:dyDescent="0.25">
      <c r="A12" s="250"/>
      <c r="B12" s="6"/>
      <c r="C12" s="6"/>
      <c r="D12" s="6"/>
      <c r="E12" s="6"/>
      <c r="F12" s="6"/>
      <c r="G12" s="6"/>
      <c r="H12" s="6"/>
      <c r="I12" s="1"/>
      <c r="J12" s="1"/>
    </row>
    <row r="13" spans="1:10" ht="15.75" thickBot="1" x14ac:dyDescent="0.3">
      <c r="A13" s="250"/>
      <c r="B13" s="14" t="s">
        <v>3</v>
      </c>
      <c r="C13" s="15">
        <v>2015</v>
      </c>
      <c r="D13" s="15">
        <v>2013</v>
      </c>
      <c r="E13" s="15">
        <v>2011</v>
      </c>
      <c r="F13" s="15">
        <v>2009</v>
      </c>
      <c r="G13" s="15">
        <v>2007</v>
      </c>
      <c r="H13" s="15">
        <v>2005</v>
      </c>
      <c r="I13" s="1"/>
      <c r="J13" s="1"/>
    </row>
    <row r="14" spans="1:10" ht="15.75" thickBot="1" x14ac:dyDescent="0.3">
      <c r="A14" s="250">
        <v>3</v>
      </c>
      <c r="B14" s="164" t="s">
        <v>33</v>
      </c>
      <c r="C14" s="172">
        <f ca="1">IFERROR(VLOOKUP($B$4,INDIRECT(CONCATENATE("'",C$13,"'!$A$5:$T$53")),'Country Profile'!$A14+1,FALSE),"n/a")</f>
        <v>1024063.8670891249</v>
      </c>
      <c r="D14" s="172">
        <f ca="1">IFERROR(VLOOKUP($B$4,INDIRECT(CONCATENATE("'",D$13,"'!$A$5:$T$49")),'Country Profile'!$A14+1,FALSE),"n/a")</f>
        <v>843444.06580102211</v>
      </c>
      <c r="E14" s="163">
        <f ca="1">IFERROR(VLOOKUP($B$4,INDIRECT(CONCATENATE("'",E$13,"'!$A$5:$T$49")),'Country Profile'!$A14+1,FALSE),"n/a")</f>
        <v>910247.79641740909</v>
      </c>
      <c r="F14" s="163">
        <f ca="1">IFERROR(VLOOKUP($B$4,INDIRECT(CONCATENATE("'",F$13,"'!$A$5:$T$49")),'Country Profile'!$A14+1,FALSE),"n/a")</f>
        <v>838837.11467483873</v>
      </c>
      <c r="G14" s="163">
        <f ca="1">IFERROR(VLOOKUP($B$4,INDIRECT(CONCATENATE("'",G$13,"'!$A$5:$T$49")),'Country Profile'!$A14+1,FALSE),"n/a")</f>
        <v>1210202.9676800002</v>
      </c>
      <c r="H14" s="56">
        <f ca="1">IFERROR(VLOOKUP($B$4,INDIRECT(CONCATENATE("'",H$13,"'!$A$5:$T$49")),'Country Profile'!$A14+1,FALSE),"n/a")</f>
        <v>995702.91099999996</v>
      </c>
      <c r="I14" s="1"/>
      <c r="J14" s="1"/>
    </row>
    <row r="15" spans="1:10" ht="15.75" customHeight="1" thickBot="1" x14ac:dyDescent="0.3">
      <c r="A15" s="250">
        <v>4</v>
      </c>
      <c r="B15" s="164" t="s">
        <v>34</v>
      </c>
      <c r="C15" s="172">
        <f ca="1">IFERROR(VLOOKUP($B$4,INDIRECT(CONCATENATE("'",C$13,"'!$A$5:$T$53")),'Country Profile'!$A15+1,FALSE),"n/a")</f>
        <v>1019566.7593488747</v>
      </c>
      <c r="D15" s="172">
        <f ca="1">IFERROR(VLOOKUP($B$4,INDIRECT(CONCATENATE("'",D$13,"'!$A$5:$T$49")),'Country Profile'!$A15+1,FALSE),"n/a")</f>
        <v>838040.36313590338</v>
      </c>
      <c r="E15" s="163">
        <f ca="1">IFERROR(VLOOKUP($B$4,INDIRECT(CONCATENATE("'",E$13,"'!$A$5:$T$49")),'Country Profile'!$A15+1,FALSE),"n/a")</f>
        <v>909320.39482132904</v>
      </c>
      <c r="F15" s="163">
        <f ca="1">IFERROR(VLOOKUP($B$4,INDIRECT(CONCATENATE("'",F$13,"'!$A$5:$T$49")),'Country Profile'!$A15+1,FALSE),"n/a")</f>
        <v>821445.69901527872</v>
      </c>
      <c r="G15" s="70">
        <f ca="1">IFERROR(VLOOKUP($B$4,INDIRECT(CONCATENATE("'",G$13,"'!$A$5:$T$49")),'Country Profile'!$A15+1,FALSE),"n/a")</f>
        <v>1168660.9480924997</v>
      </c>
      <c r="H15" s="56">
        <f ca="1">IFERROR(VLOOKUP($B$4,INDIRECT(CONCATENATE("'",H$13,"'!$A$5:$T$49")),'Country Profile'!$A15+1,FALSE),"n/a")</f>
        <v>1011844.2339999999</v>
      </c>
      <c r="I15" s="1"/>
      <c r="J15" s="1"/>
    </row>
    <row r="16" spans="1:10" ht="15.75" customHeight="1" thickBot="1" x14ac:dyDescent="0.3">
      <c r="A16" s="250">
        <v>5</v>
      </c>
      <c r="B16" s="164" t="s">
        <v>4</v>
      </c>
      <c r="C16" s="28">
        <f ca="1">IFERROR(VLOOKUP($B$4,INDIRECT(CONCATENATE("'",C$13,"'!$A$5:$T$53")),'Country Profile'!$A16+1,FALSE),"n/a")</f>
        <v>1601392.6358333966</v>
      </c>
      <c r="D16" s="172">
        <f ca="1">IFERROR(VLOOKUP($B$4,INDIRECT(CONCATENATE("'",D$13,"'!$A$5:$T$49")),'Country Profile'!$A16+1,FALSE),"n/a")</f>
        <v>1390603.3092660191</v>
      </c>
      <c r="E16" s="172">
        <f ca="1">IFERROR(VLOOKUP($B$4,INDIRECT(CONCATENATE("'",E$13,"'!$A$5:$T$49")),'Country Profile'!$A16+1,FALSE),"n/a")</f>
        <v>1494275.5228077048</v>
      </c>
      <c r="F16" s="172">
        <f ca="1">IFERROR(VLOOKUP($B$4,INDIRECT(CONCATENATE("'",F$13,"'!$A$5:$T$49")),'Country Profile'!$A16+1,FALSE),"n/a")</f>
        <v>1297416.2218781221</v>
      </c>
      <c r="G16" s="172">
        <f ca="1">IFERROR(VLOOKUP($B$4,INDIRECT(CONCATENATE("'",G$13,"'!$A$5:$T$49")),'Country Profile'!$A16+1,FALSE),"n/a")</f>
        <v>1679044.5043614358</v>
      </c>
      <c r="H16" s="71"/>
      <c r="I16" s="1"/>
      <c r="J16" s="1"/>
    </row>
    <row r="17" spans="1:10" x14ac:dyDescent="0.25">
      <c r="A17" s="250"/>
      <c r="B17" s="16"/>
      <c r="C17" s="16"/>
      <c r="D17" s="16"/>
      <c r="E17" s="17"/>
      <c r="F17" s="17"/>
      <c r="G17" s="18"/>
      <c r="H17" s="6"/>
      <c r="I17" s="1"/>
      <c r="J17" s="1"/>
    </row>
    <row r="18" spans="1:10" x14ac:dyDescent="0.25">
      <c r="A18" s="250"/>
      <c r="B18" s="16"/>
      <c r="C18" s="16"/>
      <c r="D18" s="16"/>
      <c r="E18" s="17"/>
      <c r="F18" s="17"/>
      <c r="G18" s="18"/>
      <c r="H18" s="6"/>
      <c r="I18" s="1"/>
      <c r="J18" s="1"/>
    </row>
    <row r="19" spans="1:10" ht="15.75" thickBot="1" x14ac:dyDescent="0.3">
      <c r="A19" s="250"/>
      <c r="B19" s="14" t="s">
        <v>5</v>
      </c>
      <c r="C19" s="15">
        <v>2015</v>
      </c>
      <c r="D19" s="15">
        <v>2013</v>
      </c>
      <c r="E19" s="15">
        <v>2011</v>
      </c>
      <c r="F19" s="19">
        <v>2009</v>
      </c>
      <c r="G19" s="19">
        <v>2007</v>
      </c>
      <c r="H19" s="20">
        <v>2005</v>
      </c>
      <c r="I19" s="1"/>
      <c r="J19" s="1"/>
    </row>
    <row r="20" spans="1:10" ht="15.75" thickBot="1" x14ac:dyDescent="0.3">
      <c r="A20" s="250">
        <v>6</v>
      </c>
      <c r="B20" s="21" t="s">
        <v>6</v>
      </c>
      <c r="C20" s="172">
        <f ca="1">IFERROR(VLOOKUP($B$4,INDIRECT(CONCATENATE("'",C$13,"'!$A$5:$T$53")),'Country Profile'!$A20+1,FALSE),"n/a")</f>
        <v>5047914.7320149038</v>
      </c>
      <c r="D20" s="22">
        <f ca="1">IFERROR(VLOOKUP($B$4,INDIRECT(CONCATENATE("'",D$13,"'!$A$5:$T$49")),'Country Profile'!$A20+1,FALSE),"n/a")</f>
        <v>3627302.6913155634</v>
      </c>
      <c r="E20" s="23">
        <f ca="1">IFERROR(VLOOKUP($B$4,INDIRECT(CONCATENATE("'",E$13,"'!$A$5:$T$49")),'Country Profile'!$A20+1,FALSE),"n/a")</f>
        <v>4019732</v>
      </c>
      <c r="F20" s="23">
        <f ca="1">IFERROR(VLOOKUP($B$4,INDIRECT(CONCATENATE("'",F$13,"'!$A$5:$T$49")),'Country Profile'!$A20+1,FALSE),"n/a")</f>
        <v>4082578.1198099749</v>
      </c>
      <c r="G20" s="23">
        <f ca="1">IFERROR(VLOOKUP($B$4,INDIRECT(CONCATENATE("'",G$13,"'!$A$5:$T$49")),'Country Profile'!$A20+1,FALSE),"n/a")</f>
        <v>4390094.9946844373</v>
      </c>
      <c r="H20" s="22">
        <f ca="1">IFERROR(VLOOKUP($B$4,INDIRECT(CONCATENATE("'",H$13,"'!$A$5:$T$49")),'Country Profile'!$A20+1,FALSE),"n/a")</f>
        <v>3734500.8940000003</v>
      </c>
      <c r="I20" s="1"/>
      <c r="J20" s="1"/>
    </row>
    <row r="21" spans="1:10" ht="15.75" thickBot="1" x14ac:dyDescent="0.3">
      <c r="A21" s="250">
        <v>7</v>
      </c>
      <c r="B21" s="24" t="s">
        <v>7</v>
      </c>
      <c r="C21" s="25">
        <f ca="1">IFERROR(VLOOKUP($B$4,INDIRECT(CONCATENATE("'",C$13,"'!$A$5:$T$53")),'Country Profile'!$A21+1,FALSE),"n/a")</f>
        <v>9.0530653478743728E-2</v>
      </c>
      <c r="D21" s="25">
        <f ca="1">IFERROR(VLOOKUP($B$4,INDIRECT(CONCATENATE("'",D$13,"'!$A$5:$T$49")),'Country Profile'!$A21+1,FALSE),"n/a")</f>
        <v>9.2963113837057909E-2</v>
      </c>
      <c r="E21" s="26">
        <f ca="1">IFERROR(VLOOKUP($B$4,INDIRECT(CONCATENATE("'",E$13,"'!$A$5:$T$49")),'Country Profile'!$A21+1,FALSE),"n/a")</f>
        <v>8.5599736499846257E-2</v>
      </c>
      <c r="F21" s="26">
        <f ca="1">IFERROR(VLOOKUP($B$4,INDIRECT(CONCATENATE("'",F$13,"'!$A$5:$T$49")),'Country Profile'!$A21+1,FALSE),"n/a")</f>
        <v>6.5170535446790467E-2</v>
      </c>
      <c r="G21" s="26">
        <f ca="1">IFERROR(VLOOKUP($B$4,INDIRECT(CONCATENATE("'",G$13,"'!$A$5:$T$49")),'Country Profile'!$A21+1,FALSE),"n/a")</f>
        <v>6.0392667598224641E-2</v>
      </c>
      <c r="H21" s="25">
        <f ca="1">IFERROR(VLOOKUP($B$4,INDIRECT(CONCATENATE("'",H$13,"'!$A$5:$T$49")),'Country Profile'!$A21+1,FALSE),"n/a")</f>
        <v>6.3613720479136118E-2</v>
      </c>
      <c r="I21" s="1"/>
      <c r="J21" s="1"/>
    </row>
    <row r="22" spans="1:10" ht="15.75" thickBot="1" x14ac:dyDescent="0.3">
      <c r="A22" s="250">
        <v>8</v>
      </c>
      <c r="B22" s="27" t="s">
        <v>8</v>
      </c>
      <c r="C22" s="28">
        <f ca="1">IFERROR(VLOOKUP($B$4,INDIRECT(CONCATENATE("'",C$13,"'!$A$5:$T$53")),'Country Profile'!$A22+1,FALSE),"n/a")</f>
        <v>726603.62383339659</v>
      </c>
      <c r="D22" s="28">
        <f ca="1">IFERROR(VLOOKUP($B$4,INDIRECT(CONCATENATE("'",D$13,"'!$A$5:$T$49")),'Country Profile'!$A22+1,FALSE),"n/a")</f>
        <v>581422.26466601901</v>
      </c>
      <c r="E22" s="28">
        <f ca="1">IFERROR(VLOOKUP($B$4,INDIRECT(CONCATENATE("'",E$13,"'!$A$5:$T$49")),'Country Profile'!$A22+1,FALSE),"n/a")</f>
        <v>595184.52280770475</v>
      </c>
      <c r="F22" s="22">
        <f ca="1">IFERROR(VLOOKUP($B$4,INDIRECT(CONCATENATE("'",F$13,"'!$A$5:$T$49")),'Country Profile'!$A22+1,FALSE),"n/a")</f>
        <v>588297.22187812242</v>
      </c>
      <c r="G22" s="22">
        <f ca="1">IFERROR(VLOOKUP($B$4,INDIRECT(CONCATENATE("'",G$13,"'!$A$5:$T$49")),'Country Profile'!$A22+1,FALSE),"n/a")</f>
        <v>691525.504361436</v>
      </c>
      <c r="H22" s="22">
        <f ca="1">IFERROR(VLOOKUP($B$4,INDIRECT(CONCATENATE("'",H$13,"'!$A$5:$T$49")),'Country Profile'!$A22+1,FALSE),"n/a")</f>
        <v>232521.83318284666</v>
      </c>
      <c r="I22" s="1"/>
      <c r="J22" s="1"/>
    </row>
    <row r="23" spans="1:10" ht="15.75" thickBot="1" x14ac:dyDescent="0.3">
      <c r="A23" s="250">
        <v>9</v>
      </c>
      <c r="B23" s="29" t="s">
        <v>9</v>
      </c>
      <c r="C23" s="28">
        <f ca="1">IFERROR(VLOOKUP($B$4,INDIRECT(CONCATENATE("'",C$13,"'!$A$5:$T$53")),'Country Profile'!$A23+1,FALSE),"n/a")</f>
        <v>151076.11191227945</v>
      </c>
      <c r="D23" s="28">
        <f ca="1">IFERROR(VLOOKUP($B$4,INDIRECT(CONCATENATE("'",D$13,"'!$A$5:$T$49")),'Country Profile'!$A23+1,FALSE),"n/a")</f>
        <v>127823.15596507392</v>
      </c>
      <c r="E23" s="28">
        <f ca="1">IFERROR(VLOOKUP($B$4,INDIRECT(CONCATENATE("'",E$13,"'!$A$5:$T$49")),'Country Profile'!$A23+1,FALSE),"n/a")</f>
        <v>132737.64841678238</v>
      </c>
      <c r="F23" s="22">
        <f ca="1">IFERROR(VLOOKUP($B$4,INDIRECT(CONCATENATE("'",F$13,"'!$A$5:$T$49")),'Country Profile'!$A23+1,FALSE),"n/a")</f>
        <v>131795.92803825255</v>
      </c>
      <c r="G23" s="30">
        <f ca="1">IFERROR(VLOOKUP($B$4,INDIRECT(CONCATENATE("'",G$13,"'!$A$5:$T$49")),'Country Profile'!$A23+1,FALSE),"n/a")</f>
        <v>216173.05979063484</v>
      </c>
      <c r="H23" s="31"/>
      <c r="I23" s="1"/>
      <c r="J23" s="1"/>
    </row>
    <row r="24" spans="1:10" x14ac:dyDescent="0.25">
      <c r="A24" s="250"/>
      <c r="B24" s="32"/>
      <c r="C24" s="32"/>
      <c r="D24" s="32"/>
      <c r="E24" s="33"/>
      <c r="F24" s="34"/>
      <c r="G24" s="32"/>
      <c r="H24" s="7"/>
      <c r="I24" s="1"/>
      <c r="J24" s="1"/>
    </row>
    <row r="25" spans="1:10" ht="15.75" thickBot="1" x14ac:dyDescent="0.3">
      <c r="A25" s="250"/>
      <c r="B25" s="14" t="s">
        <v>10</v>
      </c>
      <c r="C25" s="15">
        <v>2015</v>
      </c>
      <c r="D25" s="15">
        <v>2013</v>
      </c>
      <c r="E25" s="15">
        <v>2011</v>
      </c>
      <c r="F25" s="19">
        <v>2009</v>
      </c>
      <c r="G25" s="19">
        <v>2007</v>
      </c>
      <c r="H25" s="20">
        <v>2005</v>
      </c>
      <c r="I25" s="1"/>
      <c r="J25" s="1"/>
    </row>
    <row r="26" spans="1:10" ht="15.75" thickBot="1" x14ac:dyDescent="0.3">
      <c r="A26" s="250">
        <v>10</v>
      </c>
      <c r="B26" s="164" t="s">
        <v>35</v>
      </c>
      <c r="C26" s="171">
        <f ca="1">IFERROR(VLOOKUP($B$4,INDIRECT(CONCATENATE("'",C$13,"'!$A$5:$T$53")),'Country Profile'!$A26+1,FALSE),"n/a")</f>
        <v>0.63082123460317929</v>
      </c>
      <c r="D26" s="171">
        <f ca="1">IFERROR(VLOOKUP($B$4,INDIRECT(CONCATENATE("'",D$13,"'!$A$5:$T$49")),'Country Profile'!$A26+1,FALSE),"n/a")</f>
        <v>0.84738271308341273</v>
      </c>
      <c r="E26" s="57">
        <f ca="1">IFERROR(VLOOKUP($B$4,INDIRECT(CONCATENATE("'",E$13,"'!$A$5:$T$49")),'Country Profile'!$A26+1,FALSE),"n/a")</f>
        <v>0.72537482373610407</v>
      </c>
      <c r="F26" s="57">
        <f ca="1">IFERROR(VLOOKUP($B$4,INDIRECT(CONCATENATE("'",F$13,"'!$A$5:$T$49")),'Country Profile'!$A26+1,FALSE),"n/a")</f>
        <v>0.73586486771192661</v>
      </c>
      <c r="G26" s="57">
        <f ca="1">IFERROR(VLOOKUP($B$4,INDIRECT(CONCATENATE("'",G$13,"'!$A$5:$T$49")),'Country Profile'!$A26+1,FALSE),"n/a")</f>
        <v>0.91409560348647656</v>
      </c>
      <c r="H26" s="58">
        <f ca="1">IFERROR(VLOOKUP($B$4,INDIRECT(CONCATENATE("'",H$13,"'!$A$5:$T$49")),'Country Profile'!$A26+1,FALSE),"n/a")</f>
        <v>0.38737173499088079</v>
      </c>
      <c r="I26" s="1"/>
      <c r="J26" s="1"/>
    </row>
    <row r="27" spans="1:10" ht="15.75" thickBot="1" x14ac:dyDescent="0.3">
      <c r="A27" s="250">
        <v>11</v>
      </c>
      <c r="B27" s="164" t="s">
        <v>36</v>
      </c>
      <c r="C27" s="171">
        <f ca="1">IFERROR(VLOOKUP($B$4,INDIRECT(CONCATENATE("'",C$13,"'!$A$5:$T$53")),'Country Profile'!$A27+1,FALSE),"n/a")</f>
        <v>0.41072431976246987</v>
      </c>
      <c r="D27" s="171">
        <f ca="1">IFERROR(VLOOKUP($B$4,INDIRECT(CONCATENATE("'",D$13,"'!$A$5:$T$49")),'Country Profile'!$A27+1,FALSE),"n/a")</f>
        <v>0.88537772619797617</v>
      </c>
      <c r="E27" s="59">
        <f ca="1">IFERROR(VLOOKUP($B$4,INDIRECT(CONCATENATE("'",E$13,"'!$A$5:$T$49")),'Country Profile'!$A27+1,FALSE),"n/a")</f>
        <v>0.74969811360080574</v>
      </c>
      <c r="F27" s="59">
        <f ca="1">IFERROR(VLOOKUP($B$4,INDIRECT(CONCATENATE("'",F$13,"'!$A$5:$T$49")),'Country Profile'!$A27+1,FALSE),"n/a")</f>
        <v>0.86270605836984127</v>
      </c>
      <c r="G27" s="59">
        <f ca="1">IFERROR(VLOOKUP($B$4,INDIRECT(CONCATENATE("'",G$13,"'!$A$5:$T$49")),'Country Profile'!$A27+1,FALSE),"n/a")</f>
        <v>0.99783118423638661</v>
      </c>
      <c r="H27" s="60">
        <f ca="1">IFERROR(VLOOKUP($B$4,INDIRECT(CONCATENATE("'",H$13,"'!$A$5:$T$49")),'Country Profile'!$A27+1,FALSE),"n/a")</f>
        <v>8.3753477646891035E-4</v>
      </c>
      <c r="I27" s="1"/>
      <c r="J27" s="1"/>
    </row>
    <row r="28" spans="1:10" ht="15.75" thickBot="1" x14ac:dyDescent="0.3">
      <c r="A28" s="250">
        <v>12</v>
      </c>
      <c r="B28" s="164" t="s">
        <v>11</v>
      </c>
      <c r="C28" s="211">
        <f ca="1">IFERROR(VLOOKUP($B$4,INDIRECT(CONCATENATE("'",C$13,"'!$A$5:$T$53")),'Country Profile'!$A28+1,FALSE),"n/a")</f>
        <v>16.774827954506687</v>
      </c>
      <c r="D28" s="211">
        <f ca="1">IFERROR(VLOOKUP($B$4,INDIRECT(CONCATENATE("'",D$13,"'!$A$5:$T$49")),'Country Profile'!$A28+1,FALSE),"n/a")</f>
        <v>24.845071343767156</v>
      </c>
      <c r="E28" s="58">
        <f ca="1">IFERROR(VLOOKUP($B$4,INDIRECT(CONCATENATE("'",E$13,"'!$A$5:$T$49")),'Country Profile'!$A28+1,FALSE),"n/a")</f>
        <v>16.770856651429945</v>
      </c>
      <c r="F28" s="58">
        <f ca="1">IFERROR(VLOOKUP($B$4,INDIRECT(CONCATENATE("'",F$13,"'!$A$5:$T$49")),'Country Profile'!$A28+1,FALSE),"n/a")</f>
        <v>10.478567798454803</v>
      </c>
      <c r="G28" s="58">
        <f ca="1">IFERROR(VLOOKUP($B$4,INDIRECT(CONCATENATE("'",G$13,"'!$A$5:$T$49")),'Country Profile'!$A28+1,FALSE),"n/a")</f>
        <v>8.0858774034151999</v>
      </c>
      <c r="H28" s="31"/>
      <c r="I28" s="1"/>
      <c r="J28" s="1"/>
    </row>
    <row r="29" spans="1:10" x14ac:dyDescent="0.25">
      <c r="A29" s="250"/>
      <c r="B29" s="10"/>
      <c r="C29" s="13"/>
      <c r="D29" s="13"/>
      <c r="E29" s="6"/>
      <c r="F29" s="7"/>
      <c r="G29" s="10"/>
      <c r="H29" s="10"/>
      <c r="I29" s="1"/>
      <c r="J29" s="1"/>
    </row>
    <row r="30" spans="1:10" x14ac:dyDescent="0.25">
      <c r="A30" s="250"/>
      <c r="B30" s="10"/>
      <c r="C30" s="10"/>
      <c r="D30" s="10"/>
      <c r="E30" s="13"/>
      <c r="F30" s="6"/>
      <c r="G30" s="10"/>
      <c r="H30" s="10"/>
      <c r="I30" s="1"/>
      <c r="J30" s="1"/>
    </row>
    <row r="31" spans="1:10" ht="15.75" thickBot="1" x14ac:dyDescent="0.3">
      <c r="A31" s="250"/>
      <c r="B31" s="35" t="s">
        <v>12</v>
      </c>
      <c r="C31" s="15">
        <v>2015</v>
      </c>
      <c r="D31" s="15">
        <v>2013</v>
      </c>
      <c r="E31" s="36">
        <v>2011</v>
      </c>
      <c r="F31" s="15">
        <v>2009</v>
      </c>
      <c r="G31" s="15">
        <v>2007</v>
      </c>
      <c r="H31" s="36">
        <v>2005</v>
      </c>
      <c r="I31" s="1"/>
      <c r="J31" s="1"/>
    </row>
    <row r="32" spans="1:10" ht="15.75" thickBot="1" x14ac:dyDescent="0.3">
      <c r="A32" s="250">
        <v>13</v>
      </c>
      <c r="B32" s="168" t="s">
        <v>13</v>
      </c>
      <c r="C32" s="261">
        <f ca="1">IFERROR(VLOOKUP($B$4,INDIRECT(CONCATENATE("'",C$13,"'!$A$5:$T$53")),'Country Profile'!$A32+1,FALSE),"n/a")</f>
        <v>6.9318074912709859E-2</v>
      </c>
      <c r="D32" s="169">
        <f ca="1">IFERROR(VLOOKUP($B$4,INDIRECT(CONCATENATE("'",D$13,"'!$A$5:$T$49")),'Country Profile'!$A32+1,FALSE),"n/a")</f>
        <v>9.7690441950444518E-2</v>
      </c>
      <c r="E32" s="169">
        <f ca="1">IFERROR(VLOOKUP($B$4,INDIRECT(CONCATENATE("'",E$13,"'!$A$5:$T$49")),'Country Profile'!$A32+1,FALSE),"n/a")</f>
        <v>8.1827672667975151E-2</v>
      </c>
      <c r="F32" s="169">
        <f ca="1">IFERROR(VLOOKUP($B$4,INDIRECT(CONCATENATE("'",F$13,"'!$A$5:$T$49")),'Country Profile'!$A32+1,FALSE),"n/a")</f>
        <v>6.3662628208172506E-2</v>
      </c>
      <c r="G32" s="169">
        <f ca="1">IFERROR(VLOOKUP($B$4,INDIRECT(CONCATENATE("'",G$13,"'!$A$5:$T$49")),'Country Profile'!$A32+1,FALSE),"n/a")</f>
        <v>4.4596221024717046E-2</v>
      </c>
      <c r="H32" s="169">
        <f ca="1">IFERROR(VLOOKUP($B$4,INDIRECT(CONCATENATE("'",H$13,"'!$A$5:$T$49")),'Country Profile'!$A32+1,FALSE),"n/a")</f>
        <v>5.4220896737488922E-2</v>
      </c>
      <c r="I32" s="1"/>
      <c r="J32" s="1"/>
    </row>
    <row r="33" spans="1:10" ht="15.75" thickBot="1" x14ac:dyDescent="0.3">
      <c r="A33" s="250">
        <v>14</v>
      </c>
      <c r="B33" s="167" t="s">
        <v>14</v>
      </c>
      <c r="C33" s="202">
        <f ca="1">IFERROR(VLOOKUP($B$4,INDIRECT(CONCATENATE("'",C$13,"'!$A$5:$T$53")),'Country Profile'!$A33+1,FALSE),"n/a")</f>
        <v>0.27077347639301103</v>
      </c>
      <c r="D33" s="202">
        <f ca="1">IFERROR(VLOOKUP($B$4,INDIRECT(CONCATENATE("'",D$13,"'!$A$5:$T$49")),'Country Profile'!$A33+1,FALSE),"n/a")</f>
        <v>0.2165636056488876</v>
      </c>
      <c r="E33" s="25">
        <f ca="1">IFERROR(VLOOKUP($B$4,INDIRECT(CONCATENATE("'",E$13,"'!$A$5:$T$49")),'Country Profile'!$A33+1,FALSE),"n/a")</f>
        <v>0.21020393032185861</v>
      </c>
      <c r="F33" s="62">
        <f ca="1">IFERROR(VLOOKUP($B$4,INDIRECT(CONCATENATE("'",F$13,"'!$A$5:$T$49")),'Country Profile'!$A33+1,FALSE),"n/a")</f>
        <v>0.24571934977080151</v>
      </c>
      <c r="G33" s="62">
        <f ca="1">IFERROR(VLOOKUP($B$4,INDIRECT(CONCATENATE("'",G$13,"'!$A$5:$T$49")),'Country Profile'!$A33+1,FALSE),"n/a")</f>
        <v>0.15071965229801079</v>
      </c>
      <c r="H33" s="204">
        <f ca="1">IFERROR(VLOOKUP($B$4,INDIRECT(CONCATENATE("'",H$13,"'!$A$5:$T$49")),'Country Profile'!$A33+1,FALSE),"n/a")</f>
        <v>8.1565309407947789E-2</v>
      </c>
      <c r="I33" s="1"/>
      <c r="J33" s="1"/>
    </row>
    <row r="34" spans="1:10" ht="15.75" thickBot="1" x14ac:dyDescent="0.3">
      <c r="A34" s="250"/>
      <c r="B34" s="205"/>
      <c r="C34" s="206"/>
      <c r="D34" s="206"/>
      <c r="E34" s="207"/>
      <c r="F34" s="208"/>
      <c r="G34" s="209"/>
      <c r="H34" s="37"/>
      <c r="I34" s="1"/>
      <c r="J34" s="1"/>
    </row>
    <row r="35" spans="1:10" ht="15.75" thickBot="1" x14ac:dyDescent="0.3">
      <c r="A35" s="250">
        <v>15</v>
      </c>
      <c r="B35" s="203" t="s">
        <v>15</v>
      </c>
      <c r="C35" s="166">
        <f ca="1">IFERROR(VLOOKUP($B$4,INDIRECT(CONCATENATE("'",C$13,"'!$A$5:$T$53")),'Country Profile'!$A35+1,FALSE),"n/a")</f>
        <v>0.45373233745093228</v>
      </c>
      <c r="D35" s="166">
        <f ca="1">IFERROR(VLOOKUP($B$4,INDIRECT(CONCATENATE("'",D$13,"'!$A$5:$T$49")),'Country Profile'!$A35+1,FALSE),"n/a")</f>
        <v>0.41810792538161168</v>
      </c>
      <c r="E35" s="170">
        <f ca="1">IFERROR(VLOOKUP($B$4,INDIRECT(CONCATENATE("'",E$13,"'!$A$5:$T$49")),'Country Profile'!$A35+1,FALSE),"n/a")</f>
        <v>0.39830975862427864</v>
      </c>
      <c r="F35" s="170">
        <f ca="1">IFERROR(VLOOKUP($B$4,INDIRECT(CONCATENATE("'",F$13,"'!$A$5:$T$49")),'Country Profile'!$A35+1,FALSE),"n/a")</f>
        <v>0.45343754144411047</v>
      </c>
      <c r="G35" s="170">
        <f ca="1">IFERROR(VLOOKUP($B$4,INDIRECT(CONCATENATE("'",G$13,"'!$A$5:$T$49")),'Country Profile'!$A35+1,FALSE),"n/a")</f>
        <v>0.41185656637757367</v>
      </c>
      <c r="H35" s="61"/>
      <c r="I35" s="1"/>
      <c r="J35" s="1"/>
    </row>
    <row r="36" spans="1:10" x14ac:dyDescent="0.25">
      <c r="A36" s="250"/>
      <c r="B36" s="10"/>
      <c r="C36" s="10"/>
      <c r="D36" s="10"/>
      <c r="E36" s="10"/>
      <c r="F36" s="6"/>
      <c r="G36" s="6"/>
      <c r="H36" s="10"/>
      <c r="I36" s="1"/>
      <c r="J36" s="1"/>
    </row>
    <row r="37" spans="1:10" x14ac:dyDescent="0.25">
      <c r="A37" s="250"/>
      <c r="B37" s="10"/>
      <c r="C37" s="10"/>
      <c r="D37" s="10"/>
      <c r="E37" s="10"/>
      <c r="F37" s="6"/>
      <c r="G37" s="6"/>
      <c r="H37" s="10"/>
      <c r="I37" s="1"/>
      <c r="J37" s="1"/>
    </row>
    <row r="38" spans="1:10" ht="15.75" thickBot="1" x14ac:dyDescent="0.3">
      <c r="A38" s="250"/>
      <c r="B38" s="35" t="s">
        <v>16</v>
      </c>
      <c r="C38" s="15">
        <v>2015</v>
      </c>
      <c r="D38" s="15">
        <v>2013</v>
      </c>
      <c r="E38" s="36">
        <v>2011</v>
      </c>
      <c r="F38" s="15">
        <v>2009</v>
      </c>
      <c r="G38" s="15">
        <v>2007</v>
      </c>
      <c r="H38" s="36">
        <v>2005</v>
      </c>
      <c r="I38" s="1"/>
      <c r="J38" s="1"/>
    </row>
    <row r="39" spans="1:10" ht="15.75" thickBot="1" x14ac:dyDescent="0.3">
      <c r="A39" s="250">
        <v>16</v>
      </c>
      <c r="B39" s="164" t="s">
        <v>17</v>
      </c>
      <c r="C39" s="165">
        <f ca="1">IFERROR(VLOOKUP($B$4,INDIRECT(CONCATENATE("'",C$13,"'!$A$5:$T$53")),'Country Profile'!$A39+1,FALSE),"n/a")</f>
        <v>2.9928419938261626E-2</v>
      </c>
      <c r="D39" s="165">
        <f ca="1">IFERROR(VLOOKUP($B$4,INDIRECT(CONCATENATE("'",D$13,"'!$A$5:$T$49")),'Country Profile'!$A39+1,FALSE),"n/a")</f>
        <v>3.5239175454286273E-2</v>
      </c>
      <c r="E39" s="62">
        <f ca="1">IFERROR(VLOOKUP($B$4,INDIRECT(CONCATENATE("'",E$13,"'!$A$5:$T$49")),'Country Profile'!$A39+1,FALSE),"n/a")</f>
        <v>3.3021516961026842E-2</v>
      </c>
      <c r="F39" s="62">
        <f ca="1">IFERROR(VLOOKUP($B$4,INDIRECT(CONCATENATE("'",F$13,"'!$A$5:$T$49")),'Country Profile'!$A39+1,FALSE),"n/a")</f>
        <v>2.9005639623179053E-2</v>
      </c>
      <c r="G39" s="62">
        <f ca="1">IFERROR(VLOOKUP($B$4,INDIRECT(CONCATENATE("'",G$13,"'!$A$5:$T$49")),'Country Profile'!$A39+1,FALSE),"n/a")</f>
        <v>4.9241089327766038E-2</v>
      </c>
      <c r="H39" s="62">
        <f ca="1">IFERROR(VLOOKUP($B$4,INDIRECT(CONCATENATE("'",H$13,"'!$A$5:$T$49")),'Country Profile'!$A39+1,FALSE),"n/a")</f>
        <v>1.2532892757921795E-2</v>
      </c>
      <c r="I39" s="1"/>
      <c r="J39" s="1"/>
    </row>
    <row r="40" spans="1:10" ht="15.75" thickBot="1" x14ac:dyDescent="0.3">
      <c r="A40" s="250">
        <v>17</v>
      </c>
      <c r="B40" s="164" t="s">
        <v>18</v>
      </c>
      <c r="C40" s="165">
        <f ca="1">IFERROR(VLOOKUP($B$4,INDIRECT(CONCATENATE("'",C$13,"'!$A$5:$T$53")),'Country Profile'!$A40+1,FALSE),"n/a")</f>
        <v>0.33058879824929915</v>
      </c>
      <c r="D40" s="165">
        <f ca="1">IFERROR(VLOOKUP($B$4,INDIRECT(CONCATENATE("'",D$13,"'!$A$5:$T$49")),'Country Profile'!$A40+1,FALSE),"n/a")</f>
        <v>0.37906621239099331</v>
      </c>
      <c r="E40" s="62">
        <f ca="1">IFERROR(VLOOKUP($B$4,INDIRECT(CONCATENATE("'",E$13,"'!$A$5:$T$49")),'Country Profile'!$A40+1,FALSE),"n/a")</f>
        <v>0.38576657255348157</v>
      </c>
      <c r="F40" s="62">
        <f ca="1">IFERROR(VLOOKUP($B$4,INDIRECT(CONCATENATE("'",F$13,"'!$A$5:$T$49")),'Country Profile'!$A40+1,FALSE),"n/a")</f>
        <v>0.44507290640355673</v>
      </c>
      <c r="G40" s="62">
        <f ca="1">IFERROR(VLOOKUP($B$4,INDIRECT(CONCATENATE("'",G$13,"'!$A$5:$T$49")),'Country Profile'!$A40+1,FALSE),"n/a")</f>
        <v>0.81534880451635405</v>
      </c>
      <c r="H40" s="62">
        <f ca="1">IFERROR(VLOOKUP($B$4,INDIRECT(CONCATENATE("'",H$13,"'!$A$5:$T$49")),'Country Profile'!$A40+1,FALSE),"n/a")</f>
        <v>0.19701555990633032</v>
      </c>
      <c r="I40" s="1"/>
      <c r="J40" s="1"/>
    </row>
    <row r="41" spans="1:10" ht="15.75" thickBot="1" x14ac:dyDescent="0.3">
      <c r="A41" s="250">
        <v>18</v>
      </c>
      <c r="B41" s="164" t="s">
        <v>19</v>
      </c>
      <c r="C41" s="165">
        <f ca="1">IFERROR(VLOOKUP($B$4,INDIRECT(CONCATENATE("'",C$13,"'!$A$5:$T$53")),'Country Profile'!$A41+1,FALSE),"n/a")</f>
        <v>0.21318330369951516</v>
      </c>
      <c r="D41" s="165">
        <f ca="1">IFERROR(VLOOKUP($B$4,INDIRECT(CONCATENATE("'",D$13,"'!$A$5:$T$49")),'Country Profile'!$A41+1,FALSE),"n/a")</f>
        <v>0.29485445680902339</v>
      </c>
      <c r="E41" s="62">
        <f ca="1">IFERROR(VLOOKUP($B$4,INDIRECT(CONCATENATE("'",E$13,"'!$A$5:$T$49")),'Country Profile'!$A41+1,FALSE),"n/a")</f>
        <v>0.2941011481186705</v>
      </c>
      <c r="F41" s="62">
        <f ca="1">IFERROR(VLOOKUP($B$4,INDIRECT(CONCATENATE("'",F$13,"'!$A$5:$T$49")),'Country Profile'!$A41+1,FALSE),"n/a")</f>
        <v>0.24949790122732782</v>
      </c>
      <c r="G41" s="63">
        <f ca="1">IFERROR(VLOOKUP($B$4,INDIRECT(CONCATENATE("'",G$13,"'!$A$5:$T$49")),'Country Profile'!$A41+1,FALSE),"n/a")</f>
        <v>0.73425620106684586</v>
      </c>
      <c r="H41" s="64"/>
      <c r="I41" s="1"/>
      <c r="J41" s="1"/>
    </row>
    <row r="42" spans="1:10" ht="15.75" thickBot="1" x14ac:dyDescent="0.3">
      <c r="A42" s="250">
        <v>19</v>
      </c>
      <c r="B42" s="164" t="s">
        <v>20</v>
      </c>
      <c r="C42" s="202">
        <f ca="1">IFERROR(VLOOKUP($B$4,INDIRECT(CONCATENATE("'",C$13,"'!$A$5:$T$53")),'Country Profile'!$A42+1,FALSE),"n/a")</f>
        <v>4.9950791585366458E-2</v>
      </c>
      <c r="D42" s="202">
        <f ca="1">IFERROR(VLOOKUP($B$4,INDIRECT(CONCATENATE("'",D$13,"'!$A$5:$T$49")),'Country Profile'!$A42+1,FALSE),"n/a")</f>
        <v>6.6746565396028662E-2</v>
      </c>
      <c r="E42" s="62">
        <f ca="1">IFERROR(VLOOKUP($B$4,INDIRECT(CONCATENATE("'",E$13,"'!$A$5:$T$49")),'Country Profile'!$A42+1,FALSE),"n/a")</f>
        <v>4.4908170255435038E-2</v>
      </c>
      <c r="F42" s="62">
        <f ca="1">IFERROR(VLOOKUP($B$4,INDIRECT(CONCATENATE("'",F$13,"'!$A$5:$T$49")),'Country Profile'!$A42+1,FALSE),"n/a")</f>
        <v>1.8921485692869899E-2</v>
      </c>
      <c r="G42" s="62">
        <f ca="1">IFERROR(VLOOKUP($B$4,INDIRECT(CONCATENATE("'",G$13,"'!$A$5:$T$49")),'Country Profile'!$A42+1,FALSE),"n/a")</f>
        <v>9.9357927698482239E-3</v>
      </c>
      <c r="H42" s="64"/>
      <c r="I42" s="38"/>
      <c r="J42" s="1"/>
    </row>
    <row r="43" spans="1:10" x14ac:dyDescent="0.25">
      <c r="A43" s="250"/>
      <c r="B43" s="39"/>
      <c r="C43" s="39"/>
      <c r="D43" s="210"/>
      <c r="E43" s="40"/>
      <c r="F43" s="40"/>
      <c r="G43" s="40"/>
      <c r="H43" s="41"/>
      <c r="I43" s="1"/>
      <c r="J43" s="42"/>
    </row>
    <row r="44" spans="1:10" x14ac:dyDescent="0.25">
      <c r="A44" s="250"/>
      <c r="B44" s="41"/>
      <c r="C44" s="41"/>
      <c r="D44" s="41"/>
      <c r="E44" s="43" t="s">
        <v>37</v>
      </c>
      <c r="F44" s="41"/>
      <c r="G44" s="41"/>
      <c r="H44" s="41"/>
      <c r="I44" s="1"/>
      <c r="J44" s="42"/>
    </row>
    <row r="45" spans="1:10" x14ac:dyDescent="0.25">
      <c r="A45" s="250"/>
      <c r="B45" s="44"/>
      <c r="C45" s="44"/>
      <c r="D45" s="44"/>
      <c r="E45" s="41"/>
      <c r="F45" s="41"/>
      <c r="G45" s="41"/>
      <c r="H45" s="41"/>
      <c r="I45" s="1"/>
      <c r="J45" s="42"/>
    </row>
    <row r="46" spans="1:10" ht="15.75" thickBot="1" x14ac:dyDescent="0.3">
      <c r="A46" s="250"/>
      <c r="B46" s="45"/>
      <c r="C46" s="45"/>
      <c r="D46" s="45"/>
      <c r="E46" s="45"/>
      <c r="F46" s="46"/>
      <c r="G46" s="46"/>
      <c r="H46" s="46"/>
      <c r="I46" s="1"/>
      <c r="J46" s="42"/>
    </row>
    <row r="47" spans="1:10" x14ac:dyDescent="0.25">
      <c r="A47" s="250"/>
      <c r="B47" s="269" t="str">
        <f>CONCATENATE("Wood Energy Sources and Uses in ",B5," [1000 m3]")</f>
        <v>Wood Energy Sources and Uses in 2015 [1000 m3]</v>
      </c>
      <c r="C47" s="65" t="s">
        <v>21</v>
      </c>
      <c r="D47" s="73" t="s">
        <v>22</v>
      </c>
      <c r="E47" s="66" t="s">
        <v>23</v>
      </c>
      <c r="F47" s="66" t="s">
        <v>24</v>
      </c>
      <c r="G47" s="284" t="s">
        <v>25</v>
      </c>
      <c r="H47" s="269" t="s">
        <v>26</v>
      </c>
      <c r="I47" s="1"/>
      <c r="J47" s="1"/>
    </row>
    <row r="48" spans="1:10" ht="15.75" thickBot="1" x14ac:dyDescent="0.3">
      <c r="A48" s="250"/>
      <c r="B48" s="270"/>
      <c r="C48" s="67"/>
      <c r="D48" s="68"/>
      <c r="E48" s="69"/>
      <c r="F48" s="69"/>
      <c r="G48" s="285"/>
      <c r="H48" s="270"/>
      <c r="I48" s="1"/>
      <c r="J48" s="1"/>
    </row>
    <row r="49" spans="1:10" ht="15.75" thickBot="1" x14ac:dyDescent="0.3">
      <c r="A49" s="250"/>
      <c r="B49" s="72" t="s">
        <v>27</v>
      </c>
      <c r="C49" s="47">
        <f ca="1">IFERROR(INDEX(INDIRECT(CONCATENATE("'",$B$5,"'!$V$5:$AK$53")),MATCH('Country Profile'!$B$4,INDIRECT(CONCATENATE("'",$B$5,"'!$A$5:$A$53")),0),MATCH(CONCATENATE("1-",LEFT('Country Profile'!$B49,2),"-",LEFT('Country Profile'!C$47,2)),INDIRECT(CONCATENATE("'",$B$5,"'!$V$1:$AK$1")),0)),"n/a")</f>
        <v>29967.588257864758</v>
      </c>
      <c r="D49" s="47">
        <f ca="1">IFERROR(INDEX(INDIRECT(CONCATENATE("'",$B$5,"'!$V$5:$AK$53")),MATCH('Country Profile'!$B$4,INDIRECT(CONCATENATE("'",$B$5,"'!$A$5:$A$53")),0),MATCH(CONCATENATE("1-",LEFT('Country Profile'!$B49,2),"-",LEFT('Country Profile'!D$47,2)),INDIRECT(CONCATENATE("'",$B$5,"'!$V$1:$AK$1")),0)),"n/a")</f>
        <v>15218.566636001278</v>
      </c>
      <c r="E49" s="47">
        <f ca="1">IFERROR(INDEX(INDIRECT(CONCATENATE("'",$B$5,"'!$V$5:$AK$53")),MATCH('Country Profile'!$B$4,INDIRECT(CONCATENATE("'",$B$5,"'!$A$5:$A$53")),0),MATCH(CONCATENATE("1-",LEFT('Country Profile'!$B49,2),"-",LEFT('Country Profile'!E$47,2)),INDIRECT(CONCATENATE("'",$B$5,"'!$V$1:$AK$1")),0)),"n/a")</f>
        <v>220305.54213205964</v>
      </c>
      <c r="F49" s="48">
        <f ca="1">IFERROR(INDEX(INDIRECT(CONCATENATE("'",$B$5,"'!$V$5:$AK$53")),MATCH('Country Profile'!$B$4,INDIRECT(CONCATENATE("'",$B$5,"'!$A$5:$A$53")),0),MATCH(CONCATENATE("1-",LEFT('Country Profile'!$B49,2),"-",LEFT('Country Profile'!F$47,2)),INDIRECT(CONCATENATE("'",$B$5,"'!$V$1:$AK$1")),0)),"n/a")</f>
        <v>10579.938817725601</v>
      </c>
      <c r="G49" s="49">
        <f ca="1">IF(OR(C49="n/a",D49="n/a",E49="n/a",F49="n/a"),"n/a",SUM(C49:F49))</f>
        <v>276071.63584365125</v>
      </c>
      <c r="H49" s="50">
        <f ca="1">IFERROR(G49/$G$55,"n/a")</f>
        <v>0.37994805804457693</v>
      </c>
      <c r="I49" s="256"/>
      <c r="J49" s="1"/>
    </row>
    <row r="50" spans="1:10" ht="15.75" thickBot="1" x14ac:dyDescent="0.3">
      <c r="A50" s="250"/>
      <c r="B50" s="72" t="s">
        <v>28</v>
      </c>
      <c r="C50" s="47">
        <f ca="1">IFERROR(INDEX(INDIRECT(CONCATENATE("'",$B$5,"'!$V$5:$AK$53")),MATCH('Country Profile'!$B$4,INDIRECT(CONCATENATE("'",$B$5,"'!$A$5:$A$53")),0),MATCH(CONCATENATE("1-",LEFT('Country Profile'!$B50,2),"-",LEFT('Country Profile'!C$47,2)),INDIRECT(CONCATENATE("'",$B$5,"'!$V$1:$AK$1")),0)),"n/a")</f>
        <v>56221.253566188607</v>
      </c>
      <c r="D50" s="47">
        <f ca="1">IFERROR(INDEX(INDIRECT(CONCATENATE("'",$B$5,"'!$V$5:$AK$53")),MATCH('Country Profile'!$B$4,INDIRECT(CONCATENATE("'",$B$5,"'!$A$5:$A$53")),0),MATCH(CONCATENATE("1-",LEFT('Country Profile'!$B50,2),"-",LEFT('Country Profile'!D$47,2)),INDIRECT(CONCATENATE("'",$B$5,"'!$V$1:$AK$1")),0)),"n/a")</f>
        <v>210687.44261575228</v>
      </c>
      <c r="E50" s="47">
        <f ca="1">IFERROR(INDEX(INDIRECT(CONCATENATE("'",$B$5,"'!$V$5:$AK$53")),MATCH('Country Profile'!$B$4,INDIRECT(CONCATENATE("'",$B$5,"'!$A$5:$A$53")),0),MATCH(CONCATENATE("1-",LEFT('Country Profile'!$B50,2),"-",LEFT('Country Profile'!E$47,2)),INDIRECT(CONCATENATE("'",$B$5,"'!$V$1:$AK$1")),0)),"n/a")</f>
        <v>43116.761968901905</v>
      </c>
      <c r="F50" s="48">
        <f ca="1">IFERROR(INDEX(INDIRECT(CONCATENATE("'",$B$5,"'!$V$5:$AK$53")),MATCH('Country Profile'!$B$4,INDIRECT(CONCATENATE("'",$B$5,"'!$A$5:$A$53")),0),MATCH(CONCATENATE("1-",LEFT('Country Profile'!$B50,2),"-",LEFT('Country Profile'!F$47,2)),INDIRECT(CONCATENATE("'",$B$5,"'!$V$1:$AK$1")),0)),"n/a")</f>
        <v>7874.7207468276129</v>
      </c>
      <c r="G50" s="49">
        <f t="shared" ref="G50:G51" ca="1" si="0">IF(OR(C50="n/a",D50="n/a",E50="n/a",F50="n/a"),"n/a",SUM(C50:F50))</f>
        <v>317900.17889767041</v>
      </c>
      <c r="H50" s="50">
        <f t="shared" ref="H50:H52" ca="1" si="1">IFERROR(G50/$G$55,"n/a")</f>
        <v>0.43751526756844528</v>
      </c>
      <c r="I50" s="256"/>
      <c r="J50" s="1"/>
    </row>
    <row r="51" spans="1:10" ht="15.75" thickBot="1" x14ac:dyDescent="0.3">
      <c r="A51" s="250"/>
      <c r="B51" s="72" t="s">
        <v>29</v>
      </c>
      <c r="C51" s="47">
        <f ca="1">IFERROR(INDEX(INDIRECT(CONCATENATE("'",$B$5,"'!$V$5:$AK$53")),MATCH('Country Profile'!$B$4,INDIRECT(CONCATENATE("'",$B$5,"'!$A$5:$A$53")),0),MATCH(CONCATENATE("1-",LEFT('Country Profile'!$B51,2),"-",LEFT('Country Profile'!C$47,2)),INDIRECT(CONCATENATE("'",$B$5,"'!$V$1:$AK$1")),0)),"n/a")</f>
        <v>20523.723446349264</v>
      </c>
      <c r="D51" s="47">
        <f ca="1">IFERROR(INDEX(INDIRECT(CONCATENATE("'",$B$5,"'!$V$5:$AK$53")),MATCH('Country Profile'!$B$4,INDIRECT(CONCATENATE("'",$B$5,"'!$A$5:$A$53")),0),MATCH(CONCATENATE("1-",LEFT('Country Profile'!$B51,2),"-",LEFT('Country Profile'!D$47,2)),INDIRECT(CONCATENATE("'",$B$5,"'!$V$1:$AK$1")),0)),"n/a")</f>
        <v>12482.141902036881</v>
      </c>
      <c r="E51" s="47">
        <f ca="1">IFERROR(INDEX(INDIRECT(CONCATENATE("'",$B$5,"'!$V$5:$AK$53")),MATCH('Country Profile'!$B$4,INDIRECT(CONCATENATE("'",$B$5,"'!$A$5:$A$53")),0),MATCH(CONCATENATE("1-",LEFT('Country Profile'!$B51,2),"-",LEFT('Country Profile'!E$47,2)),INDIRECT(CONCATENATE("'",$B$5,"'!$V$1:$AK$1")),0)),"n/a")</f>
        <v>2774.456968757303</v>
      </c>
      <c r="F51" s="48">
        <f ca="1">IFERROR(INDEX(INDIRECT(CONCATENATE("'",$B$5,"'!$V$5:$AK$53")),MATCH('Country Profile'!$B$4,INDIRECT(CONCATENATE("'",$B$5,"'!$A$5:$A$53")),0),MATCH(CONCATENATE("1-",LEFT('Country Profile'!$B51,2),"-",LEFT('Country Profile'!F$47,2)),INDIRECT(CONCATENATE("'",$B$5,"'!$V$1:$AK$1")),0)),"n/a")</f>
        <v>1433.4651328128143</v>
      </c>
      <c r="G51" s="49">
        <f t="shared" ca="1" si="0"/>
        <v>37213.78744995626</v>
      </c>
      <c r="H51" s="50">
        <f t="shared" ca="1" si="1"/>
        <v>5.1216077417319678E-2</v>
      </c>
      <c r="I51" s="256"/>
      <c r="J51" s="4"/>
    </row>
    <row r="52" spans="1:10" ht="15.75" thickBot="1" x14ac:dyDescent="0.3">
      <c r="A52" s="250"/>
      <c r="B52" s="72" t="s">
        <v>30</v>
      </c>
      <c r="C52" s="47">
        <f ca="1">IFERROR(INDEX(INDIRECT(CONCATENATE("'",$B$5,"'!$V$5:$AK$53")),MATCH('Country Profile'!$B$4,INDIRECT(CONCATENATE("'",$B$5,"'!$A$5:$A$53")),0),MATCH(CONCATENATE("1-",LEFT('Country Profile'!$B52,2),"-",LEFT('Country Profile'!C$47,2)),INDIRECT(CONCATENATE("'",$B$5,"'!$V$1:$AK$1")),0)),"n/a")</f>
        <v>34660.707217261021</v>
      </c>
      <c r="D52" s="47">
        <f ca="1">IFERROR(INDEX(INDIRECT(CONCATENATE("'",$B$5,"'!$V$5:$AK$53")),MATCH('Country Profile'!$B$4,INDIRECT(CONCATENATE("'",$B$5,"'!$A$5:$A$53")),0),MATCH(CONCATENATE("1-",LEFT('Country Profile'!$B52,2),"-",LEFT('Country Profile'!D$47,2)),INDIRECT(CONCATENATE("'",$B$5,"'!$V$1:$AK$1")),0)),"n/a")</f>
        <v>48502.548251576038</v>
      </c>
      <c r="E52" s="47">
        <f ca="1">IFERROR(INDEX(INDIRECT(CONCATENATE("'",$B$5,"'!$V$5:$AK$53")),MATCH('Country Profile'!$B$4,INDIRECT(CONCATENATE("'",$B$5,"'!$A$5:$A$53")),0),MATCH(CONCATENATE("1-",LEFT('Country Profile'!$B52,2),"-",LEFT('Country Profile'!E$47,2)),INDIRECT(CONCATENATE("'",$B$5,"'!$V$1:$AK$1")),0)),"n/a")</f>
        <v>2789.4136710076223</v>
      </c>
      <c r="F52" s="48">
        <f ca="1">IFERROR(INDEX(INDIRECT(CONCATENATE("'",$B$5,"'!$V$5:$AK$53")),MATCH('Country Profile'!$B$4,INDIRECT(CONCATENATE("'",$B$5,"'!$A$5:$A$53")),0),MATCH(CONCATENATE("1-",LEFT('Country Profile'!$B52,2),"-",LEFT('Country Profile'!F$47,2)),INDIRECT(CONCATENATE("'",$B$5,"'!$V$1:$AK$1")),0)),"n/a")</f>
        <v>9465.3525022738777</v>
      </c>
      <c r="G52" s="49">
        <f ca="1">IF(OR(C52="n/a",D52="n/a",E52="n/a",F52="n/a"),"n/a",SUM(C52:F52))</f>
        <v>95418.021642118561</v>
      </c>
      <c r="H52" s="50">
        <f t="shared" ca="1" si="1"/>
        <v>0.13132059696965817</v>
      </c>
      <c r="I52" s="256"/>
      <c r="J52" s="1"/>
    </row>
    <row r="53" spans="1:10" ht="15.75" thickBot="1" x14ac:dyDescent="0.3">
      <c r="A53" s="250"/>
      <c r="B53" s="72" t="s">
        <v>25</v>
      </c>
      <c r="C53" s="52">
        <f ca="1">IF(OR(C49="n/a",C50="n/a",C51="n/a",C52="n/a"),"n/a",SUM(C49:C52))</f>
        <v>141373.27248766366</v>
      </c>
      <c r="D53" s="52">
        <f t="shared" ref="D53:F53" ca="1" si="2">IF(OR(D49="n/a",D50="n/a",D51="n/a",D52="n/a"),"n/a",SUM(D49:D52))</f>
        <v>286890.6994053665</v>
      </c>
      <c r="E53" s="52">
        <f t="shared" ca="1" si="2"/>
        <v>268986.17474072648</v>
      </c>
      <c r="F53" s="52">
        <f t="shared" ca="1" si="2"/>
        <v>29353.477199639907</v>
      </c>
      <c r="G53" s="280"/>
      <c r="H53" s="281"/>
      <c r="I53" s="1"/>
      <c r="J53" s="1"/>
    </row>
    <row r="54" spans="1:10" ht="15.75" thickBot="1" x14ac:dyDescent="0.3">
      <c r="A54" s="250"/>
      <c r="B54" s="72" t="s">
        <v>26</v>
      </c>
      <c r="C54" s="51">
        <f ca="1">IFERROR(C53/$G$55,"n/a")</f>
        <v>0.19456725489725779</v>
      </c>
      <c r="D54" s="51">
        <f t="shared" ref="D54:F54" ca="1" si="3">IFERROR(D53/$G$55,"n/a")</f>
        <v>0.39483796941693744</v>
      </c>
      <c r="E54" s="51">
        <f t="shared" ca="1" si="3"/>
        <v>0.37019657749794344</v>
      </c>
      <c r="F54" s="51">
        <f t="shared" ca="1" si="3"/>
        <v>4.0398198187861487E-2</v>
      </c>
      <c r="G54" s="282"/>
      <c r="H54" s="283"/>
      <c r="I54" s="1"/>
      <c r="J54" s="1"/>
    </row>
    <row r="55" spans="1:10" ht="15.75" thickBot="1" x14ac:dyDescent="0.3">
      <c r="A55" s="250"/>
      <c r="B55" s="6"/>
      <c r="C55" s="255"/>
      <c r="D55" s="255"/>
      <c r="E55" s="255"/>
      <c r="F55" s="255"/>
      <c r="G55" s="54">
        <f ca="1">IF(OR(C53="n/a",D53="n/a",E53="n/a",F53="n/a"),"n/a",SUM(G49:G52))</f>
        <v>726603.62383339647</v>
      </c>
      <c r="H55" s="53"/>
      <c r="I55" s="1"/>
      <c r="J55" s="1"/>
    </row>
    <row r="56" spans="1:10" x14ac:dyDescent="0.25">
      <c r="A56" s="250"/>
      <c r="B56" s="55" t="s">
        <v>31</v>
      </c>
      <c r="C56" s="55"/>
      <c r="D56" s="6"/>
      <c r="E56" s="6"/>
      <c r="F56" s="6"/>
      <c r="G56" s="6"/>
      <c r="H56" s="6"/>
      <c r="I56" s="1"/>
      <c r="J56" s="1"/>
    </row>
    <row r="57" spans="1:10" x14ac:dyDescent="0.25">
      <c r="A57" s="250"/>
      <c r="B57" s="271" t="str">
        <f>IFERROR(VLOOKUP(CONCATENATE(B4," ",B5),CountryComments!$A$1:$B$75,2,FALSE),"")</f>
        <v>1. The category "JWEE total 2015" refers to the set of responding countries providing sufficiently detailed data for 2015. This includes Armenia, Austria, Azerbaijan, Bosnia and Herzegovina, Canada, Croatia, Cyprus, Czech Republic, Estonia, Finland, France, Georgia, Germany, Iceland, Ireland, Italy, Latvia, Lithuania, Luxembourg, Montenegro, Netherlands, Norway, Poland, Portugal, Republic of Moldova, Serbia, Slovak Republic, Slovenia, Sweden, Switzerland, the United Kingdom and the United States. 
2. Consumption data for Ireland is based on 2013 data. 
3. See also "Responses" sheet (ratings A,B).</v>
      </c>
      <c r="C57" s="272"/>
      <c r="D57" s="272"/>
      <c r="E57" s="272"/>
      <c r="F57" s="272"/>
      <c r="G57" s="272"/>
      <c r="H57" s="273"/>
      <c r="I57" s="1"/>
      <c r="J57" s="1"/>
    </row>
    <row r="58" spans="1:10" x14ac:dyDescent="0.25">
      <c r="A58" s="250"/>
      <c r="B58" s="274"/>
      <c r="C58" s="275"/>
      <c r="D58" s="275"/>
      <c r="E58" s="275"/>
      <c r="F58" s="275"/>
      <c r="G58" s="275"/>
      <c r="H58" s="276"/>
      <c r="I58" s="1"/>
      <c r="J58" s="1"/>
    </row>
    <row r="59" spans="1:10" x14ac:dyDescent="0.25">
      <c r="A59" s="250"/>
      <c r="B59" s="274"/>
      <c r="C59" s="275"/>
      <c r="D59" s="275"/>
      <c r="E59" s="275"/>
      <c r="F59" s="275"/>
      <c r="G59" s="275"/>
      <c r="H59" s="276"/>
      <c r="I59" s="1"/>
      <c r="J59" s="1"/>
    </row>
    <row r="60" spans="1:10" x14ac:dyDescent="0.25">
      <c r="A60" s="250"/>
      <c r="B60" s="274"/>
      <c r="C60" s="275"/>
      <c r="D60" s="275"/>
      <c r="E60" s="275"/>
      <c r="F60" s="275"/>
      <c r="G60" s="275"/>
      <c r="H60" s="276"/>
      <c r="I60" s="1"/>
      <c r="J60" s="1"/>
    </row>
    <row r="61" spans="1:10" x14ac:dyDescent="0.25">
      <c r="A61" s="250"/>
      <c r="B61" s="274"/>
      <c r="C61" s="275"/>
      <c r="D61" s="275"/>
      <c r="E61" s="275"/>
      <c r="F61" s="275"/>
      <c r="G61" s="275"/>
      <c r="H61" s="276"/>
      <c r="I61" s="1"/>
      <c r="J61" s="1"/>
    </row>
    <row r="62" spans="1:10" x14ac:dyDescent="0.25">
      <c r="A62" s="250"/>
      <c r="B62" s="277"/>
      <c r="C62" s="278"/>
      <c r="D62" s="278"/>
      <c r="E62" s="278"/>
      <c r="F62" s="278"/>
      <c r="G62" s="278"/>
      <c r="H62" s="279"/>
      <c r="I62" s="1"/>
      <c r="J62" s="1"/>
    </row>
    <row r="63" spans="1:10" x14ac:dyDescent="0.25">
      <c r="A63" s="250"/>
      <c r="B63" s="268" t="s">
        <v>38</v>
      </c>
      <c r="C63" s="268"/>
      <c r="D63" s="268"/>
      <c r="E63" s="268"/>
      <c r="F63" s="268"/>
      <c r="G63" s="268"/>
      <c r="H63" s="268"/>
      <c r="I63" s="1"/>
      <c r="J63" s="1"/>
    </row>
    <row r="64" spans="1:10" x14ac:dyDescent="0.25">
      <c r="A64" s="250"/>
    </row>
    <row r="65" spans="1:1" x14ac:dyDescent="0.25">
      <c r="A65" s="250"/>
    </row>
    <row r="66" spans="1:1" x14ac:dyDescent="0.25">
      <c r="A66" s="250"/>
    </row>
    <row r="67" spans="1:1" x14ac:dyDescent="0.25">
      <c r="A67" s="250"/>
    </row>
    <row r="68" spans="1:1" x14ac:dyDescent="0.25">
      <c r="A68" s="250"/>
    </row>
    <row r="69" spans="1:1" x14ac:dyDescent="0.25">
      <c r="A69" s="250"/>
    </row>
    <row r="70" spans="1:1" x14ac:dyDescent="0.25">
      <c r="A70" s="250"/>
    </row>
    <row r="71" spans="1:1" x14ac:dyDescent="0.25">
      <c r="A71" s="250"/>
    </row>
    <row r="72" spans="1:1" x14ac:dyDescent="0.25">
      <c r="A72" s="250"/>
    </row>
    <row r="73" spans="1:1" x14ac:dyDescent="0.25">
      <c r="A73" s="250"/>
    </row>
    <row r="74" spans="1:1" x14ac:dyDescent="0.25">
      <c r="A74" s="250"/>
    </row>
    <row r="75" spans="1:1" x14ac:dyDescent="0.25">
      <c r="A75" s="250"/>
    </row>
    <row r="76" spans="1:1" x14ac:dyDescent="0.25">
      <c r="A76" s="250"/>
    </row>
    <row r="77" spans="1:1" x14ac:dyDescent="0.25">
      <c r="A77" s="250"/>
    </row>
    <row r="78" spans="1:1" x14ac:dyDescent="0.25">
      <c r="A78" s="250"/>
    </row>
    <row r="79" spans="1:1" x14ac:dyDescent="0.25">
      <c r="A79" s="250"/>
    </row>
    <row r="80" spans="1:1" x14ac:dyDescent="0.25">
      <c r="A80" s="250"/>
    </row>
    <row r="81" spans="1:1" x14ac:dyDescent="0.25">
      <c r="A81" s="250"/>
    </row>
    <row r="82" spans="1:1" x14ac:dyDescent="0.25">
      <c r="A82" s="250"/>
    </row>
    <row r="83" spans="1:1" x14ac:dyDescent="0.25">
      <c r="A83" s="250"/>
    </row>
    <row r="84" spans="1:1" x14ac:dyDescent="0.25">
      <c r="A84" s="250"/>
    </row>
    <row r="85" spans="1:1" x14ac:dyDescent="0.25">
      <c r="A85" s="250"/>
    </row>
    <row r="86" spans="1:1" x14ac:dyDescent="0.25">
      <c r="A86" s="250"/>
    </row>
    <row r="87" spans="1:1" x14ac:dyDescent="0.25">
      <c r="A87" s="250"/>
    </row>
    <row r="88" spans="1:1" x14ac:dyDescent="0.25">
      <c r="A88" s="250"/>
    </row>
    <row r="89" spans="1:1" x14ac:dyDescent="0.25">
      <c r="A89" s="250"/>
    </row>
    <row r="90" spans="1:1" x14ac:dyDescent="0.25">
      <c r="A90" s="250"/>
    </row>
    <row r="91" spans="1:1" x14ac:dyDescent="0.25">
      <c r="A91" s="250"/>
    </row>
    <row r="92" spans="1:1" x14ac:dyDescent="0.25">
      <c r="A92" s="250"/>
    </row>
    <row r="93" spans="1:1" x14ac:dyDescent="0.25">
      <c r="A93" s="250"/>
    </row>
    <row r="94" spans="1:1" x14ac:dyDescent="0.25">
      <c r="A94" s="250"/>
    </row>
  </sheetData>
  <mergeCells count="6">
    <mergeCell ref="B63:H63"/>
    <mergeCell ref="B47:B48"/>
    <mergeCell ref="B57:H62"/>
    <mergeCell ref="H47:H48"/>
    <mergeCell ref="G53:H54"/>
    <mergeCell ref="G47:G48"/>
  </mergeCells>
  <dataValidations count="1">
    <dataValidation type="list" allowBlank="1" showInputMessage="1" showErrorMessage="1" sqref="B5" xr:uid="{00000000-0002-0000-0000-000000000000}">
      <formula1>"2015,2013,2011,2009,2007,2005"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'country names'!$A$3:$A$51</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X51"/>
  <sheetViews>
    <sheetView topLeftCell="A24" zoomScale="85" zoomScaleNormal="85" workbookViewId="0">
      <selection activeCell="AQ10" sqref="AQ10"/>
    </sheetView>
  </sheetViews>
  <sheetFormatPr defaultColWidth="11.42578125" defaultRowHeight="15" x14ac:dyDescent="0.25"/>
  <cols>
    <col min="5" max="23" width="42.85546875" style="218" customWidth="1"/>
  </cols>
  <sheetData>
    <row r="2" spans="1:24" x14ac:dyDescent="0.25">
      <c r="A2" s="74" t="s">
        <v>39</v>
      </c>
      <c r="D2" t="s">
        <v>263</v>
      </c>
    </row>
    <row r="3" spans="1:24" x14ac:dyDescent="0.25">
      <c r="A3" t="s">
        <v>40</v>
      </c>
    </row>
    <row r="4" spans="1:24" ht="45" x14ac:dyDescent="0.25">
      <c r="A4" t="s">
        <v>41</v>
      </c>
      <c r="D4">
        <v>2005</v>
      </c>
      <c r="E4" s="218" t="str">
        <f>'2005'!B1</f>
        <v>Population</v>
      </c>
      <c r="F4" s="218" t="str">
        <f>'2005'!C1</f>
        <v>Rural Population</v>
      </c>
      <c r="G4" s="218" t="str">
        <f>'2005'!D1</f>
        <v>Roundwood and Fuelwood removals from forest and outside forest (1000m3)</v>
      </c>
      <c r="H4" s="218" t="str">
        <f>'2005'!E1</f>
        <v>Roundwood and Fuelwood supply from forest and outside forest including net trade (1000m3)</v>
      </c>
      <c r="I4" s="218" t="str">
        <f>'2005'!G1</f>
        <v>Total primary energy supply, TPES (ktoe)</v>
      </c>
      <c r="J4" s="218" t="str">
        <f>'2005'!H1</f>
        <v>Share of renewables (RES) in TPES</v>
      </c>
      <c r="K4" s="218" t="str">
        <f>'2005'!I1</f>
        <v>Total wood energy generation (1000m3)</v>
      </c>
      <c r="L4" s="218" t="str">
        <f>'2005'!K1</f>
        <v>Average wood energy consumption (m3/capita)</v>
      </c>
      <c r="M4" s="218" t="str">
        <f>'2005'!L1</f>
        <v>Fuelwood consumption per rural inhabitant (m3/inhabitant)</v>
      </c>
      <c r="N4" s="218" t="str">
        <f>'2005'!N1</f>
        <v>S1/Net Annual Increments</v>
      </c>
      <c r="O4" s="218" t="str">
        <f>'2005'!O1</f>
        <v>Share of Total Roundwood supply directly used for energy purposes (%)</v>
      </c>
      <c r="P4" s="218" t="str">
        <f>'2005'!Q1</f>
        <v xml:space="preserve">Share of woody biomass in TPES (%) </v>
      </c>
      <c r="Q4" s="218" t="str">
        <f>'2005'!R1</f>
        <v>Share of woody biomass in RES (%)</v>
      </c>
    </row>
    <row r="5" spans="1:24" x14ac:dyDescent="0.25">
      <c r="A5" t="s">
        <v>42</v>
      </c>
      <c r="E5" s="218" t="b">
        <f>E4=E6</f>
        <v>1</v>
      </c>
      <c r="F5" s="218" t="b">
        <f t="shared" ref="F5:Q5" si="0">F4=F6</f>
        <v>1</v>
      </c>
      <c r="G5" s="218" t="b">
        <f t="shared" si="0"/>
        <v>1</v>
      </c>
      <c r="H5" s="218" t="b">
        <f t="shared" si="0"/>
        <v>1</v>
      </c>
      <c r="I5" s="218" t="b">
        <f t="shared" si="0"/>
        <v>0</v>
      </c>
      <c r="J5" s="218" t="b">
        <f t="shared" si="0"/>
        <v>0</v>
      </c>
      <c r="K5" s="218" t="b">
        <f t="shared" si="0"/>
        <v>0</v>
      </c>
      <c r="L5" s="218" t="b">
        <f t="shared" si="0"/>
        <v>0</v>
      </c>
      <c r="M5" s="218" t="b">
        <f t="shared" si="0"/>
        <v>0</v>
      </c>
      <c r="N5" s="218" t="b">
        <f t="shared" si="0"/>
        <v>0</v>
      </c>
      <c r="O5" s="218" t="b">
        <f t="shared" si="0"/>
        <v>0</v>
      </c>
      <c r="P5" s="218" t="b">
        <f t="shared" si="0"/>
        <v>0</v>
      </c>
      <c r="Q5" s="218" t="b">
        <f t="shared" si="0"/>
        <v>0</v>
      </c>
    </row>
    <row r="6" spans="1:24" ht="45" x14ac:dyDescent="0.25">
      <c r="A6" t="s">
        <v>43</v>
      </c>
      <c r="D6">
        <v>2007</v>
      </c>
      <c r="E6" s="218" t="str">
        <f>'2007'!B1</f>
        <v>Population</v>
      </c>
      <c r="F6" s="218" t="str">
        <f>'2007'!C1</f>
        <v>Rural Population</v>
      </c>
      <c r="G6" s="218" t="str">
        <f>'2007'!D1</f>
        <v>Roundwood and Fuelwood removals from forest and outside forest (1000m3)</v>
      </c>
      <c r="H6" s="218" t="str">
        <f>'2007'!E1</f>
        <v>Roundwood and Fuelwood supply from forest and outside forest including net trade (1000m3)</v>
      </c>
      <c r="I6" s="218" t="str">
        <f>'2007'!F1</f>
        <v>SWE + (S1 -S4) Total calculated domestic consumption of woody biomass (1000m3)</v>
      </c>
      <c r="J6" s="218" t="str">
        <f>'2007'!G1</f>
        <v>Total primary energy supply, TPES (ktoe)</v>
      </c>
      <c r="K6" s="218" t="str">
        <f>'2007'!H1</f>
        <v>Share of renewables (RES) in TPES from ktoe</v>
      </c>
      <c r="L6" s="218" t="str">
        <f>'2007'!I1</f>
        <v>Total wood energy generation (1000m3)</v>
      </c>
      <c r="M6" s="218" t="str">
        <f>'2007'!J1</f>
        <v xml:space="preserve">Total wood energy generation (from TJ converted to ktoe) (calculation totals*heating value) </v>
      </c>
      <c r="N6" s="218" t="str">
        <f>'2007'!K1</f>
        <v>Average wood energy consumption (m3/capita)</v>
      </c>
      <c r="O6" s="218" t="str">
        <f>'2007'!L1</f>
        <v>Fuelwood consumption per rural inhabitant (m3/inhabitant)</v>
      </c>
      <c r="P6" s="218" t="str">
        <f>'2007'!M1</f>
        <v>Pellets consumption per inhabitant (kg/inhabitant)</v>
      </c>
      <c r="Q6" s="218" t="str">
        <f>'2007'!N1</f>
        <v>S1/Net Annual Increments</v>
      </c>
      <c r="R6" s="218" t="str">
        <f>'2007'!O1</f>
        <v>Share of Total Roundwood supply directly used for energy purposes (%)</v>
      </c>
      <c r="S6" s="218" t="str">
        <f>'2007'!P1</f>
        <v>Share of energy use in calculated domestic consumption of woody biomass (%)</v>
      </c>
      <c r="T6" s="218" t="str">
        <f>'2007'!Q1</f>
        <v xml:space="preserve">Share of woody biomass in TPES (%) (from TJ) </v>
      </c>
      <c r="U6" s="218" t="str">
        <f>'2007'!R1</f>
        <v xml:space="preserve">Share of woody biomass in RES (%) (from TJ) </v>
      </c>
      <c r="V6" s="218" t="str">
        <f>'2007'!S1</f>
        <v>Share of wood energy generated from black liquor (%) (heating value)</v>
      </c>
      <c r="W6" s="218" t="str">
        <f>'2007'!T1</f>
        <v>Imported wood fuel as share of wood energy (%)</v>
      </c>
    </row>
    <row r="7" spans="1:24" x14ac:dyDescent="0.25">
      <c r="A7" t="s">
        <v>44</v>
      </c>
      <c r="E7" s="218" t="b">
        <f t="shared" ref="E7:Q7" si="1">E6=E8</f>
        <v>1</v>
      </c>
      <c r="F7" s="218" t="b">
        <f t="shared" si="1"/>
        <v>1</v>
      </c>
      <c r="G7" s="218" t="b">
        <f t="shared" si="1"/>
        <v>1</v>
      </c>
      <c r="H7" s="218" t="b">
        <f t="shared" si="1"/>
        <v>1</v>
      </c>
      <c r="I7" s="218" t="b">
        <f t="shared" si="1"/>
        <v>1</v>
      </c>
      <c r="J7" s="218" t="b">
        <f t="shared" si="1"/>
        <v>1</v>
      </c>
      <c r="K7" s="218" t="b">
        <f t="shared" si="1"/>
        <v>1</v>
      </c>
      <c r="L7" s="218" t="b">
        <f t="shared" si="1"/>
        <v>1</v>
      </c>
      <c r="M7" s="218" t="b">
        <f t="shared" si="1"/>
        <v>0</v>
      </c>
      <c r="N7" s="218" t="b">
        <f t="shared" si="1"/>
        <v>1</v>
      </c>
      <c r="O7" s="218" t="b">
        <f t="shared" si="1"/>
        <v>1</v>
      </c>
      <c r="P7" s="218" t="b">
        <f t="shared" si="1"/>
        <v>1</v>
      </c>
      <c r="Q7" s="218" t="b">
        <f t="shared" si="1"/>
        <v>1</v>
      </c>
      <c r="R7" s="218" t="b">
        <f>R6=R8</f>
        <v>0</v>
      </c>
      <c r="S7" s="218" t="b">
        <f t="shared" ref="S7:W7" si="2">S6=S8</f>
        <v>0</v>
      </c>
      <c r="T7" s="218" t="b">
        <f t="shared" si="2"/>
        <v>0</v>
      </c>
      <c r="U7" s="218" t="b">
        <f t="shared" si="2"/>
        <v>0</v>
      </c>
      <c r="V7" s="218" t="b">
        <f t="shared" si="2"/>
        <v>1</v>
      </c>
      <c r="W7" s="218" t="b">
        <f t="shared" si="2"/>
        <v>1</v>
      </c>
    </row>
    <row r="8" spans="1:24" ht="45" x14ac:dyDescent="0.25">
      <c r="A8" t="s">
        <v>45</v>
      </c>
      <c r="D8">
        <v>2009</v>
      </c>
      <c r="E8" s="218" t="str">
        <f>'2009'!B1</f>
        <v>Population</v>
      </c>
      <c r="F8" s="218" t="str">
        <f>'2009'!C1</f>
        <v>Rural Population</v>
      </c>
      <c r="G8" s="218" t="str">
        <f>'2009'!D1</f>
        <v>Roundwood and Fuelwood removals from forest and outside forest (1000m3)</v>
      </c>
      <c r="H8" s="218" t="str">
        <f>'2009'!E1</f>
        <v>Roundwood and Fuelwood supply from forest and outside forest including net trade (1000m3)</v>
      </c>
      <c r="I8" s="218" t="str">
        <f>'2009'!F1</f>
        <v>SWE + (S1 -S4) Total calculated domestic consumption of woody biomass (1000m3)</v>
      </c>
      <c r="J8" s="218" t="str">
        <f>'2009'!G1</f>
        <v>Total primary energy supply, TPES (ktoe)</v>
      </c>
      <c r="K8" s="218" t="str">
        <f>'2009'!H1</f>
        <v>Share of renewables (RES) in TPES from ktoe</v>
      </c>
      <c r="L8" s="218" t="str">
        <f>'2009'!I1</f>
        <v>Total wood energy generation (1000m3)</v>
      </c>
      <c r="M8" s="218" t="str">
        <f>'2009'!J1</f>
        <v xml:space="preserve">Total wood energy generation (ktoe) (calculation totals*heating value) </v>
      </c>
      <c r="N8" s="218" t="str">
        <f>'2009'!K1</f>
        <v>Average wood energy consumption (m3/capita)</v>
      </c>
      <c r="O8" s="218" t="str">
        <f>'2009'!L1</f>
        <v>Fuelwood consumption per rural inhabitant (m3/inhabitant)</v>
      </c>
      <c r="P8" s="218" t="str">
        <f>'2009'!M1</f>
        <v>Pellets consumption per inhabitant (kg/inhabitant)</v>
      </c>
      <c r="Q8" s="218" t="str">
        <f>'2009'!N1</f>
        <v>S1/Net Annual Increments</v>
      </c>
      <c r="R8" s="218" t="str">
        <f>'2009'!P1</f>
        <v>Share of energy use in calculated domestic consumption of woody biomass (%)</v>
      </c>
      <c r="T8" s="218" t="str">
        <f>'2009'!Q1</f>
        <v>Share of woody biomass in TPES (%) (from ktoe)</v>
      </c>
      <c r="U8" s="218" t="str">
        <f>'2009'!R1</f>
        <v>Share of woody biomass in RES (%) (from ktoe)</v>
      </c>
      <c r="V8" s="218" t="str">
        <f>'2009'!S1</f>
        <v>Share of wood energy generated from black liquor (%) (heating value)</v>
      </c>
      <c r="W8" s="218" t="str">
        <f>'2009'!T1</f>
        <v>Imported wood fuel as share of wood energy (%)</v>
      </c>
      <c r="X8" s="218"/>
    </row>
    <row r="9" spans="1:24" x14ac:dyDescent="0.25">
      <c r="A9" t="s">
        <v>46</v>
      </c>
      <c r="E9" s="218" t="b">
        <f t="shared" ref="E9" si="3">E8=E10</f>
        <v>1</v>
      </c>
      <c r="F9" s="218" t="b">
        <f t="shared" ref="F9" si="4">F8=F10</f>
        <v>1</v>
      </c>
      <c r="G9" s="218" t="b">
        <f t="shared" ref="G9" si="5">G8=G10</f>
        <v>1</v>
      </c>
      <c r="H9" s="218" t="b">
        <f t="shared" ref="H9" si="6">H8=H10</f>
        <v>1</v>
      </c>
      <c r="I9" s="218" t="b">
        <f t="shared" ref="I9" si="7">I8=I10</f>
        <v>1</v>
      </c>
      <c r="J9" s="218" t="b">
        <f t="shared" ref="J9" si="8">J8=J10</f>
        <v>1</v>
      </c>
      <c r="K9" s="218" t="b">
        <f t="shared" ref="K9" si="9">K8=K10</f>
        <v>1</v>
      </c>
      <c r="L9" s="218" t="b">
        <f t="shared" ref="L9" si="10">L8=L10</f>
        <v>1</v>
      </c>
      <c r="M9" s="218" t="b">
        <f t="shared" ref="M9" si="11">M8=M10</f>
        <v>1</v>
      </c>
      <c r="N9" s="218" t="b">
        <f t="shared" ref="N9" si="12">N8=N10</f>
        <v>1</v>
      </c>
      <c r="O9" s="218" t="b">
        <f t="shared" ref="O9" si="13">O8=O10</f>
        <v>1</v>
      </c>
      <c r="P9" s="218" t="b">
        <f t="shared" ref="P9" si="14">P8=P10</f>
        <v>1</v>
      </c>
      <c r="Q9" s="218" t="b">
        <f t="shared" ref="Q9" si="15">Q8=Q10</f>
        <v>1</v>
      </c>
      <c r="R9" s="218" t="b">
        <f>R8=R10</f>
        <v>0</v>
      </c>
      <c r="S9" s="218" t="b">
        <f t="shared" ref="S9:W9" si="16">S8=S10</f>
        <v>0</v>
      </c>
      <c r="T9" s="218" t="b">
        <f t="shared" si="16"/>
        <v>0</v>
      </c>
      <c r="U9" s="218" t="b">
        <f t="shared" si="16"/>
        <v>0</v>
      </c>
      <c r="V9" s="218" t="b">
        <f t="shared" si="16"/>
        <v>1</v>
      </c>
      <c r="W9" s="218" t="b">
        <f t="shared" si="16"/>
        <v>1</v>
      </c>
    </row>
    <row r="10" spans="1:24" ht="45" x14ac:dyDescent="0.25">
      <c r="A10" t="s">
        <v>47</v>
      </c>
      <c r="D10">
        <v>2011</v>
      </c>
      <c r="E10" s="218" t="str">
        <f>'2011'!B1</f>
        <v>Population</v>
      </c>
      <c r="F10" s="218" t="str">
        <f>'2011'!C1</f>
        <v>Rural Population</v>
      </c>
      <c r="G10" s="218" t="str">
        <f>'2011'!D1</f>
        <v>Roundwood and Fuelwood removals from forest and outside forest (1000m3)</v>
      </c>
      <c r="H10" s="218" t="str">
        <f>'2011'!E1</f>
        <v>Roundwood and Fuelwood supply from forest and outside forest including net trade (1000m3)</v>
      </c>
      <c r="I10" s="218" t="str">
        <f>'2011'!F1</f>
        <v>SWE + (S1 -S4) Total calculated domestic consumption of woody biomass (1000m3)</v>
      </c>
      <c r="J10" s="218" t="str">
        <f>'2011'!G1</f>
        <v>Total primary energy supply, TPES (ktoe)</v>
      </c>
      <c r="K10" s="218" t="str">
        <f>'2011'!H1</f>
        <v>Share of renewables (RES) in TPES from ktoe</v>
      </c>
      <c r="L10" s="218" t="str">
        <f>'2011'!I1</f>
        <v>Total wood energy generation (1000m3)</v>
      </c>
      <c r="M10" s="218" t="str">
        <f>'2011'!J1</f>
        <v xml:space="preserve">Total wood energy generation (ktoe) (calculation totals*heating value) </v>
      </c>
      <c r="N10" s="218" t="str">
        <f>'2011'!K1</f>
        <v>Average wood energy consumption (m3/capita)</v>
      </c>
      <c r="O10" s="218" t="str">
        <f>'2011'!L1</f>
        <v>Fuelwood consumption per rural inhabitant (m3/inhabitant)</v>
      </c>
      <c r="P10" s="218" t="str">
        <f>'2011'!M1</f>
        <v>Pellets consumption per inhabitant (kg/inhabitant)</v>
      </c>
      <c r="Q10" s="218" t="str">
        <f>'2011'!N1</f>
        <v>S1/Net Annual Increments</v>
      </c>
      <c r="R10" s="218" t="str">
        <f>'2011'!O1</f>
        <v>Share of Total Roundwood supply directly used for energy purposes (%)</v>
      </c>
      <c r="S10" s="218" t="str">
        <f>'2011'!P1</f>
        <v>Share of energy use in calculated domestic consumption of woody biomass (%)</v>
      </c>
      <c r="T10" s="218" t="str">
        <f>'2011'!Q1</f>
        <v xml:space="preserve">Share of woody biomass in TPES (%) (from TJ) </v>
      </c>
      <c r="U10" s="218" t="str">
        <f>'2011'!R1</f>
        <v xml:space="preserve">Share of woody biomass in RES (%) (from TJ) </v>
      </c>
      <c r="V10" s="218" t="str">
        <f>'2011'!S1</f>
        <v>Share of wood energy generated from black liquor (%) (heating value)</v>
      </c>
      <c r="W10" s="218" t="str">
        <f>'2011'!T1</f>
        <v>Imported wood fuel as share of wood energy (%)</v>
      </c>
    </row>
    <row r="11" spans="1:24" x14ac:dyDescent="0.25">
      <c r="A11" t="s">
        <v>48</v>
      </c>
      <c r="E11" s="218" t="b">
        <f t="shared" ref="E11" si="17">E10=E12</f>
        <v>1</v>
      </c>
      <c r="F11" s="218" t="b">
        <f t="shared" ref="F11" si="18">F10=F12</f>
        <v>1</v>
      </c>
      <c r="G11" s="218" t="b">
        <f t="shared" ref="G11" si="19">G10=G12</f>
        <v>1</v>
      </c>
      <c r="H11" s="218" t="b">
        <f t="shared" ref="H11" si="20">H10=H12</f>
        <v>1</v>
      </c>
      <c r="I11" s="218" t="b">
        <f t="shared" ref="I11" si="21">I10=I12</f>
        <v>1</v>
      </c>
      <c r="J11" s="218" t="b">
        <f t="shared" ref="J11" si="22">J10=J12</f>
        <v>1</v>
      </c>
      <c r="K11" s="218" t="b">
        <f t="shared" ref="K11" si="23">K10=K12</f>
        <v>1</v>
      </c>
      <c r="L11" s="218" t="b">
        <f t="shared" ref="L11" si="24">L10=L12</f>
        <v>1</v>
      </c>
      <c r="M11" s="218" t="b">
        <f t="shared" ref="M11" si="25">M10=M12</f>
        <v>1</v>
      </c>
      <c r="N11" s="218" t="b">
        <f t="shared" ref="N11" si="26">N10=N12</f>
        <v>1</v>
      </c>
      <c r="O11" s="218" t="b">
        <f t="shared" ref="O11" si="27">O10=O12</f>
        <v>1</v>
      </c>
      <c r="P11" s="218" t="b">
        <f t="shared" ref="P11" si="28">P10=P12</f>
        <v>1</v>
      </c>
      <c r="Q11" s="218" t="b">
        <f t="shared" ref="Q11" si="29">Q10=Q12</f>
        <v>1</v>
      </c>
      <c r="R11" s="218" t="b">
        <f>R10=R12</f>
        <v>1</v>
      </c>
      <c r="S11" s="218" t="b">
        <f t="shared" ref="S11" si="30">S10=S12</f>
        <v>1</v>
      </c>
      <c r="T11" s="218" t="b">
        <f t="shared" ref="T11" si="31">T10=T12</f>
        <v>1</v>
      </c>
      <c r="U11" s="218" t="b">
        <f t="shared" ref="U11" si="32">U10=U12</f>
        <v>1</v>
      </c>
      <c r="V11" s="218" t="b">
        <f t="shared" ref="V11" si="33">V10=V12</f>
        <v>1</v>
      </c>
      <c r="W11" s="218" t="b">
        <f t="shared" ref="W11" si="34">W10=W12</f>
        <v>1</v>
      </c>
    </row>
    <row r="12" spans="1:24" ht="45" x14ac:dyDescent="0.25">
      <c r="A12" t="s">
        <v>49</v>
      </c>
      <c r="D12">
        <v>2013</v>
      </c>
      <c r="E12" s="218" t="str">
        <f>'2013'!B1</f>
        <v>Population</v>
      </c>
      <c r="F12" s="218" t="str">
        <f>'2013'!C1</f>
        <v>Rural Population</v>
      </c>
      <c r="G12" s="218" t="str">
        <f>'2013'!D1</f>
        <v>Roundwood and Fuelwood removals from forest and outside forest (1000m3)</v>
      </c>
      <c r="H12" s="218" t="str">
        <f>'2013'!E1</f>
        <v>Roundwood and Fuelwood supply from forest and outside forest including net trade (1000m3)</v>
      </c>
      <c r="I12" s="218" t="str">
        <f>'2013'!F1</f>
        <v>SWE + (S1 -S4) Total calculated domestic consumption of woody biomass (1000m3)</v>
      </c>
      <c r="J12" s="218" t="str">
        <f>'2013'!G1</f>
        <v>Total primary energy supply, TPES (ktoe)</v>
      </c>
      <c r="K12" s="218" t="str">
        <f>'2013'!H1</f>
        <v>Share of renewables (RES) in TPES from ktoe</v>
      </c>
      <c r="L12" s="218" t="str">
        <f>'2013'!I1</f>
        <v>Total wood energy generation (1000m3)</v>
      </c>
      <c r="M12" s="218" t="str">
        <f>'2013'!J1</f>
        <v xml:space="preserve">Total wood energy generation (ktoe) (calculation totals*heating value) </v>
      </c>
      <c r="N12" s="218" t="str">
        <f>'2013'!K1</f>
        <v>Average wood energy consumption (m3/capita)</v>
      </c>
      <c r="O12" s="218" t="str">
        <f>'2013'!L1</f>
        <v>Fuelwood consumption per rural inhabitant (m3/inhabitant)</v>
      </c>
      <c r="P12" s="218" t="str">
        <f>'2013'!M1</f>
        <v>Pellets consumption per inhabitant (kg/inhabitant)</v>
      </c>
      <c r="Q12" s="218" t="str">
        <f>'2013'!N1</f>
        <v>S1/Net Annual Increments</v>
      </c>
      <c r="R12" s="218" t="str">
        <f>'2013'!O1</f>
        <v>Share of Total Roundwood supply directly used for energy purposes (%)</v>
      </c>
      <c r="S12" s="218" t="str">
        <f>'2013'!P1</f>
        <v>Share of energy use in calculated domestic consumption of woody biomass (%)</v>
      </c>
      <c r="T12" s="218" t="str">
        <f>'2013'!Q1</f>
        <v xml:space="preserve">Share of woody biomass in TPES (%) (from TJ) </v>
      </c>
      <c r="U12" s="218" t="str">
        <f>'2013'!R1</f>
        <v xml:space="preserve">Share of woody biomass in RES (%) (from TJ) </v>
      </c>
      <c r="V12" s="218" t="str">
        <f>'2013'!S1</f>
        <v>Share of wood energy generated from black liquor (%) (heating value)</v>
      </c>
      <c r="W12" s="218" t="str">
        <f>'2013'!T1</f>
        <v>Imported wood fuel as share of wood energy (%)</v>
      </c>
    </row>
    <row r="13" spans="1:24" x14ac:dyDescent="0.25">
      <c r="A13" t="s">
        <v>50</v>
      </c>
    </row>
    <row r="14" spans="1:24" x14ac:dyDescent="0.25">
      <c r="A14" t="s">
        <v>51</v>
      </c>
      <c r="D14">
        <v>2015</v>
      </c>
    </row>
    <row r="15" spans="1:24" x14ac:dyDescent="0.25">
      <c r="A15" t="s">
        <v>52</v>
      </c>
    </row>
    <row r="16" spans="1:24"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0</v>
      </c>
    </row>
    <row r="29" spans="1:1" x14ac:dyDescent="0.25">
      <c r="A29" t="s">
        <v>65</v>
      </c>
    </row>
    <row r="30" spans="1:1" x14ac:dyDescent="0.25">
      <c r="A30" t="s">
        <v>66</v>
      </c>
    </row>
    <row r="31" spans="1:1" x14ac:dyDescent="0.25">
      <c r="A31" t="s">
        <v>67</v>
      </c>
    </row>
    <row r="32" spans="1:1" x14ac:dyDescent="0.25">
      <c r="A32" t="s">
        <v>68</v>
      </c>
    </row>
    <row r="33" spans="1:1" x14ac:dyDescent="0.25">
      <c r="A33" t="s">
        <v>69</v>
      </c>
    </row>
    <row r="34" spans="1:1" x14ac:dyDescent="0.25">
      <c r="A34" t="s">
        <v>70</v>
      </c>
    </row>
    <row r="35" spans="1:1" x14ac:dyDescent="0.25">
      <c r="A35" t="s">
        <v>71</v>
      </c>
    </row>
    <row r="36" spans="1:1" x14ac:dyDescent="0.25">
      <c r="A36" t="s">
        <v>72</v>
      </c>
    </row>
    <row r="37" spans="1:1" x14ac:dyDescent="0.25">
      <c r="A37" t="s">
        <v>73</v>
      </c>
    </row>
    <row r="38" spans="1:1" x14ac:dyDescent="0.25">
      <c r="A38" t="s">
        <v>74</v>
      </c>
    </row>
    <row r="39" spans="1:1" x14ac:dyDescent="0.25">
      <c r="A39" t="s">
        <v>75</v>
      </c>
    </row>
    <row r="40" spans="1:1" x14ac:dyDescent="0.25">
      <c r="A40" t="s">
        <v>76</v>
      </c>
    </row>
    <row r="41" spans="1:1" x14ac:dyDescent="0.25">
      <c r="A41" t="s">
        <v>77</v>
      </c>
    </row>
    <row r="42" spans="1:1" x14ac:dyDescent="0.25">
      <c r="A42" t="s">
        <v>78</v>
      </c>
    </row>
    <row r="43" spans="1:1" x14ac:dyDescent="0.25">
      <c r="A43" t="s">
        <v>79</v>
      </c>
    </row>
    <row r="44" spans="1:1" x14ac:dyDescent="0.25">
      <c r="A44" t="s">
        <v>80</v>
      </c>
    </row>
    <row r="45" spans="1:1" x14ac:dyDescent="0.25">
      <c r="A45" t="s">
        <v>81</v>
      </c>
    </row>
    <row r="46" spans="1:1" x14ac:dyDescent="0.25">
      <c r="A46" t="s">
        <v>82</v>
      </c>
    </row>
    <row r="47" spans="1:1" x14ac:dyDescent="0.25">
      <c r="A47" t="s">
        <v>83</v>
      </c>
    </row>
    <row r="49" spans="1:1" x14ac:dyDescent="0.25">
      <c r="A49" t="s">
        <v>104</v>
      </c>
    </row>
    <row r="50" spans="1:1" x14ac:dyDescent="0.25">
      <c r="A50" t="s">
        <v>353</v>
      </c>
    </row>
    <row r="51" spans="1:1" x14ac:dyDescent="0.25">
      <c r="A51" t="s">
        <v>264</v>
      </c>
    </row>
  </sheetData>
  <conditionalFormatting sqref="E11:W11 E5:W5 E13:W13 E9:W9 E7:W7">
    <cfRule type="cellIs" dxfId="0" priority="1" operator="equal">
      <formula>FALSE</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9"/>
  <sheetViews>
    <sheetView topLeftCell="A7" zoomScale="70" zoomScaleNormal="70" workbookViewId="0">
      <selection activeCell="F51" sqref="F51"/>
    </sheetView>
  </sheetViews>
  <sheetFormatPr defaultColWidth="11.42578125" defaultRowHeight="15" x14ac:dyDescent="0.25"/>
  <cols>
    <col min="1" max="1" width="53.85546875" bestFit="1" customWidth="1"/>
    <col min="2" max="2" width="14.140625" bestFit="1" customWidth="1"/>
    <col min="3" max="3" width="15.7109375" bestFit="1" customWidth="1"/>
    <col min="7" max="7" width="18" bestFit="1" customWidth="1"/>
    <col min="39" max="39" width="19.42578125" bestFit="1" customWidth="1"/>
    <col min="42" max="42" width="17.28515625" bestFit="1" customWidth="1"/>
    <col min="43" max="43" width="19.42578125" bestFit="1" customWidth="1"/>
  </cols>
  <sheetData>
    <row r="1" spans="1:44" s="229" customFormat="1" ht="99" customHeight="1" x14ac:dyDescent="0.25">
      <c r="A1" s="240">
        <v>2015</v>
      </c>
      <c r="B1" s="292" t="s">
        <v>84</v>
      </c>
      <c r="C1" s="292" t="s">
        <v>339</v>
      </c>
      <c r="D1" s="290" t="s">
        <v>86</v>
      </c>
      <c r="E1" s="290" t="s">
        <v>87</v>
      </c>
      <c r="F1" s="293" t="s">
        <v>159</v>
      </c>
      <c r="G1" s="290" t="s">
        <v>6</v>
      </c>
      <c r="H1" s="290" t="s">
        <v>108</v>
      </c>
      <c r="I1" s="290" t="s">
        <v>89</v>
      </c>
      <c r="J1" s="290" t="s">
        <v>209</v>
      </c>
      <c r="K1" s="290" t="s">
        <v>35</v>
      </c>
      <c r="L1" s="290" t="s">
        <v>36</v>
      </c>
      <c r="M1" s="290" t="s">
        <v>130</v>
      </c>
      <c r="N1" s="291" t="s">
        <v>349</v>
      </c>
      <c r="O1" s="290" t="s">
        <v>92</v>
      </c>
      <c r="P1" s="292" t="s">
        <v>160</v>
      </c>
      <c r="Q1" s="289" t="s">
        <v>154</v>
      </c>
      <c r="R1" s="289" t="s">
        <v>155</v>
      </c>
      <c r="S1" s="287" t="s">
        <v>156</v>
      </c>
      <c r="T1" s="288" t="s">
        <v>133</v>
      </c>
      <c r="U1" s="228"/>
      <c r="V1" s="286" t="s">
        <v>136</v>
      </c>
      <c r="W1" s="286" t="s">
        <v>137</v>
      </c>
      <c r="X1" s="286" t="s">
        <v>138</v>
      </c>
      <c r="Y1" s="286" t="s">
        <v>139</v>
      </c>
      <c r="Z1" s="286" t="s">
        <v>140</v>
      </c>
      <c r="AA1" s="286" t="s">
        <v>141</v>
      </c>
      <c r="AB1" s="286" t="s">
        <v>142</v>
      </c>
      <c r="AC1" s="286" t="s">
        <v>143</v>
      </c>
      <c r="AD1" s="286" t="s">
        <v>144</v>
      </c>
      <c r="AE1" s="286" t="s">
        <v>145</v>
      </c>
      <c r="AF1" s="286" t="s">
        <v>146</v>
      </c>
      <c r="AG1" s="286" t="s">
        <v>147</v>
      </c>
      <c r="AH1" s="286" t="s">
        <v>148</v>
      </c>
      <c r="AI1" s="286" t="s">
        <v>149</v>
      </c>
      <c r="AJ1" s="286" t="s">
        <v>150</v>
      </c>
      <c r="AK1" s="286" t="s">
        <v>151</v>
      </c>
      <c r="AM1" s="294" t="s">
        <v>345</v>
      </c>
      <c r="AN1" s="294" t="s">
        <v>351</v>
      </c>
      <c r="AO1" s="294" t="s">
        <v>350</v>
      </c>
      <c r="AP1" s="246"/>
      <c r="AQ1" s="246"/>
    </row>
    <row r="2" spans="1:44" s="243" customFormat="1" ht="15" customHeight="1" x14ac:dyDescent="0.25">
      <c r="B2" s="292"/>
      <c r="C2" s="292"/>
      <c r="D2" s="290"/>
      <c r="E2" s="290"/>
      <c r="F2" s="293"/>
      <c r="G2" s="290"/>
      <c r="H2" s="290"/>
      <c r="I2" s="290"/>
      <c r="J2" s="290"/>
      <c r="K2" s="290"/>
      <c r="L2" s="290"/>
      <c r="M2" s="290"/>
      <c r="N2" s="291"/>
      <c r="O2" s="290"/>
      <c r="P2" s="292"/>
      <c r="Q2" s="289"/>
      <c r="R2" s="289"/>
      <c r="S2" s="287"/>
      <c r="T2" s="288"/>
      <c r="U2" s="242"/>
      <c r="V2" s="286"/>
      <c r="W2" s="286"/>
      <c r="X2" s="286"/>
      <c r="Y2" s="286"/>
      <c r="Z2" s="286"/>
      <c r="AA2" s="286"/>
      <c r="AB2" s="286"/>
      <c r="AC2" s="286"/>
      <c r="AD2" s="286"/>
      <c r="AE2" s="286"/>
      <c r="AF2" s="286"/>
      <c r="AG2" s="286"/>
      <c r="AH2" s="286"/>
      <c r="AI2" s="286"/>
      <c r="AJ2" s="286"/>
      <c r="AK2" s="286"/>
      <c r="AM2" s="294"/>
      <c r="AN2" s="294"/>
      <c r="AO2" s="294"/>
      <c r="AP2" s="246"/>
      <c r="AQ2" s="246"/>
    </row>
    <row r="3" spans="1:44" s="243" customFormat="1" ht="15" customHeight="1" x14ac:dyDescent="0.25">
      <c r="A3" s="241" t="s">
        <v>352</v>
      </c>
      <c r="B3" s="292"/>
      <c r="C3" s="292"/>
      <c r="D3" s="290"/>
      <c r="E3" s="290"/>
      <c r="F3" s="293"/>
      <c r="G3" s="290"/>
      <c r="H3" s="290"/>
      <c r="I3" s="290"/>
      <c r="J3" s="290"/>
      <c r="K3" s="290"/>
      <c r="L3" s="290"/>
      <c r="M3" s="290"/>
      <c r="N3" s="291"/>
      <c r="O3" s="290"/>
      <c r="P3" s="292"/>
      <c r="Q3" s="289"/>
      <c r="R3" s="289"/>
      <c r="S3" s="287"/>
      <c r="T3" s="288"/>
      <c r="U3" s="242"/>
      <c r="V3" s="286"/>
      <c r="W3" s="286"/>
      <c r="X3" s="286"/>
      <c r="Y3" s="286"/>
      <c r="Z3" s="286"/>
      <c r="AA3" s="286"/>
      <c r="AB3" s="286"/>
      <c r="AC3" s="286"/>
      <c r="AD3" s="286"/>
      <c r="AE3" s="286"/>
      <c r="AF3" s="286"/>
      <c r="AG3" s="286"/>
      <c r="AH3" s="286"/>
      <c r="AI3" s="286"/>
      <c r="AJ3" s="286"/>
      <c r="AK3" s="286"/>
      <c r="AM3" s="294"/>
      <c r="AN3" s="294"/>
      <c r="AO3" s="294"/>
      <c r="AP3" s="246" t="s">
        <v>355</v>
      </c>
      <c r="AQ3" s="246" t="s">
        <v>356</v>
      </c>
    </row>
    <row r="4" spans="1:44" x14ac:dyDescent="0.25">
      <c r="B4" s="233"/>
      <c r="C4" s="236"/>
      <c r="D4" s="233"/>
      <c r="E4" s="233"/>
      <c r="F4" s="233"/>
      <c r="G4" s="236"/>
      <c r="H4" s="236"/>
      <c r="I4" s="233"/>
      <c r="J4" s="233"/>
      <c r="K4" s="236"/>
      <c r="L4" s="235"/>
      <c r="M4" s="236"/>
      <c r="N4" s="236"/>
      <c r="O4" s="236"/>
      <c r="P4" s="236"/>
      <c r="Q4" s="236"/>
      <c r="R4" s="236"/>
      <c r="S4" s="236"/>
      <c r="T4" s="236"/>
      <c r="U4" s="105"/>
      <c r="V4" s="233"/>
      <c r="W4" s="233"/>
      <c r="X4" s="233"/>
      <c r="Y4" s="233"/>
      <c r="Z4" s="233"/>
      <c r="AA4" s="233"/>
      <c r="AB4" s="233"/>
      <c r="AC4" s="233"/>
      <c r="AD4" s="233"/>
      <c r="AE4" s="233"/>
      <c r="AF4" s="233"/>
      <c r="AG4" s="233"/>
      <c r="AH4" s="233"/>
      <c r="AI4" s="233"/>
      <c r="AJ4" s="233"/>
      <c r="AK4" s="233"/>
      <c r="AL4" s="105"/>
      <c r="AM4" s="233"/>
      <c r="AN4" s="233"/>
      <c r="AO4" s="233"/>
      <c r="AP4" s="247"/>
      <c r="AQ4" s="247"/>
    </row>
    <row r="5" spans="1:44" x14ac:dyDescent="0.25">
      <c r="A5" t="s">
        <v>40</v>
      </c>
      <c r="B5" s="233">
        <v>2923352</v>
      </c>
      <c r="C5" s="236">
        <v>0.46579371899107602</v>
      </c>
      <c r="D5" s="233" t="s">
        <v>32</v>
      </c>
      <c r="E5" s="233" t="s">
        <v>32</v>
      </c>
      <c r="F5" s="266" t="s">
        <v>32</v>
      </c>
      <c r="G5" s="236">
        <v>2189.6675265118943</v>
      </c>
      <c r="H5" s="236">
        <v>0.34412120815471714</v>
      </c>
      <c r="I5" s="233" t="s">
        <v>32</v>
      </c>
      <c r="J5" s="236" t="s">
        <v>32</v>
      </c>
      <c r="K5" s="236" t="s">
        <v>32</v>
      </c>
      <c r="L5" s="235" t="s">
        <v>32</v>
      </c>
      <c r="M5" s="236" t="s">
        <v>32</v>
      </c>
      <c r="N5" s="236" t="s">
        <v>32</v>
      </c>
      <c r="O5" s="236" t="s">
        <v>32</v>
      </c>
      <c r="P5" s="236" t="s">
        <v>32</v>
      </c>
      <c r="Q5" s="236" t="s">
        <v>32</v>
      </c>
      <c r="R5" s="236" t="s">
        <v>32</v>
      </c>
      <c r="S5" s="236" t="s">
        <v>32</v>
      </c>
      <c r="T5" s="236" t="s">
        <v>32</v>
      </c>
      <c r="U5" s="105"/>
      <c r="V5" s="233" t="s">
        <v>32</v>
      </c>
      <c r="W5" s="233" t="s">
        <v>32</v>
      </c>
      <c r="X5" s="233" t="s">
        <v>32</v>
      </c>
      <c r="Y5" s="233" t="s">
        <v>32</v>
      </c>
      <c r="Z5" s="233" t="s">
        <v>32</v>
      </c>
      <c r="AA5" s="233" t="s">
        <v>32</v>
      </c>
      <c r="AB5" s="233" t="s">
        <v>32</v>
      </c>
      <c r="AC5" s="233" t="s">
        <v>32</v>
      </c>
      <c r="AD5" s="233" t="s">
        <v>32</v>
      </c>
      <c r="AE5" s="233" t="s">
        <v>32</v>
      </c>
      <c r="AF5" s="233" t="s">
        <v>32</v>
      </c>
      <c r="AG5" s="233" t="s">
        <v>32</v>
      </c>
      <c r="AH5" s="233" t="s">
        <v>32</v>
      </c>
      <c r="AI5" s="233" t="s">
        <v>32</v>
      </c>
      <c r="AJ5" s="233" t="s">
        <v>32</v>
      </c>
      <c r="AK5" s="233" t="s">
        <v>32</v>
      </c>
      <c r="AL5" s="105"/>
      <c r="AM5" s="233">
        <v>0</v>
      </c>
      <c r="AN5" s="233">
        <v>0</v>
      </c>
      <c r="AO5" s="233">
        <v>0</v>
      </c>
      <c r="AP5" s="247" t="s">
        <v>32</v>
      </c>
      <c r="AQ5" s="247" t="s">
        <v>32</v>
      </c>
    </row>
    <row r="6" spans="1:44" x14ac:dyDescent="0.25">
      <c r="A6" t="s">
        <v>41</v>
      </c>
      <c r="B6" s="233">
        <v>2916950</v>
      </c>
      <c r="C6" s="236">
        <v>0.38254889525017571</v>
      </c>
      <c r="D6" s="233">
        <v>0</v>
      </c>
      <c r="E6" s="233">
        <v>0.19653500000000002</v>
      </c>
      <c r="F6" s="266">
        <v>2165.3579325151532</v>
      </c>
      <c r="G6" s="236">
        <v>3067.4739657972673</v>
      </c>
      <c r="H6" s="236">
        <v>0.12397511465478982</v>
      </c>
      <c r="I6" s="233">
        <v>506.51143251515344</v>
      </c>
      <c r="J6" s="233">
        <v>101.83131435463838</v>
      </c>
      <c r="K6" s="236">
        <v>0.17364419428346506</v>
      </c>
      <c r="L6" s="235">
        <v>3.0693374532654167E-6</v>
      </c>
      <c r="M6" s="236">
        <v>9.9418913591251128E-5</v>
      </c>
      <c r="N6" s="236">
        <v>1.5988365925352066</v>
      </c>
      <c r="O6" s="236">
        <v>2577.2072786788785</v>
      </c>
      <c r="P6" s="236">
        <v>0.23391579974347215</v>
      </c>
      <c r="Q6" s="236">
        <v>3.3197124242966933E-2</v>
      </c>
      <c r="R6" s="236">
        <v>0.26777248269061676</v>
      </c>
      <c r="S6" s="236">
        <v>0</v>
      </c>
      <c r="T6" s="236">
        <v>6.0759274173104259E-4</v>
      </c>
      <c r="U6" s="105"/>
      <c r="V6" s="233">
        <v>0</v>
      </c>
      <c r="W6" s="233">
        <v>4.8010562323711223</v>
      </c>
      <c r="X6" s="233">
        <v>501.71037628278231</v>
      </c>
      <c r="Y6" s="233">
        <v>0</v>
      </c>
      <c r="Z6" s="233">
        <v>0</v>
      </c>
      <c r="AA6" s="233">
        <v>0</v>
      </c>
      <c r="AB6" s="233">
        <v>0</v>
      </c>
      <c r="AC6" s="233">
        <v>0</v>
      </c>
      <c r="AD6" s="233">
        <v>0</v>
      </c>
      <c r="AE6" s="233">
        <v>0</v>
      </c>
      <c r="AF6" s="233">
        <v>0</v>
      </c>
      <c r="AG6" s="233">
        <v>0</v>
      </c>
      <c r="AH6" s="233">
        <v>0</v>
      </c>
      <c r="AI6" s="233">
        <v>0</v>
      </c>
      <c r="AJ6" s="233">
        <v>0</v>
      </c>
      <c r="AK6" s="233">
        <v>0</v>
      </c>
      <c r="AL6" s="105"/>
      <c r="AM6" s="233">
        <v>4263.4734693999999</v>
      </c>
      <c r="AN6" s="233">
        <v>0</v>
      </c>
      <c r="AO6" s="233">
        <v>0.30775267000000001</v>
      </c>
      <c r="AP6" s="247">
        <v>3.4250000000000003</v>
      </c>
      <c r="AQ6" s="247">
        <v>290</v>
      </c>
    </row>
    <row r="7" spans="1:44" s="105" customFormat="1" x14ac:dyDescent="0.25">
      <c r="A7" s="105" t="s">
        <v>42</v>
      </c>
      <c r="B7" s="233">
        <v>8678657</v>
      </c>
      <c r="C7" s="236">
        <v>0.33557726731221199</v>
      </c>
      <c r="D7" s="233">
        <v>18210.090210643331</v>
      </c>
      <c r="E7" s="233">
        <v>25725.060210643329</v>
      </c>
      <c r="F7" s="266">
        <v>45188.966320692132</v>
      </c>
      <c r="G7" s="236">
        <v>32793.804337441477</v>
      </c>
      <c r="H7" s="236">
        <v>0.29431810815790987</v>
      </c>
      <c r="I7" s="233">
        <v>23605.909320692128</v>
      </c>
      <c r="J7" s="233">
        <v>4801.7183599441505</v>
      </c>
      <c r="K7" s="236">
        <v>2.7199956537851571</v>
      </c>
      <c r="L7" s="235">
        <v>1.9384073397519537</v>
      </c>
      <c r="M7" s="236">
        <v>93.759898564950774</v>
      </c>
      <c r="N7" s="236">
        <v>0.25498001658799824</v>
      </c>
      <c r="O7" s="236">
        <v>0.28718061431386666</v>
      </c>
      <c r="P7" s="236">
        <v>0.52238214862380972</v>
      </c>
      <c r="Q7" s="236">
        <v>0.14642151031138259</v>
      </c>
      <c r="R7" s="236">
        <v>0.497494059158682</v>
      </c>
      <c r="S7" s="236">
        <v>0.13841004785329819</v>
      </c>
      <c r="T7" s="236">
        <v>8.0862726426589218E-2</v>
      </c>
      <c r="V7" s="233">
        <v>0</v>
      </c>
      <c r="W7" s="233">
        <v>0</v>
      </c>
      <c r="X7" s="233">
        <v>6859.1413068979837</v>
      </c>
      <c r="Y7" s="233">
        <v>528.59728765577506</v>
      </c>
      <c r="Z7" s="233">
        <v>6352.432400851023</v>
      </c>
      <c r="AA7" s="233">
        <v>7356.8089351134749</v>
      </c>
      <c r="AB7" s="233">
        <v>1105.2569341232611</v>
      </c>
      <c r="AC7" s="233">
        <v>1403.6724560506118</v>
      </c>
      <c r="AD7" s="233">
        <v>0</v>
      </c>
      <c r="AE7" s="233">
        <v>0</v>
      </c>
      <c r="AF7" s="233">
        <v>0</v>
      </c>
      <c r="AG7" s="233">
        <v>0</v>
      </c>
      <c r="AH7" s="233">
        <v>0</v>
      </c>
      <c r="AI7" s="233">
        <v>0</v>
      </c>
      <c r="AJ7" s="233">
        <v>0</v>
      </c>
      <c r="AK7" s="233">
        <v>0</v>
      </c>
      <c r="AM7" s="233">
        <v>201038.34429414172</v>
      </c>
      <c r="AN7" s="233">
        <v>27825.726854099994</v>
      </c>
      <c r="AO7" s="233">
        <v>1908.8381874500001</v>
      </c>
      <c r="AP7" s="247">
        <v>5645339.9999999991</v>
      </c>
      <c r="AQ7" s="247">
        <v>813710000</v>
      </c>
    </row>
    <row r="8" spans="1:44" x14ac:dyDescent="0.25">
      <c r="A8" t="s">
        <v>43</v>
      </c>
      <c r="B8" s="233">
        <v>9617484</v>
      </c>
      <c r="C8" s="236">
        <v>0.45357112109570447</v>
      </c>
      <c r="D8" s="233">
        <v>390</v>
      </c>
      <c r="E8" s="233">
        <v>390</v>
      </c>
      <c r="F8" s="266">
        <v>1774.334048730721</v>
      </c>
      <c r="G8" s="236">
        <v>14355.80873220598</v>
      </c>
      <c r="H8" s="236">
        <v>1.8121650647451373E-2</v>
      </c>
      <c r="I8" s="233">
        <v>381.67604873072077</v>
      </c>
      <c r="J8" s="233">
        <v>73.795478589853829</v>
      </c>
      <c r="K8" s="236">
        <v>3.9685644263169118E-2</v>
      </c>
      <c r="L8" s="235">
        <v>8.9404162520262079E-2</v>
      </c>
      <c r="M8" s="236">
        <v>0</v>
      </c>
      <c r="N8" s="236">
        <v>0</v>
      </c>
      <c r="O8" s="236">
        <v>0.88634884289928406</v>
      </c>
      <c r="P8" s="236">
        <v>0.21510946543789469</v>
      </c>
      <c r="Q8" s="236">
        <v>5.1404612562370123E-3</v>
      </c>
      <c r="R8" s="236">
        <v>0.2836640743297833</v>
      </c>
      <c r="S8" s="236">
        <v>0</v>
      </c>
      <c r="T8" s="236">
        <v>0</v>
      </c>
      <c r="U8" s="105"/>
      <c r="V8" s="233">
        <v>0</v>
      </c>
      <c r="W8" s="233">
        <v>0</v>
      </c>
      <c r="X8" s="233">
        <v>235.25175538618498</v>
      </c>
      <c r="Y8" s="233">
        <v>110.4242933445358</v>
      </c>
      <c r="Z8" s="233">
        <v>0</v>
      </c>
      <c r="AA8" s="233">
        <v>0</v>
      </c>
      <c r="AB8" s="233">
        <v>24</v>
      </c>
      <c r="AC8" s="233">
        <v>12</v>
      </c>
      <c r="AD8" s="233">
        <v>0</v>
      </c>
      <c r="AE8" s="233">
        <v>0</v>
      </c>
      <c r="AF8" s="233">
        <v>0</v>
      </c>
      <c r="AG8" s="233">
        <v>0</v>
      </c>
      <c r="AH8" s="233">
        <v>0</v>
      </c>
      <c r="AI8" s="233">
        <v>0</v>
      </c>
      <c r="AJ8" s="233">
        <v>0</v>
      </c>
      <c r="AK8" s="233">
        <v>0</v>
      </c>
      <c r="AL8" s="105"/>
      <c r="AM8" s="233">
        <v>3089.6690976</v>
      </c>
      <c r="AN8" s="233">
        <v>0</v>
      </c>
      <c r="AO8" s="233">
        <v>0</v>
      </c>
      <c r="AP8" s="247">
        <v>390000.00000000006</v>
      </c>
      <c r="AQ8" s="247">
        <v>0</v>
      </c>
      <c r="AR8" s="105"/>
    </row>
    <row r="9" spans="1:44" x14ac:dyDescent="0.25">
      <c r="A9" t="s">
        <v>44</v>
      </c>
      <c r="B9" s="233">
        <v>9485772</v>
      </c>
      <c r="C9" s="236">
        <v>0.22776933706608171</v>
      </c>
      <c r="D9" s="233" t="s">
        <v>32</v>
      </c>
      <c r="E9" s="233" t="s">
        <v>32</v>
      </c>
      <c r="F9" s="266" t="s">
        <v>32</v>
      </c>
      <c r="G9" s="236">
        <v>25266.743097353585</v>
      </c>
      <c r="H9" s="236">
        <v>5.4526651718361838E-2</v>
      </c>
      <c r="I9" s="233" t="s">
        <v>32</v>
      </c>
      <c r="J9" s="236" t="s">
        <v>32</v>
      </c>
      <c r="K9" s="236" t="s">
        <v>32</v>
      </c>
      <c r="L9" s="235" t="s">
        <v>32</v>
      </c>
      <c r="M9" s="236" t="s">
        <v>32</v>
      </c>
      <c r="N9" s="236" t="s">
        <v>32</v>
      </c>
      <c r="O9" s="236" t="s">
        <v>32</v>
      </c>
      <c r="P9" s="236" t="s">
        <v>32</v>
      </c>
      <c r="Q9" s="236">
        <v>1.9268564336237644</v>
      </c>
      <c r="R9" s="236">
        <v>35.337882904973895</v>
      </c>
      <c r="S9" s="236">
        <v>0.32955329702526015</v>
      </c>
      <c r="T9" s="236" t="s">
        <v>32</v>
      </c>
      <c r="U9" s="105"/>
      <c r="V9" s="233" t="s">
        <v>32</v>
      </c>
      <c r="W9" s="233" t="s">
        <v>32</v>
      </c>
      <c r="X9" s="233" t="s">
        <v>32</v>
      </c>
      <c r="Y9" s="233" t="s">
        <v>32</v>
      </c>
      <c r="Z9" s="233" t="s">
        <v>32</v>
      </c>
      <c r="AA9" s="233" t="s">
        <v>32</v>
      </c>
      <c r="AB9" s="233" t="s">
        <v>32</v>
      </c>
      <c r="AC9" s="233" t="s">
        <v>32</v>
      </c>
      <c r="AD9" s="233" t="s">
        <v>32</v>
      </c>
      <c r="AE9" s="233" t="s">
        <v>32</v>
      </c>
      <c r="AF9" s="233" t="s">
        <v>32</v>
      </c>
      <c r="AG9" s="233" t="s">
        <v>32</v>
      </c>
      <c r="AH9" s="233" t="s">
        <v>32</v>
      </c>
      <c r="AI9" s="233" t="s">
        <v>32</v>
      </c>
      <c r="AJ9" s="233" t="s">
        <v>32</v>
      </c>
      <c r="AK9" s="233" t="s">
        <v>32</v>
      </c>
      <c r="AL9" s="105"/>
      <c r="AM9" s="233">
        <v>0</v>
      </c>
      <c r="AN9" s="233">
        <v>0</v>
      </c>
      <c r="AO9" s="233">
        <v>0</v>
      </c>
      <c r="AP9" s="247" t="s">
        <v>32</v>
      </c>
      <c r="AQ9" s="247" t="s">
        <v>32</v>
      </c>
      <c r="AR9" s="105"/>
    </row>
    <row r="10" spans="1:44" x14ac:dyDescent="0.25">
      <c r="A10" t="s">
        <v>45</v>
      </c>
      <c r="B10" s="233">
        <v>11287940</v>
      </c>
      <c r="C10" s="236">
        <v>2.1220258080748126E-2</v>
      </c>
      <c r="D10" s="233" t="s">
        <v>32</v>
      </c>
      <c r="E10" s="233" t="s">
        <v>32</v>
      </c>
      <c r="F10" s="266" t="s">
        <v>32</v>
      </c>
      <c r="G10" s="236">
        <v>53269.083787140531</v>
      </c>
      <c r="H10" s="236">
        <v>6.8196227362606318E-2</v>
      </c>
      <c r="I10" s="233" t="s">
        <v>32</v>
      </c>
      <c r="J10" s="236" t="s">
        <v>32</v>
      </c>
      <c r="K10" s="236" t="s">
        <v>32</v>
      </c>
      <c r="L10" s="235" t="s">
        <v>32</v>
      </c>
      <c r="M10" s="236" t="s">
        <v>32</v>
      </c>
      <c r="N10" s="236" t="s">
        <v>32</v>
      </c>
      <c r="O10" s="236" t="s">
        <v>32</v>
      </c>
      <c r="P10" s="236" t="s">
        <v>32</v>
      </c>
      <c r="Q10" s="236">
        <v>0.91395201555179617</v>
      </c>
      <c r="R10" s="236">
        <v>13.401797297264256</v>
      </c>
      <c r="S10" s="236">
        <v>0.32955329702526015</v>
      </c>
      <c r="T10" s="236" t="s">
        <v>32</v>
      </c>
      <c r="U10" s="105"/>
      <c r="V10" s="233" t="s">
        <v>32</v>
      </c>
      <c r="W10" s="233" t="s">
        <v>32</v>
      </c>
      <c r="X10" s="233" t="s">
        <v>32</v>
      </c>
      <c r="Y10" s="233" t="s">
        <v>32</v>
      </c>
      <c r="Z10" s="233" t="s">
        <v>32</v>
      </c>
      <c r="AA10" s="233" t="s">
        <v>32</v>
      </c>
      <c r="AB10" s="233" t="s">
        <v>32</v>
      </c>
      <c r="AC10" s="233" t="s">
        <v>32</v>
      </c>
      <c r="AD10" s="233" t="s">
        <v>32</v>
      </c>
      <c r="AE10" s="233" t="s">
        <v>32</v>
      </c>
      <c r="AF10" s="233" t="s">
        <v>32</v>
      </c>
      <c r="AG10" s="233" t="s">
        <v>32</v>
      </c>
      <c r="AH10" s="233" t="s">
        <v>32</v>
      </c>
      <c r="AI10" s="233" t="s">
        <v>32</v>
      </c>
      <c r="AJ10" s="233" t="s">
        <v>32</v>
      </c>
      <c r="AK10" s="233" t="s">
        <v>32</v>
      </c>
      <c r="AL10" s="105"/>
      <c r="AM10" s="233">
        <v>0</v>
      </c>
      <c r="AN10" s="233">
        <v>0</v>
      </c>
      <c r="AO10" s="233">
        <v>0</v>
      </c>
      <c r="AP10" s="247" t="s">
        <v>32</v>
      </c>
      <c r="AQ10" s="247" t="s">
        <v>32</v>
      </c>
      <c r="AR10" s="105"/>
    </row>
    <row r="11" spans="1:44" x14ac:dyDescent="0.25">
      <c r="A11" t="s">
        <v>46</v>
      </c>
      <c r="B11" s="233">
        <v>3535961</v>
      </c>
      <c r="C11" s="236">
        <v>0.6506613053707323</v>
      </c>
      <c r="D11" s="233">
        <v>4510.7700000000004</v>
      </c>
      <c r="E11" s="233">
        <v>3816.09</v>
      </c>
      <c r="F11" s="266">
        <v>5535.1345426393818</v>
      </c>
      <c r="G11" s="236">
        <v>8032.077003917072</v>
      </c>
      <c r="H11" s="236">
        <v>0.24915622667542903</v>
      </c>
      <c r="I11" s="233">
        <v>3502.4665426393813</v>
      </c>
      <c r="J11" s="233">
        <v>704.15147344071841</v>
      </c>
      <c r="K11" s="236">
        <v>0.99052748111174904</v>
      </c>
      <c r="L11" s="235">
        <v>0.34421503247036894</v>
      </c>
      <c r="M11" s="236">
        <v>16.90346697828398</v>
      </c>
      <c r="N11" s="236">
        <v>0</v>
      </c>
      <c r="O11" s="236">
        <v>0.91781549770560478</v>
      </c>
      <c r="P11" s="236">
        <v>0.63276990209695239</v>
      </c>
      <c r="Q11" s="236">
        <v>8.7667420655618569E-2</v>
      </c>
      <c r="R11" s="236">
        <v>0.35185723361359622</v>
      </c>
      <c r="S11" s="236">
        <v>0</v>
      </c>
      <c r="T11" s="236">
        <v>9.7974383430200654E-4</v>
      </c>
      <c r="U11" s="105"/>
      <c r="V11" s="233">
        <v>0</v>
      </c>
      <c r="W11" s="233">
        <v>77.681089839764752</v>
      </c>
      <c r="X11" s="233">
        <v>3385.2727600072021</v>
      </c>
      <c r="Y11" s="233">
        <v>39.512692792414342</v>
      </c>
      <c r="Z11" s="233">
        <v>0</v>
      </c>
      <c r="AA11" s="233">
        <v>0</v>
      </c>
      <c r="AB11" s="233">
        <v>0</v>
      </c>
      <c r="AC11" s="233">
        <v>0</v>
      </c>
      <c r="AD11" s="233">
        <v>0</v>
      </c>
      <c r="AE11" s="233">
        <v>0</v>
      </c>
      <c r="AF11" s="233">
        <v>0</v>
      </c>
      <c r="AG11" s="233">
        <v>0</v>
      </c>
      <c r="AH11" s="233">
        <v>0</v>
      </c>
      <c r="AI11" s="233">
        <v>0</v>
      </c>
      <c r="AJ11" s="233">
        <v>0</v>
      </c>
      <c r="AK11" s="233">
        <v>0</v>
      </c>
      <c r="AL11" s="105"/>
      <c r="AM11" s="233">
        <v>29481.413890016</v>
      </c>
      <c r="AN11" s="233">
        <v>0</v>
      </c>
      <c r="AO11" s="233">
        <v>3.4315199999999999</v>
      </c>
      <c r="AP11" s="247">
        <v>791939.99999999988</v>
      </c>
      <c r="AQ11" s="247">
        <v>59770000</v>
      </c>
      <c r="AR11" s="105"/>
    </row>
    <row r="12" spans="1:44" x14ac:dyDescent="0.25">
      <c r="A12" t="s">
        <v>47</v>
      </c>
      <c r="B12" s="233">
        <v>7177396</v>
      </c>
      <c r="C12" s="236">
        <v>0.25817162658992204</v>
      </c>
      <c r="D12" s="233" t="s">
        <v>32</v>
      </c>
      <c r="E12" s="233" t="s">
        <v>32</v>
      </c>
      <c r="F12" s="266" t="s">
        <v>32</v>
      </c>
      <c r="G12" s="236">
        <v>18607.002961689119</v>
      </c>
      <c r="H12" s="236">
        <v>0.10690620996665116</v>
      </c>
      <c r="I12" s="233" t="s">
        <v>32</v>
      </c>
      <c r="J12" s="236" t="s">
        <v>32</v>
      </c>
      <c r="K12" s="236" t="s">
        <v>32</v>
      </c>
      <c r="L12" s="235" t="s">
        <v>32</v>
      </c>
      <c r="M12" s="236" t="s">
        <v>32</v>
      </c>
      <c r="N12" s="236" t="s">
        <v>32</v>
      </c>
      <c r="O12" s="236" t="s">
        <v>32</v>
      </c>
      <c r="P12" s="236" t="s">
        <v>32</v>
      </c>
      <c r="Q12" s="236" t="s">
        <v>32</v>
      </c>
      <c r="R12" s="236" t="s">
        <v>32</v>
      </c>
      <c r="S12" s="236" t="s">
        <v>32</v>
      </c>
      <c r="T12" s="236" t="s">
        <v>32</v>
      </c>
      <c r="U12" s="105"/>
      <c r="V12" s="233" t="s">
        <v>32</v>
      </c>
      <c r="W12" s="233" t="s">
        <v>32</v>
      </c>
      <c r="X12" s="233" t="s">
        <v>32</v>
      </c>
      <c r="Y12" s="233" t="s">
        <v>32</v>
      </c>
      <c r="Z12" s="233" t="s">
        <v>32</v>
      </c>
      <c r="AA12" s="233" t="s">
        <v>32</v>
      </c>
      <c r="AB12" s="233" t="s">
        <v>32</v>
      </c>
      <c r="AC12" s="233" t="s">
        <v>32</v>
      </c>
      <c r="AD12" s="233" t="s">
        <v>32</v>
      </c>
      <c r="AE12" s="233" t="s">
        <v>32</v>
      </c>
      <c r="AF12" s="233" t="s">
        <v>32</v>
      </c>
      <c r="AG12" s="233" t="s">
        <v>32</v>
      </c>
      <c r="AH12" s="233" t="s">
        <v>32</v>
      </c>
      <c r="AI12" s="233" t="s">
        <v>32</v>
      </c>
      <c r="AJ12" s="233" t="s">
        <v>32</v>
      </c>
      <c r="AK12" s="233" t="s">
        <v>32</v>
      </c>
      <c r="AL12" s="105"/>
      <c r="AM12" s="233">
        <v>0</v>
      </c>
      <c r="AN12" s="233">
        <v>0</v>
      </c>
      <c r="AO12" s="233">
        <v>0</v>
      </c>
      <c r="AP12" s="247" t="s">
        <v>32</v>
      </c>
      <c r="AQ12" s="247" t="s">
        <v>32</v>
      </c>
      <c r="AR12" s="105"/>
    </row>
    <row r="13" spans="1:44" x14ac:dyDescent="0.25">
      <c r="A13" t="s">
        <v>48</v>
      </c>
      <c r="B13" s="233">
        <v>35949709</v>
      </c>
      <c r="C13" s="236">
        <v>0.18132728139746557</v>
      </c>
      <c r="D13" s="233">
        <v>166817.15730360738</v>
      </c>
      <c r="E13" s="233">
        <v>165837.15730360738</v>
      </c>
      <c r="F13" s="266">
        <v>131295.18555027939</v>
      </c>
      <c r="G13" s="236">
        <v>270191.79325499188</v>
      </c>
      <c r="H13" s="236">
        <v>0.18099084278388564</v>
      </c>
      <c r="I13" s="233">
        <v>66584.419050279364</v>
      </c>
      <c r="J13" s="233">
        <v>13715.290184209647</v>
      </c>
      <c r="K13" s="236">
        <v>1.8521546043746659</v>
      </c>
      <c r="L13" s="235">
        <v>2.3666137218026746</v>
      </c>
      <c r="M13" s="236">
        <v>27.105921775333417</v>
      </c>
      <c r="N13" s="236">
        <v>3.9556211814231731E-2</v>
      </c>
      <c r="O13" s="236">
        <v>9.2782755574409306E-2</v>
      </c>
      <c r="P13" s="236">
        <v>0.50713526753637828</v>
      </c>
      <c r="Q13" s="236">
        <v>5.0761312988014867E-2</v>
      </c>
      <c r="R13" s="236">
        <v>0.28046343233302168</v>
      </c>
      <c r="S13" s="236">
        <v>0.38527983259903986</v>
      </c>
      <c r="T13" s="236">
        <v>3.444950083994727E-3</v>
      </c>
      <c r="U13" s="105"/>
      <c r="V13" s="233">
        <v>0</v>
      </c>
      <c r="W13" s="233">
        <v>0</v>
      </c>
      <c r="X13" s="233">
        <v>15386.828431255472</v>
      </c>
      <c r="Y13" s="233">
        <v>0</v>
      </c>
      <c r="Z13" s="233">
        <v>0</v>
      </c>
      <c r="AA13" s="233">
        <v>48048.010562323718</v>
      </c>
      <c r="AB13" s="233">
        <v>3149.580056700182</v>
      </c>
      <c r="AC13" s="233">
        <v>0</v>
      </c>
      <c r="AD13" s="233">
        <v>0</v>
      </c>
      <c r="AE13" s="233">
        <v>0</v>
      </c>
      <c r="AF13" s="233">
        <v>0</v>
      </c>
      <c r="AG13" s="233">
        <v>0</v>
      </c>
      <c r="AH13" s="233">
        <v>0</v>
      </c>
      <c r="AI13" s="233">
        <v>0</v>
      </c>
      <c r="AJ13" s="233">
        <v>0</v>
      </c>
      <c r="AK13" s="233">
        <v>0</v>
      </c>
      <c r="AL13" s="105"/>
      <c r="AM13" s="233">
        <v>574231.76943248953</v>
      </c>
      <c r="AN13" s="233">
        <v>221239.92</v>
      </c>
      <c r="AO13" s="233">
        <v>229.38</v>
      </c>
      <c r="AP13" s="247">
        <v>15427157.303607389</v>
      </c>
      <c r="AQ13" s="247">
        <v>974449999.99999976</v>
      </c>
      <c r="AR13" s="105"/>
    </row>
    <row r="14" spans="1:44" x14ac:dyDescent="0.25">
      <c r="A14" t="s">
        <v>49</v>
      </c>
      <c r="B14" s="233">
        <v>4236016</v>
      </c>
      <c r="C14" s="236">
        <v>0.41223073756095352</v>
      </c>
      <c r="D14" s="233">
        <v>6169</v>
      </c>
      <c r="E14" s="233">
        <v>5234</v>
      </c>
      <c r="F14" s="266">
        <v>5735.4391780538717</v>
      </c>
      <c r="G14" s="236">
        <v>8397.487341167478</v>
      </c>
      <c r="H14" s="236">
        <v>0.23342510793945154</v>
      </c>
      <c r="I14" s="233">
        <v>3532.5421780538709</v>
      </c>
      <c r="J14" s="233">
        <v>924.35330766575908</v>
      </c>
      <c r="K14" s="236">
        <v>0.83393031991708033</v>
      </c>
      <c r="L14" s="235">
        <v>0.63737819376297089</v>
      </c>
      <c r="M14" s="236">
        <v>4.48534660870025</v>
      </c>
      <c r="N14" s="236">
        <v>0.2102660882984918</v>
      </c>
      <c r="O14" s="236">
        <v>0.54230565128065866</v>
      </c>
      <c r="P14" s="236">
        <v>0.61591485296728754</v>
      </c>
      <c r="Q14" s="236">
        <v>0.11007498673254909</v>
      </c>
      <c r="R14" s="236">
        <v>0.47156446752549691</v>
      </c>
      <c r="S14" s="236">
        <v>0</v>
      </c>
      <c r="T14" s="236">
        <v>2.4829710610368941E-2</v>
      </c>
      <c r="U14" s="105"/>
      <c r="V14" s="233">
        <v>120.94826844128013</v>
      </c>
      <c r="W14" s="233">
        <v>49.135234054270057</v>
      </c>
      <c r="X14" s="233">
        <v>2668.3442763074172</v>
      </c>
      <c r="Y14" s="233">
        <v>0</v>
      </c>
      <c r="Z14" s="233">
        <v>66.685385371332302</v>
      </c>
      <c r="AA14" s="233">
        <v>71.950021058542745</v>
      </c>
      <c r="AB14" s="233">
        <v>352.99149282102809</v>
      </c>
      <c r="AC14" s="233">
        <v>0</v>
      </c>
      <c r="AD14" s="233">
        <v>22.962499999999999</v>
      </c>
      <c r="AE14" s="233">
        <v>179.52500000000001</v>
      </c>
      <c r="AF14" s="233">
        <v>0</v>
      </c>
      <c r="AG14" s="233">
        <v>0</v>
      </c>
      <c r="AH14" s="233">
        <v>0</v>
      </c>
      <c r="AI14" s="233">
        <v>0</v>
      </c>
      <c r="AJ14" s="233">
        <v>0</v>
      </c>
      <c r="AK14" s="233">
        <v>0</v>
      </c>
      <c r="AL14" s="105"/>
      <c r="AM14" s="233">
        <v>38700.824285350005</v>
      </c>
      <c r="AN14" s="233">
        <v>0</v>
      </c>
      <c r="AO14" s="233">
        <v>87.712000000000003</v>
      </c>
      <c r="AP14" s="247">
        <v>1113000</v>
      </c>
      <c r="AQ14" s="247">
        <v>19000000</v>
      </c>
      <c r="AR14" s="105"/>
    </row>
    <row r="15" spans="1:44" x14ac:dyDescent="0.25">
      <c r="A15" t="s">
        <v>50</v>
      </c>
      <c r="B15" s="233">
        <v>1160985</v>
      </c>
      <c r="C15" s="236">
        <v>0.33184321933530581</v>
      </c>
      <c r="D15" s="233">
        <v>20.439</v>
      </c>
      <c r="E15" s="233">
        <v>22.878999999999998</v>
      </c>
      <c r="F15" s="266">
        <v>228.73854430314577</v>
      </c>
      <c r="G15" s="236">
        <v>2014.3068692079869</v>
      </c>
      <c r="H15" s="236">
        <v>7.2710025493567323E-2</v>
      </c>
      <c r="I15" s="233">
        <v>105.78104430314578</v>
      </c>
      <c r="J15" s="233">
        <v>14.949064271136299</v>
      </c>
      <c r="K15" s="236">
        <v>9.1113187769993401E-2</v>
      </c>
      <c r="L15" s="235">
        <v>2.5488949164860549E-2</v>
      </c>
      <c r="M15" s="236">
        <v>4.9785311610399789</v>
      </c>
      <c r="N15" s="236">
        <v>0.17998068426728528</v>
      </c>
      <c r="O15" s="236">
        <v>0.50515165086832692</v>
      </c>
      <c r="P15" s="236">
        <v>0.46245395425335406</v>
      </c>
      <c r="Q15" s="236">
        <v>7.42144332606788E-3</v>
      </c>
      <c r="R15" s="236">
        <v>0.10206905135419678</v>
      </c>
      <c r="S15" s="236">
        <v>0</v>
      </c>
      <c r="T15" s="236">
        <v>0.85298723031529666</v>
      </c>
      <c r="U15" s="105"/>
      <c r="V15" s="233">
        <v>0</v>
      </c>
      <c r="W15" s="233">
        <v>0</v>
      </c>
      <c r="X15" s="233">
        <v>11.55736462021645</v>
      </c>
      <c r="Y15" s="233">
        <v>0</v>
      </c>
      <c r="Z15" s="233">
        <v>0</v>
      </c>
      <c r="AA15" s="233">
        <v>1.1746816299585909</v>
      </c>
      <c r="AB15" s="233">
        <v>39.424692274683515</v>
      </c>
      <c r="AC15" s="233">
        <v>53.624305778287216</v>
      </c>
      <c r="AD15" s="233">
        <v>0</v>
      </c>
      <c r="AE15" s="233">
        <v>0</v>
      </c>
      <c r="AF15" s="233">
        <v>0</v>
      </c>
      <c r="AG15" s="233">
        <v>0</v>
      </c>
      <c r="AH15" s="233">
        <v>0</v>
      </c>
      <c r="AI15" s="233">
        <v>0</v>
      </c>
      <c r="AJ15" s="233">
        <v>0</v>
      </c>
      <c r="AK15" s="233">
        <v>0</v>
      </c>
      <c r="AL15" s="105"/>
      <c r="AM15" s="233">
        <v>625.88742290393463</v>
      </c>
      <c r="AN15" s="233">
        <v>0</v>
      </c>
      <c r="AO15" s="233">
        <v>90.229880000000009</v>
      </c>
      <c r="AP15" s="247">
        <v>9820</v>
      </c>
      <c r="AQ15" s="247">
        <v>5780000</v>
      </c>
      <c r="AR15" s="105"/>
    </row>
    <row r="16" spans="1:44" x14ac:dyDescent="0.25">
      <c r="A16" t="s">
        <v>51</v>
      </c>
      <c r="B16" s="233">
        <v>10603762</v>
      </c>
      <c r="C16" s="236">
        <v>0.27449267533541399</v>
      </c>
      <c r="D16" s="233">
        <v>20093</v>
      </c>
      <c r="E16" s="233">
        <v>17750</v>
      </c>
      <c r="F16" s="266">
        <v>22214.309535805569</v>
      </c>
      <c r="G16" s="236">
        <v>42147.821725422757</v>
      </c>
      <c r="H16" s="236">
        <v>0.10152013577801766</v>
      </c>
      <c r="I16" s="233">
        <v>12970.160535805569</v>
      </c>
      <c r="J16" s="233">
        <v>2615.4971887764932</v>
      </c>
      <c r="K16" s="236">
        <v>1.2231659420312875</v>
      </c>
      <c r="L16" s="235">
        <v>1.4409127842358507</v>
      </c>
      <c r="M16" s="236">
        <v>6.0355937826593999</v>
      </c>
      <c r="N16" s="236">
        <v>0.3013422721072993</v>
      </c>
      <c r="O16" s="236">
        <v>0.47235207985263994</v>
      </c>
      <c r="P16" s="236">
        <v>0.58386512148396719</v>
      </c>
      <c r="Q16" s="236">
        <v>6.205533481221108E-2</v>
      </c>
      <c r="R16" s="236">
        <v>0.61126134570879898</v>
      </c>
      <c r="S16" s="236">
        <v>7.4134844591728311E-2</v>
      </c>
      <c r="T16" s="236">
        <v>2.1262342839835306E-2</v>
      </c>
      <c r="U16" s="105"/>
      <c r="V16" s="233">
        <v>0</v>
      </c>
      <c r="W16" s="233">
        <v>0</v>
      </c>
      <c r="X16" s="233">
        <v>8384.2494173843588</v>
      </c>
      <c r="Y16" s="233">
        <v>0</v>
      </c>
      <c r="Z16" s="233">
        <v>1620.4598563690481</v>
      </c>
      <c r="AA16" s="233">
        <v>2251.2577678843941</v>
      </c>
      <c r="AB16" s="233">
        <v>547.37648000000002</v>
      </c>
      <c r="AC16" s="233">
        <v>131.32951416776766</v>
      </c>
      <c r="AD16" s="233">
        <v>0</v>
      </c>
      <c r="AE16" s="233">
        <v>35.487499999999997</v>
      </c>
      <c r="AF16" s="233">
        <v>0</v>
      </c>
      <c r="AG16" s="233">
        <v>0</v>
      </c>
      <c r="AH16" s="233">
        <v>0</v>
      </c>
      <c r="AI16" s="233">
        <v>0</v>
      </c>
      <c r="AJ16" s="233">
        <v>0</v>
      </c>
      <c r="AK16" s="233">
        <v>0</v>
      </c>
      <c r="AL16" s="105"/>
      <c r="AM16" s="233">
        <v>109505.63629969422</v>
      </c>
      <c r="AN16" s="233">
        <v>8118.1833289961533</v>
      </c>
      <c r="AO16" s="233">
        <v>275.77600000000001</v>
      </c>
      <c r="AP16" s="247">
        <v>4194000.0000000005</v>
      </c>
      <c r="AQ16" s="247">
        <v>64000000.000000007</v>
      </c>
    </row>
    <row r="17" spans="1:43" x14ac:dyDescent="0.25">
      <c r="A17" t="s">
        <v>52</v>
      </c>
      <c r="B17" s="233">
        <v>5688695</v>
      </c>
      <c r="C17" s="236">
        <v>0.12265220758012163</v>
      </c>
      <c r="D17" s="233" t="s">
        <v>32</v>
      </c>
      <c r="E17" s="233" t="s">
        <v>32</v>
      </c>
      <c r="F17" s="266" t="s">
        <v>32</v>
      </c>
      <c r="G17" s="236">
        <v>16096.135473392565</v>
      </c>
      <c r="H17" s="236">
        <v>0.29580672876172442</v>
      </c>
      <c r="I17" s="233" t="s">
        <v>32</v>
      </c>
      <c r="J17" s="236" t="s">
        <v>32</v>
      </c>
      <c r="K17" s="236" t="s">
        <v>32</v>
      </c>
      <c r="L17" s="235" t="s">
        <v>32</v>
      </c>
      <c r="M17" s="236" t="s">
        <v>32</v>
      </c>
      <c r="N17" s="236" t="s">
        <v>32</v>
      </c>
      <c r="O17" s="236" t="s">
        <v>32</v>
      </c>
      <c r="P17" s="236" t="s">
        <v>32</v>
      </c>
      <c r="Q17" s="236" t="s">
        <v>32</v>
      </c>
      <c r="R17" s="236" t="s">
        <v>32</v>
      </c>
      <c r="S17" s="236" t="s">
        <v>32</v>
      </c>
      <c r="T17" s="236" t="s">
        <v>32</v>
      </c>
      <c r="U17" s="105"/>
      <c r="V17" s="233" t="s">
        <v>32</v>
      </c>
      <c r="W17" s="233" t="s">
        <v>32</v>
      </c>
      <c r="X17" s="233" t="s">
        <v>32</v>
      </c>
      <c r="Y17" s="233" t="s">
        <v>32</v>
      </c>
      <c r="Z17" s="233" t="s">
        <v>32</v>
      </c>
      <c r="AA17" s="233" t="s">
        <v>32</v>
      </c>
      <c r="AB17" s="233" t="s">
        <v>32</v>
      </c>
      <c r="AC17" s="233" t="s">
        <v>32</v>
      </c>
      <c r="AD17" s="233" t="s">
        <v>32</v>
      </c>
      <c r="AE17" s="233" t="s">
        <v>32</v>
      </c>
      <c r="AF17" s="233" t="s">
        <v>32</v>
      </c>
      <c r="AG17" s="233" t="s">
        <v>32</v>
      </c>
      <c r="AH17" s="233" t="s">
        <v>32</v>
      </c>
      <c r="AI17" s="233" t="s">
        <v>32</v>
      </c>
      <c r="AJ17" s="233" t="s">
        <v>32</v>
      </c>
      <c r="AK17" s="233" t="s">
        <v>32</v>
      </c>
      <c r="AL17" s="105"/>
      <c r="AM17" s="233">
        <v>0</v>
      </c>
      <c r="AN17" s="233">
        <v>0</v>
      </c>
      <c r="AO17" s="233">
        <v>0</v>
      </c>
      <c r="AP17" s="247" t="s">
        <v>32</v>
      </c>
      <c r="AQ17" s="247" t="s">
        <v>32</v>
      </c>
    </row>
    <row r="18" spans="1:43" x14ac:dyDescent="0.25">
      <c r="A18" t="s">
        <v>53</v>
      </c>
      <c r="B18" s="233">
        <v>1315321</v>
      </c>
      <c r="C18" s="236">
        <v>0.31596317552901537</v>
      </c>
      <c r="D18" s="233">
        <v>10061.21052631579</v>
      </c>
      <c r="E18" s="233">
        <v>7670.9335087719319</v>
      </c>
      <c r="F18" s="266">
        <v>10871.277096398841</v>
      </c>
      <c r="G18" s="236">
        <v>5423.8559281551543</v>
      </c>
      <c r="H18" s="236">
        <v>0.16692354438406592</v>
      </c>
      <c r="I18" s="233">
        <v>5096.1725963988401</v>
      </c>
      <c r="J18" s="233">
        <v>1042.3465314371088</v>
      </c>
      <c r="K18" s="236">
        <v>3.8744706397897088</v>
      </c>
      <c r="L18" s="235">
        <v>7.7357017773926193</v>
      </c>
      <c r="M18" s="236">
        <v>160.43528537900627</v>
      </c>
      <c r="N18" s="236">
        <v>0.19752557460038569</v>
      </c>
      <c r="O18" s="236">
        <v>0.27938030840351491</v>
      </c>
      <c r="P18" s="236">
        <v>0.46877405029874275</v>
      </c>
      <c r="Q18" s="236">
        <v>0.19217813770205502</v>
      </c>
      <c r="R18" s="236">
        <v>1.1512943749857245</v>
      </c>
      <c r="S18" s="236">
        <v>3.5376704317184093E-2</v>
      </c>
      <c r="T18" s="236">
        <v>1.3110203116592233E-2</v>
      </c>
      <c r="U18" s="105"/>
      <c r="V18" s="233">
        <v>804.51127819548901</v>
      </c>
      <c r="W18" s="233">
        <v>21.929824561403507</v>
      </c>
      <c r="X18" s="233">
        <v>1292.1052631578948</v>
      </c>
      <c r="Y18" s="233">
        <v>24.561403508771932</v>
      </c>
      <c r="Z18" s="233">
        <v>1333.8031129630231</v>
      </c>
      <c r="AA18" s="233">
        <v>1019.907788896468</v>
      </c>
      <c r="AB18" s="233">
        <v>547.62133284210529</v>
      </c>
      <c r="AC18" s="233">
        <v>23.107389473684211</v>
      </c>
      <c r="AD18" s="233">
        <v>28.6252028</v>
      </c>
      <c r="AE18" s="233">
        <v>0</v>
      </c>
      <c r="AF18" s="233">
        <v>0</v>
      </c>
      <c r="AG18" s="233">
        <v>0</v>
      </c>
      <c r="AH18" s="233">
        <v>0</v>
      </c>
      <c r="AI18" s="233">
        <v>0</v>
      </c>
      <c r="AJ18" s="233">
        <v>0</v>
      </c>
      <c r="AK18" s="233">
        <v>0</v>
      </c>
      <c r="AL18" s="105"/>
      <c r="AM18" s="233">
        <v>43640.96457820887</v>
      </c>
      <c r="AN18" s="233">
        <v>1543.8734999999997</v>
      </c>
      <c r="AO18" s="233">
        <v>66.811857856000003</v>
      </c>
      <c r="AP18" s="247">
        <v>3214903.5087719313</v>
      </c>
      <c r="AQ18" s="247">
        <v>211023899.99999991</v>
      </c>
    </row>
    <row r="19" spans="1:43" x14ac:dyDescent="0.25">
      <c r="A19" t="s">
        <v>54</v>
      </c>
      <c r="B19" s="233">
        <v>5481966</v>
      </c>
      <c r="C19" s="236">
        <v>0.15717116815390683</v>
      </c>
      <c r="D19" s="233">
        <v>63479.41</v>
      </c>
      <c r="E19" s="233">
        <v>68370.23000000001</v>
      </c>
      <c r="F19" s="266">
        <v>77670.282236343133</v>
      </c>
      <c r="G19" s="236">
        <v>32486.314130123243</v>
      </c>
      <c r="H19" s="236">
        <v>0.32284027270782284</v>
      </c>
      <c r="I19" s="233">
        <v>37820.930236343134</v>
      </c>
      <c r="J19" s="233">
        <v>7950.4247158692706</v>
      </c>
      <c r="K19" s="236">
        <v>6.8991544705573036</v>
      </c>
      <c r="L19" s="235">
        <v>13.84749659647612</v>
      </c>
      <c r="M19" s="236">
        <v>55.027703564743014</v>
      </c>
      <c r="N19" s="236">
        <v>0.13399620887667915</v>
      </c>
      <c r="O19" s="236">
        <v>0.15701127874031284</v>
      </c>
      <c r="P19" s="236">
        <v>0.48694209866854499</v>
      </c>
      <c r="Q19" s="236">
        <v>0.24473151013759248</v>
      </c>
      <c r="R19" s="236">
        <v>0.75805756228895149</v>
      </c>
      <c r="S19" s="236">
        <v>0.42676371106429301</v>
      </c>
      <c r="T19" s="236">
        <v>4.6936079808375403E-3</v>
      </c>
      <c r="U19" s="105"/>
      <c r="V19" s="233">
        <v>4761.560400233755</v>
      </c>
      <c r="W19" s="233">
        <v>616.88206468172609</v>
      </c>
      <c r="X19" s="233">
        <v>4667.8877885811216</v>
      </c>
      <c r="Y19" s="233">
        <v>688.56698657270044</v>
      </c>
      <c r="Z19" s="233">
        <v>4912.0536775447363</v>
      </c>
      <c r="AA19" s="233">
        <v>20026.594536488719</v>
      </c>
      <c r="AB19" s="233">
        <v>1012.208906343001</v>
      </c>
      <c r="AC19" s="233">
        <v>233.6814992469217</v>
      </c>
      <c r="AD19" s="233">
        <v>621.21229877682981</v>
      </c>
      <c r="AE19" s="233">
        <v>38.820138239488585</v>
      </c>
      <c r="AF19" s="233">
        <v>169.14443790393437</v>
      </c>
      <c r="AG19" s="233">
        <v>72.31750173020086</v>
      </c>
      <c r="AH19" s="233">
        <v>0</v>
      </c>
      <c r="AI19" s="233">
        <v>0</v>
      </c>
      <c r="AJ19" s="233">
        <v>0</v>
      </c>
      <c r="AK19" s="233">
        <v>0</v>
      </c>
      <c r="AL19" s="105"/>
      <c r="AM19" s="233">
        <v>332868.38200401462</v>
      </c>
      <c r="AN19" s="233">
        <v>142056.14600000001</v>
      </c>
      <c r="AO19" s="233">
        <v>177.51661999999999</v>
      </c>
      <c r="AP19" s="247">
        <v>11931100</v>
      </c>
      <c r="AQ19" s="247">
        <v>301660000</v>
      </c>
    </row>
    <row r="20" spans="1:43" x14ac:dyDescent="0.25">
      <c r="A20" t="s">
        <v>55</v>
      </c>
      <c r="B20" s="233">
        <v>64457201</v>
      </c>
      <c r="C20" s="236">
        <v>0.20646977829521329</v>
      </c>
      <c r="D20" s="233">
        <v>51005</v>
      </c>
      <c r="E20" s="233">
        <v>47501.57</v>
      </c>
      <c r="F20" s="266">
        <v>93165.713866711973</v>
      </c>
      <c r="G20" s="236">
        <v>246505.85172446736</v>
      </c>
      <c r="H20" s="236">
        <v>8.8487930138894555E-2</v>
      </c>
      <c r="I20" s="233">
        <v>40657.423866711972</v>
      </c>
      <c r="J20" s="233">
        <v>9744.3730619675662</v>
      </c>
      <c r="K20" s="236">
        <v>0.63076620200607181</v>
      </c>
      <c r="L20" s="235">
        <v>1.4054386742151461</v>
      </c>
      <c r="M20" s="236">
        <v>16.552068402721986</v>
      </c>
      <c r="N20" s="236">
        <v>0.2177239418481319</v>
      </c>
      <c r="O20" s="236">
        <v>0.48311145591446603</v>
      </c>
      <c r="P20" s="236">
        <v>0.43639899464387438</v>
      </c>
      <c r="Q20" s="236">
        <v>3.952998678854637E-2</v>
      </c>
      <c r="R20" s="236">
        <v>0.44672744323998043</v>
      </c>
      <c r="S20" s="236">
        <v>8.3855304356400734E-2</v>
      </c>
      <c r="T20" s="236">
        <v>3.8803147124421733E-2</v>
      </c>
      <c r="U20" s="105"/>
      <c r="V20" s="233">
        <v>1817.9086801386129</v>
      </c>
      <c r="W20" s="233">
        <v>1658.1957728396133</v>
      </c>
      <c r="X20" s="233">
        <v>19472.448187944694</v>
      </c>
      <c r="Y20" s="233">
        <v>0</v>
      </c>
      <c r="Z20" s="233">
        <v>1104.5454907225969</v>
      </c>
      <c r="AA20" s="233">
        <v>5126.3735150068705</v>
      </c>
      <c r="AB20" s="233">
        <v>7037.202927266766</v>
      </c>
      <c r="AC20" s="233">
        <v>2221.7367927928194</v>
      </c>
      <c r="AD20" s="233">
        <v>1252.5</v>
      </c>
      <c r="AE20" s="233">
        <v>966.51250000000005</v>
      </c>
      <c r="AF20" s="233">
        <v>0</v>
      </c>
      <c r="AG20" s="233">
        <v>0</v>
      </c>
      <c r="AH20" s="233">
        <v>0</v>
      </c>
      <c r="AI20" s="233">
        <v>0</v>
      </c>
      <c r="AJ20" s="233">
        <v>0</v>
      </c>
      <c r="AK20" s="233">
        <v>0</v>
      </c>
      <c r="AL20" s="105"/>
      <c r="AM20" s="233">
        <v>407977.41135845805</v>
      </c>
      <c r="AN20" s="233">
        <v>34211.07</v>
      </c>
      <c r="AO20" s="233">
        <v>1577.6360000000002</v>
      </c>
      <c r="AP20" s="247">
        <v>18704230</v>
      </c>
      <c r="AQ20" s="247">
        <v>1066900000</v>
      </c>
    </row>
    <row r="21" spans="1:43" x14ac:dyDescent="0.25">
      <c r="A21" s="264" t="s">
        <v>56</v>
      </c>
      <c r="B21" s="266">
        <v>3951524</v>
      </c>
      <c r="C21" s="267">
        <v>0.5050071820391322</v>
      </c>
      <c r="D21" s="233">
        <v>2020.6999999999998</v>
      </c>
      <c r="E21" s="233">
        <v>2017.1799999999998</v>
      </c>
      <c r="F21" s="266">
        <v>3009.1981111111118</v>
      </c>
      <c r="G21" s="236">
        <v>4631.4130123244477</v>
      </c>
      <c r="H21" s="236">
        <v>0.24693669162695714</v>
      </c>
      <c r="I21" s="233">
        <v>2121.5951111111117</v>
      </c>
      <c r="J21" s="233">
        <v>426.48889602515652</v>
      </c>
      <c r="K21" s="236">
        <v>0.53690553596817625</v>
      </c>
      <c r="L21" s="235">
        <v>0.24284056309344604</v>
      </c>
      <c r="M21" s="236">
        <v>1.5184015078739241E-2</v>
      </c>
      <c r="N21" s="236">
        <v>0</v>
      </c>
      <c r="O21" s="236">
        <v>1.0514678908178747</v>
      </c>
      <c r="P21" s="236">
        <v>0.70503670173039457</v>
      </c>
      <c r="Q21" s="236">
        <v>9.2086128982719923E-2</v>
      </c>
      <c r="R21" s="236">
        <v>0.37291391723119383</v>
      </c>
      <c r="S21" s="236">
        <v>0</v>
      </c>
      <c r="T21" s="236">
        <v>6.3195846982218187E-4</v>
      </c>
      <c r="U21" s="105"/>
      <c r="V21" s="233">
        <v>0</v>
      </c>
      <c r="W21" s="233">
        <v>3.9000000000000004</v>
      </c>
      <c r="X21" s="233">
        <v>2081.9000000000005</v>
      </c>
      <c r="Y21" s="233">
        <v>35.200000000000003</v>
      </c>
      <c r="Z21" s="233">
        <v>0</v>
      </c>
      <c r="AA21" s="233">
        <v>0</v>
      </c>
      <c r="AB21" s="233">
        <v>0.59511111111111115</v>
      </c>
      <c r="AC21" s="233">
        <v>0</v>
      </c>
      <c r="AD21" s="233">
        <v>0</v>
      </c>
      <c r="AE21" s="233">
        <v>0</v>
      </c>
      <c r="AF21" s="233">
        <v>0</v>
      </c>
      <c r="AG21" s="233">
        <v>0</v>
      </c>
      <c r="AH21" s="233">
        <v>0</v>
      </c>
      <c r="AI21" s="233">
        <v>0</v>
      </c>
      <c r="AJ21" s="233">
        <v>0</v>
      </c>
      <c r="AK21" s="233">
        <v>0</v>
      </c>
      <c r="AL21" s="105"/>
      <c r="AM21" s="233">
        <v>17856.237098781254</v>
      </c>
      <c r="AN21" s="233">
        <v>0</v>
      </c>
      <c r="AO21" s="233">
        <v>1.3407600000000002</v>
      </c>
      <c r="AP21" s="247">
        <v>484600.00000000006</v>
      </c>
      <c r="AQ21" s="247">
        <v>60000</v>
      </c>
    </row>
    <row r="22" spans="1:43" x14ac:dyDescent="0.25">
      <c r="A22" s="264" t="s">
        <v>57</v>
      </c>
      <c r="B22" s="266">
        <v>81707789</v>
      </c>
      <c r="C22" s="267">
        <v>0.24957122508846738</v>
      </c>
      <c r="D22" s="233">
        <v>55612.740000000005</v>
      </c>
      <c r="E22" s="233">
        <v>61009.74</v>
      </c>
      <c r="F22" s="266">
        <v>132125.10704789916</v>
      </c>
      <c r="G22" s="236">
        <v>307794.73583643831</v>
      </c>
      <c r="H22" s="236">
        <v>0.12460100490814209</v>
      </c>
      <c r="I22" s="233">
        <v>58143.135047899144</v>
      </c>
      <c r="J22" s="233">
        <v>13009.001292804216</v>
      </c>
      <c r="K22" s="236">
        <v>0.7115984382822933</v>
      </c>
      <c r="L22" s="235">
        <v>0.53786322058160996</v>
      </c>
      <c r="M22" s="236">
        <v>21.487474101153317</v>
      </c>
      <c r="N22" s="236">
        <v>0.2479002895641306</v>
      </c>
      <c r="O22" s="236">
        <v>0.45236690273588104</v>
      </c>
      <c r="P22" s="236">
        <v>0.44006121430668421</v>
      </c>
      <c r="Q22" s="236">
        <v>4.2265184482288165E-2</v>
      </c>
      <c r="R22" s="236">
        <v>0.33920420235331772</v>
      </c>
      <c r="S22" s="236">
        <v>5.0392164568683728E-2</v>
      </c>
      <c r="T22" s="236">
        <v>6.1921763335155561E-2</v>
      </c>
      <c r="U22" s="105"/>
      <c r="V22" s="233">
        <v>3660.8415567239899</v>
      </c>
      <c r="W22" s="233">
        <v>2715.0523880469855</v>
      </c>
      <c r="X22" s="233">
        <v>20111.019062662261</v>
      </c>
      <c r="Y22" s="233">
        <v>1111.8741130881531</v>
      </c>
      <c r="Z22" s="233">
        <v>3597.7957333293389</v>
      </c>
      <c r="AA22" s="233">
        <v>7296.2946383023573</v>
      </c>
      <c r="AB22" s="233">
        <v>6045.0390523962487</v>
      </c>
      <c r="AC22" s="233">
        <v>1433.0890754572497</v>
      </c>
      <c r="AD22" s="233">
        <v>6038.8087246379064</v>
      </c>
      <c r="AE22" s="233">
        <v>4478.6647536473201</v>
      </c>
      <c r="AF22" s="233">
        <v>1410.3962733667659</v>
      </c>
      <c r="AG22" s="233">
        <v>40.56688205000183</v>
      </c>
      <c r="AH22" s="233">
        <v>106.24208911886471</v>
      </c>
      <c r="AI22" s="233">
        <v>78.794133344411847</v>
      </c>
      <c r="AJ22" s="233">
        <v>0</v>
      </c>
      <c r="AK22" s="233">
        <v>18.65657172729497</v>
      </c>
      <c r="AL22" s="105"/>
      <c r="AM22" s="233">
        <v>544660.86612712697</v>
      </c>
      <c r="AN22" s="233">
        <v>27446.639999999999</v>
      </c>
      <c r="AO22" s="233">
        <v>3600.3254479999996</v>
      </c>
      <c r="AP22" s="247">
        <v>10968059.999999998</v>
      </c>
      <c r="AQ22" s="247">
        <v>1755694000</v>
      </c>
    </row>
    <row r="23" spans="1:43" x14ac:dyDescent="0.25">
      <c r="A23" s="264" t="s">
        <v>58</v>
      </c>
      <c r="B23" s="266">
        <v>9783925</v>
      </c>
      <c r="C23" s="267">
        <v>0.29148240608958059</v>
      </c>
      <c r="D23" s="233" t="s">
        <v>32</v>
      </c>
      <c r="E23" s="233" t="s">
        <v>32</v>
      </c>
      <c r="F23" s="266" t="s">
        <v>32</v>
      </c>
      <c r="G23" s="236">
        <v>25209.300659214674</v>
      </c>
      <c r="H23" s="236">
        <v>0.11955890448078237</v>
      </c>
      <c r="I23" s="233" t="s">
        <v>32</v>
      </c>
      <c r="J23" s="236" t="s">
        <v>32</v>
      </c>
      <c r="K23" s="236" t="s">
        <v>32</v>
      </c>
      <c r="L23" s="235" t="s">
        <v>32</v>
      </c>
      <c r="M23" s="236" t="s">
        <v>32</v>
      </c>
      <c r="N23" s="236" t="s">
        <v>32</v>
      </c>
      <c r="O23" s="236" t="s">
        <v>32</v>
      </c>
      <c r="P23" s="236" t="s">
        <v>32</v>
      </c>
      <c r="Q23" s="236" t="s">
        <v>32</v>
      </c>
      <c r="R23" s="236" t="s">
        <v>32</v>
      </c>
      <c r="S23" s="236" t="s">
        <v>32</v>
      </c>
      <c r="T23" s="236" t="s">
        <v>32</v>
      </c>
      <c r="U23" s="105"/>
      <c r="V23" s="233" t="s">
        <v>32</v>
      </c>
      <c r="W23" s="233" t="s">
        <v>32</v>
      </c>
      <c r="X23" s="233" t="s">
        <v>32</v>
      </c>
      <c r="Y23" s="233" t="s">
        <v>32</v>
      </c>
      <c r="Z23" s="233" t="s">
        <v>32</v>
      </c>
      <c r="AA23" s="233" t="s">
        <v>32</v>
      </c>
      <c r="AB23" s="233" t="s">
        <v>32</v>
      </c>
      <c r="AC23" s="233" t="s">
        <v>32</v>
      </c>
      <c r="AD23" s="233" t="s">
        <v>32</v>
      </c>
      <c r="AE23" s="233" t="s">
        <v>32</v>
      </c>
      <c r="AF23" s="233" t="s">
        <v>32</v>
      </c>
      <c r="AG23" s="233" t="s">
        <v>32</v>
      </c>
      <c r="AH23" s="233" t="s">
        <v>32</v>
      </c>
      <c r="AI23" s="233" t="s">
        <v>32</v>
      </c>
      <c r="AJ23" s="233" t="s">
        <v>32</v>
      </c>
      <c r="AK23" s="233" t="s">
        <v>32</v>
      </c>
      <c r="AL23" s="105"/>
      <c r="AM23" s="233">
        <v>0</v>
      </c>
      <c r="AN23" s="233">
        <v>0</v>
      </c>
      <c r="AO23" s="233">
        <v>0</v>
      </c>
      <c r="AP23" s="247" t="s">
        <v>32</v>
      </c>
      <c r="AQ23" s="247" t="s">
        <v>32</v>
      </c>
    </row>
    <row r="24" spans="1:43" x14ac:dyDescent="0.25">
      <c r="A24" s="264" t="s">
        <v>59</v>
      </c>
      <c r="B24" s="266">
        <v>330243</v>
      </c>
      <c r="C24" s="267">
        <v>5.9777194368994951E-2</v>
      </c>
      <c r="D24" s="233">
        <v>3.64</v>
      </c>
      <c r="E24" s="233">
        <v>4.12</v>
      </c>
      <c r="F24" s="266">
        <v>171.14628116185563</v>
      </c>
      <c r="G24" s="236">
        <v>5582.9750644883916</v>
      </c>
      <c r="H24" s="236">
        <v>0.88307921351198726</v>
      </c>
      <c r="I24" s="233">
        <v>26.351281161855614</v>
      </c>
      <c r="J24" s="233">
        <v>5.3125847210279922</v>
      </c>
      <c r="K24" s="236">
        <v>7.9793610044287436E-2</v>
      </c>
      <c r="L24" s="235">
        <v>5.1669115039764957E-2</v>
      </c>
      <c r="M24" s="236">
        <v>1.8168439603564648</v>
      </c>
      <c r="N24" s="236">
        <v>0.17486364482703681</v>
      </c>
      <c r="O24" s="236">
        <v>0.58265245538484489</v>
      </c>
      <c r="P24" s="236">
        <v>0.15396934705776522</v>
      </c>
      <c r="Q24" s="236">
        <v>9.5156877106969883E-4</v>
      </c>
      <c r="R24" s="236">
        <v>1.0775576601846737E-3</v>
      </c>
      <c r="S24" s="236">
        <v>0</v>
      </c>
      <c r="T24" s="236">
        <v>0.11944770277645018</v>
      </c>
      <c r="U24" s="105"/>
      <c r="V24" s="233">
        <v>2.4005281161855612</v>
      </c>
      <c r="W24" s="233">
        <v>0</v>
      </c>
      <c r="X24" s="233">
        <v>0</v>
      </c>
      <c r="Y24" s="233">
        <v>0</v>
      </c>
      <c r="Z24" s="233">
        <v>2.3460000000000001</v>
      </c>
      <c r="AA24" s="233">
        <v>21.604753045670051</v>
      </c>
      <c r="AB24" s="233">
        <v>0</v>
      </c>
      <c r="AC24" s="233">
        <v>0</v>
      </c>
      <c r="AD24" s="233">
        <v>0</v>
      </c>
      <c r="AE24" s="233">
        <v>0</v>
      </c>
      <c r="AF24" s="233">
        <v>0</v>
      </c>
      <c r="AG24" s="233">
        <v>0</v>
      </c>
      <c r="AH24" s="233">
        <v>0</v>
      </c>
      <c r="AI24" s="233">
        <v>0</v>
      </c>
      <c r="AJ24" s="233">
        <v>0</v>
      </c>
      <c r="AK24" s="233">
        <v>0</v>
      </c>
      <c r="AL24" s="105"/>
      <c r="AM24" s="233">
        <v>222.42729709999998</v>
      </c>
      <c r="AN24" s="233">
        <v>0</v>
      </c>
      <c r="AO24" s="233">
        <v>3.1476000000000002</v>
      </c>
      <c r="AP24" s="247">
        <v>1020</v>
      </c>
      <c r="AQ24" s="247">
        <v>600000</v>
      </c>
    </row>
    <row r="25" spans="1:43" x14ac:dyDescent="0.25">
      <c r="A25" s="264" t="s">
        <v>60</v>
      </c>
      <c r="B25" s="266">
        <v>4700107</v>
      </c>
      <c r="C25" s="267">
        <v>0.36967903071142849</v>
      </c>
      <c r="D25" s="233">
        <v>2943</v>
      </c>
      <c r="E25" s="233">
        <v>2928.6499999999996</v>
      </c>
      <c r="F25" s="266">
        <v>3297.2467931980509</v>
      </c>
      <c r="G25" s="236">
        <v>13263.423139390465</v>
      </c>
      <c r="H25" s="236">
        <v>8.0693230664508134E-2</v>
      </c>
      <c r="I25" s="233">
        <v>1685.6347931980511</v>
      </c>
      <c r="J25" s="233">
        <v>350.75407593388746</v>
      </c>
      <c r="K25" s="236">
        <v>0.35863753595355408</v>
      </c>
      <c r="L25" s="235">
        <v>0.18038814847044454</v>
      </c>
      <c r="M25" s="236">
        <v>12.914599603796253</v>
      </c>
      <c r="N25" s="236">
        <v>6.3663948359358069E-2</v>
      </c>
      <c r="O25" s="236">
        <v>0.1040981581122928</v>
      </c>
      <c r="P25" s="236">
        <v>0.51122493975136385</v>
      </c>
      <c r="Q25" s="236">
        <v>2.6445214953008486E-2</v>
      </c>
      <c r="R25" s="236">
        <v>0.32772532138361976</v>
      </c>
      <c r="S25" s="236">
        <v>0</v>
      </c>
      <c r="T25" s="236">
        <v>4.4079536267183583E-2</v>
      </c>
      <c r="U25" s="105"/>
      <c r="V25" s="233">
        <v>96.021124647422454</v>
      </c>
      <c r="W25" s="233">
        <v>0</v>
      </c>
      <c r="X25" s="233">
        <v>208.84594610814383</v>
      </c>
      <c r="Y25" s="233">
        <v>0</v>
      </c>
      <c r="Z25" s="233">
        <v>247.63738378443264</v>
      </c>
      <c r="AA25" s="233">
        <v>809.65593865805204</v>
      </c>
      <c r="AB25" s="233">
        <v>37.784399999999998</v>
      </c>
      <c r="AC25" s="233">
        <v>35.19</v>
      </c>
      <c r="AD25" s="233">
        <v>0</v>
      </c>
      <c r="AE25" s="233">
        <v>250.5</v>
      </c>
      <c r="AF25" s="233">
        <v>0</v>
      </c>
      <c r="AG25" s="233">
        <v>0</v>
      </c>
      <c r="AH25" s="233">
        <v>0</v>
      </c>
      <c r="AI25" s="233">
        <v>0</v>
      </c>
      <c r="AJ25" s="233">
        <v>0</v>
      </c>
      <c r="AK25" s="233">
        <v>0</v>
      </c>
      <c r="AL25" s="105"/>
      <c r="AM25" s="233">
        <v>14685.371651200001</v>
      </c>
      <c r="AN25" s="233">
        <v>0</v>
      </c>
      <c r="AO25" s="233">
        <v>74.301999999999992</v>
      </c>
      <c r="AP25" s="247">
        <v>313430</v>
      </c>
      <c r="AQ25" s="247">
        <v>60699999.999999993</v>
      </c>
    </row>
    <row r="26" spans="1:43" x14ac:dyDescent="0.25">
      <c r="A26" s="264" t="s">
        <v>61</v>
      </c>
      <c r="B26" s="266">
        <v>59504212</v>
      </c>
      <c r="C26" s="267">
        <v>0.31890434915766969</v>
      </c>
      <c r="D26" s="233">
        <v>5052.4400000000005</v>
      </c>
      <c r="E26" s="233">
        <v>8564.94</v>
      </c>
      <c r="F26" s="266">
        <v>83076.820403997815</v>
      </c>
      <c r="G26" s="236">
        <v>152604.75781026081</v>
      </c>
      <c r="H26" s="236">
        <v>0.17211910119112461</v>
      </c>
      <c r="I26" s="233">
        <v>42701.382403997806</v>
      </c>
      <c r="J26" s="233">
        <v>8622.8076493392273</v>
      </c>
      <c r="K26" s="236">
        <v>0.7176194922806105</v>
      </c>
      <c r="L26" s="235">
        <v>0.2135580490712764</v>
      </c>
      <c r="M26" s="236">
        <v>34.967944790194011</v>
      </c>
      <c r="N26" s="236">
        <v>0</v>
      </c>
      <c r="O26" s="236">
        <v>3.1273535919428368</v>
      </c>
      <c r="P26" s="236">
        <v>0.51399875676925799</v>
      </c>
      <c r="Q26" s="236">
        <v>5.6504186193593556E-2</v>
      </c>
      <c r="R26" s="236">
        <v>0.32828538960850223</v>
      </c>
      <c r="S26" s="236">
        <v>1.5270470938782764E-3</v>
      </c>
      <c r="T26" s="236">
        <v>0.12350778225639458</v>
      </c>
      <c r="U26" s="105"/>
      <c r="V26" s="233">
        <v>0</v>
      </c>
      <c r="W26" s="233">
        <v>0</v>
      </c>
      <c r="X26" s="233">
        <v>26785.595873774881</v>
      </c>
      <c r="Y26" s="233">
        <v>0</v>
      </c>
      <c r="Z26" s="233">
        <v>8643.7156370275807</v>
      </c>
      <c r="AA26" s="233">
        <v>938.91141350956752</v>
      </c>
      <c r="AB26" s="233">
        <v>4944.5780536501443</v>
      </c>
      <c r="AC26" s="233">
        <v>414.09909961555115</v>
      </c>
      <c r="AD26" s="233">
        <v>0</v>
      </c>
      <c r="AE26" s="233">
        <v>974.48232642007929</v>
      </c>
      <c r="AF26" s="233">
        <v>0</v>
      </c>
      <c r="AG26" s="233">
        <v>0</v>
      </c>
      <c r="AH26" s="233">
        <v>0</v>
      </c>
      <c r="AI26" s="233">
        <v>0</v>
      </c>
      <c r="AJ26" s="233">
        <v>0</v>
      </c>
      <c r="AK26" s="233">
        <v>0</v>
      </c>
      <c r="AL26" s="105"/>
      <c r="AM26" s="233">
        <v>361019.71066253481</v>
      </c>
      <c r="AN26" s="233">
        <v>551.29409999999996</v>
      </c>
      <c r="AO26" s="233">
        <v>5273.9530400000003</v>
      </c>
      <c r="AP26" s="247">
        <v>4052509.9999999995</v>
      </c>
      <c r="AQ26" s="247">
        <v>2080740000</v>
      </c>
    </row>
    <row r="27" spans="1:43" x14ac:dyDescent="0.25">
      <c r="A27" s="264" t="s">
        <v>62</v>
      </c>
      <c r="B27" s="266">
        <v>17749648</v>
      </c>
      <c r="C27" s="267">
        <v>0.4417418305985561</v>
      </c>
      <c r="D27" s="233" t="s">
        <v>32</v>
      </c>
      <c r="E27" s="233" t="s">
        <v>32</v>
      </c>
      <c r="F27" s="266" t="s">
        <v>32</v>
      </c>
      <c r="G27" s="236">
        <v>78092.743861660449</v>
      </c>
      <c r="H27" s="236">
        <v>1.1396240564939854E-2</v>
      </c>
      <c r="I27" s="233" t="s">
        <v>32</v>
      </c>
      <c r="J27" s="236" t="s">
        <v>32</v>
      </c>
      <c r="K27" s="236" t="s">
        <v>32</v>
      </c>
      <c r="L27" s="235" t="s">
        <v>32</v>
      </c>
      <c r="M27" s="236" t="s">
        <v>32</v>
      </c>
      <c r="N27" s="236">
        <v>0</v>
      </c>
      <c r="O27" s="236" t="s">
        <v>32</v>
      </c>
      <c r="P27" s="236" t="s">
        <v>32</v>
      </c>
      <c r="Q27" s="236">
        <v>0.6234303481524438</v>
      </c>
      <c r="R27" s="236">
        <v>54.704912957910537</v>
      </c>
      <c r="S27" s="236">
        <v>0.32955329702526015</v>
      </c>
      <c r="T27" s="236" t="s">
        <v>32</v>
      </c>
      <c r="U27" s="105"/>
      <c r="V27" s="233" t="s">
        <v>32</v>
      </c>
      <c r="W27" s="233" t="s">
        <v>32</v>
      </c>
      <c r="X27" s="233" t="s">
        <v>32</v>
      </c>
      <c r="Y27" s="233" t="s">
        <v>32</v>
      </c>
      <c r="Z27" s="233" t="s">
        <v>32</v>
      </c>
      <c r="AA27" s="233" t="s">
        <v>32</v>
      </c>
      <c r="AB27" s="233" t="s">
        <v>32</v>
      </c>
      <c r="AC27" s="233" t="s">
        <v>32</v>
      </c>
      <c r="AD27" s="233" t="s">
        <v>32</v>
      </c>
      <c r="AE27" s="233" t="s">
        <v>32</v>
      </c>
      <c r="AF27" s="233" t="s">
        <v>32</v>
      </c>
      <c r="AG27" s="233" t="s">
        <v>32</v>
      </c>
      <c r="AH27" s="233" t="s">
        <v>32</v>
      </c>
      <c r="AI27" s="233" t="s">
        <v>32</v>
      </c>
      <c r="AJ27" s="233" t="s">
        <v>32</v>
      </c>
      <c r="AK27" s="233" t="s">
        <v>32</v>
      </c>
      <c r="AL27" s="105"/>
      <c r="AM27" s="233">
        <v>0</v>
      </c>
      <c r="AN27" s="233">
        <v>0</v>
      </c>
      <c r="AO27" s="233">
        <v>0</v>
      </c>
      <c r="AP27" s="247" t="s">
        <v>32</v>
      </c>
      <c r="AQ27" s="247" t="s">
        <v>32</v>
      </c>
    </row>
    <row r="28" spans="1:43" x14ac:dyDescent="0.25">
      <c r="A28" s="264" t="s">
        <v>63</v>
      </c>
      <c r="B28" s="266">
        <v>1992663</v>
      </c>
      <c r="C28" s="267">
        <v>0.33250931040522158</v>
      </c>
      <c r="D28" s="233">
        <v>13594.415999999999</v>
      </c>
      <c r="E28" s="233">
        <v>11980.779999999999</v>
      </c>
      <c r="F28" s="266">
        <v>6782.4464911480536</v>
      </c>
      <c r="G28" s="236">
        <v>4262.6827171109198</v>
      </c>
      <c r="H28" s="236">
        <v>0.36053118171121196</v>
      </c>
      <c r="I28" s="233">
        <v>2991.7154911480529</v>
      </c>
      <c r="J28" s="233">
        <v>601.23444352933029</v>
      </c>
      <c r="K28" s="236">
        <v>1.5013655049288579</v>
      </c>
      <c r="L28" s="235">
        <v>3.5146133517663554</v>
      </c>
      <c r="M28" s="236">
        <v>75.777991562045358</v>
      </c>
      <c r="N28" s="236">
        <v>2.8871426512451843E-2</v>
      </c>
      <c r="O28" s="236">
        <v>5.3609640003957071E-2</v>
      </c>
      <c r="P28" s="236">
        <v>0.44109680703749277</v>
      </c>
      <c r="Q28" s="236">
        <v>0.14104602275836836</v>
      </c>
      <c r="R28" s="236">
        <v>0.39121726472842844</v>
      </c>
      <c r="S28" s="236">
        <v>0</v>
      </c>
      <c r="T28" s="236">
        <v>0.11061111959981614</v>
      </c>
      <c r="U28" s="105"/>
      <c r="V28" s="233">
        <v>65.534417571865816</v>
      </c>
      <c r="W28" s="233">
        <v>222.81701974434378</v>
      </c>
      <c r="X28" s="233">
        <v>321.67076756886519</v>
      </c>
      <c r="Y28" s="233">
        <v>32.263097881533938</v>
      </c>
      <c r="Z28" s="233">
        <v>810.27810298985776</v>
      </c>
      <c r="AA28" s="233">
        <v>1234.9572067334816</v>
      </c>
      <c r="AB28" s="233">
        <v>171.72918511672569</v>
      </c>
      <c r="AC28" s="233">
        <v>132.46569354137912</v>
      </c>
      <c r="AD28" s="233">
        <v>0</v>
      </c>
      <c r="AE28" s="233">
        <v>0</v>
      </c>
      <c r="AF28" s="233">
        <v>0</v>
      </c>
      <c r="AG28" s="233">
        <v>0</v>
      </c>
      <c r="AH28" s="233">
        <v>0</v>
      </c>
      <c r="AI28" s="233">
        <v>0</v>
      </c>
      <c r="AJ28" s="233">
        <v>0</v>
      </c>
      <c r="AK28" s="233">
        <v>0</v>
      </c>
      <c r="AL28" s="105"/>
      <c r="AM28" s="233">
        <v>25172.483681686001</v>
      </c>
      <c r="AN28" s="233">
        <v>0</v>
      </c>
      <c r="AO28" s="233">
        <v>330.91699999999997</v>
      </c>
      <c r="AP28" s="247">
        <v>2328709</v>
      </c>
      <c r="AQ28" s="247">
        <v>151000000</v>
      </c>
    </row>
    <row r="29" spans="1:43" x14ac:dyDescent="0.25">
      <c r="A29" s="264" t="s">
        <v>64</v>
      </c>
      <c r="B29" s="266">
        <v>37403</v>
      </c>
      <c r="C29" s="267">
        <v>0.85843381546934727</v>
      </c>
      <c r="D29" s="233" t="s">
        <v>32</v>
      </c>
      <c r="E29" s="233" t="s">
        <v>32</v>
      </c>
      <c r="F29" s="266" t="s">
        <v>32</v>
      </c>
      <c r="G29" s="236">
        <v>0</v>
      </c>
      <c r="H29" s="236">
        <v>0</v>
      </c>
      <c r="I29" s="233" t="s">
        <v>32</v>
      </c>
      <c r="J29" s="236" t="s">
        <v>32</v>
      </c>
      <c r="K29" s="236" t="s">
        <v>32</v>
      </c>
      <c r="L29" s="235" t="s">
        <v>32</v>
      </c>
      <c r="M29" s="236" t="s">
        <v>32</v>
      </c>
      <c r="N29" s="236" t="s">
        <v>32</v>
      </c>
      <c r="O29" s="236" t="s">
        <v>32</v>
      </c>
      <c r="P29" s="236" t="s">
        <v>32</v>
      </c>
      <c r="Q29" s="236" t="s">
        <v>32</v>
      </c>
      <c r="R29" s="236" t="s">
        <v>32</v>
      </c>
      <c r="S29" s="236" t="s">
        <v>32</v>
      </c>
      <c r="T29" s="236" t="s">
        <v>32</v>
      </c>
      <c r="U29" s="105"/>
      <c r="V29" s="233" t="s">
        <v>32</v>
      </c>
      <c r="W29" s="233" t="s">
        <v>32</v>
      </c>
      <c r="X29" s="233" t="s">
        <v>32</v>
      </c>
      <c r="Y29" s="233" t="s">
        <v>32</v>
      </c>
      <c r="Z29" s="233" t="s">
        <v>32</v>
      </c>
      <c r="AA29" s="233" t="s">
        <v>32</v>
      </c>
      <c r="AB29" s="233" t="s">
        <v>32</v>
      </c>
      <c r="AC29" s="233" t="s">
        <v>32</v>
      </c>
      <c r="AD29" s="233" t="s">
        <v>32</v>
      </c>
      <c r="AE29" s="233" t="s">
        <v>32</v>
      </c>
      <c r="AF29" s="233" t="s">
        <v>32</v>
      </c>
      <c r="AG29" s="233" t="s">
        <v>32</v>
      </c>
      <c r="AH29" s="233" t="s">
        <v>32</v>
      </c>
      <c r="AI29" s="233" t="s">
        <v>32</v>
      </c>
      <c r="AJ29" s="233" t="s">
        <v>32</v>
      </c>
      <c r="AK29" s="233" t="s">
        <v>32</v>
      </c>
      <c r="AL29" s="105"/>
      <c r="AM29" s="233">
        <v>0</v>
      </c>
      <c r="AN29" s="233">
        <v>0</v>
      </c>
      <c r="AO29" s="233">
        <v>0</v>
      </c>
      <c r="AP29" s="247" t="s">
        <v>32</v>
      </c>
      <c r="AQ29" s="247" t="s">
        <v>32</v>
      </c>
    </row>
    <row r="30" spans="1:43" x14ac:dyDescent="0.25">
      <c r="A30" s="264" t="s">
        <v>0</v>
      </c>
      <c r="B30" s="266">
        <v>2931926</v>
      </c>
      <c r="C30" s="267">
        <v>0.34257890547032904</v>
      </c>
      <c r="D30" s="233">
        <v>6664</v>
      </c>
      <c r="E30" s="233">
        <v>5448</v>
      </c>
      <c r="F30" s="266">
        <v>11106.240572165878</v>
      </c>
      <c r="G30" s="236">
        <v>7221.9356071462689</v>
      </c>
      <c r="H30" s="236">
        <v>0.19623438988252723</v>
      </c>
      <c r="I30" s="233">
        <v>6182.2145721658781</v>
      </c>
      <c r="J30" s="233">
        <v>1241.3936629406705</v>
      </c>
      <c r="K30" s="236">
        <v>2.1085847910779054</v>
      </c>
      <c r="L30" s="235">
        <v>1.9195233847330191</v>
      </c>
      <c r="M30" s="236">
        <v>24.557236437754568</v>
      </c>
      <c r="N30" s="236">
        <v>0</v>
      </c>
      <c r="O30" s="236">
        <v>0</v>
      </c>
      <c r="P30" s="236">
        <v>0.55664331526003097</v>
      </c>
      <c r="Q30" s="236">
        <v>0.17189209797333052</v>
      </c>
      <c r="R30" s="236">
        <v>0.87595297682649365</v>
      </c>
      <c r="S30" s="236">
        <v>0</v>
      </c>
      <c r="T30" s="236">
        <v>4.6220977396436602E-2</v>
      </c>
      <c r="U30" s="105"/>
      <c r="V30" s="233">
        <v>0</v>
      </c>
      <c r="W30" s="233">
        <v>0</v>
      </c>
      <c r="X30" s="233">
        <v>0</v>
      </c>
      <c r="Y30" s="233">
        <v>0</v>
      </c>
      <c r="Z30" s="233">
        <v>0</v>
      </c>
      <c r="AA30" s="233">
        <v>0</v>
      </c>
      <c r="AB30" s="233">
        <v>0</v>
      </c>
      <c r="AC30" s="233">
        <v>21.431999999999999</v>
      </c>
      <c r="AD30" s="233">
        <v>0</v>
      </c>
      <c r="AE30" s="233">
        <v>0</v>
      </c>
      <c r="AF30" s="233">
        <v>0</v>
      </c>
      <c r="AG30" s="233">
        <v>0</v>
      </c>
      <c r="AH30" s="233">
        <v>2871.0316269579312</v>
      </c>
      <c r="AI30" s="233">
        <v>547.32041049030795</v>
      </c>
      <c r="AJ30" s="233">
        <v>2525.3555782272106</v>
      </c>
      <c r="AK30" s="233">
        <v>217.07495649042789</v>
      </c>
      <c r="AL30" s="105"/>
      <c r="AM30" s="233">
        <v>51974.669880000001</v>
      </c>
      <c r="AN30" s="233">
        <v>0</v>
      </c>
      <c r="AO30" s="233">
        <v>285.74800000000005</v>
      </c>
      <c r="AP30" s="247">
        <v>1927999.9999999998</v>
      </c>
      <c r="AQ30" s="247">
        <v>72000000</v>
      </c>
    </row>
    <row r="31" spans="1:43" x14ac:dyDescent="0.25">
      <c r="A31" s="264" t="s">
        <v>65</v>
      </c>
      <c r="B31" s="266">
        <v>566741</v>
      </c>
      <c r="C31" s="267">
        <v>9.4325273802318879E-2</v>
      </c>
      <c r="D31" s="233">
        <v>479</v>
      </c>
      <c r="E31" s="233">
        <v>581</v>
      </c>
      <c r="F31" s="266">
        <v>731.55952898550731</v>
      </c>
      <c r="G31" s="236">
        <v>3725.0644883920891</v>
      </c>
      <c r="H31" s="236">
        <v>5.4930399266483292E-2</v>
      </c>
      <c r="I31" s="233">
        <v>320.63402898550726</v>
      </c>
      <c r="J31" s="233">
        <v>106.18251656157445</v>
      </c>
      <c r="K31" s="236">
        <v>0.56575054387366941</v>
      </c>
      <c r="L31" s="235">
        <v>2.0951026974447227</v>
      </c>
      <c r="M31" s="236">
        <v>1.7644744248254494</v>
      </c>
      <c r="N31" s="236">
        <v>0.19509476031215164</v>
      </c>
      <c r="O31" s="236">
        <v>0.19207263837960542</v>
      </c>
      <c r="P31" s="236">
        <v>0.4382883638056736</v>
      </c>
      <c r="Q31" s="236">
        <v>2.8504880087970707E-2</v>
      </c>
      <c r="R31" s="236">
        <v>0.51892723280028008</v>
      </c>
      <c r="S31" s="236">
        <v>0</v>
      </c>
      <c r="T31" s="236">
        <v>9.8997602033796442E-2</v>
      </c>
      <c r="U31" s="105"/>
      <c r="V31" s="233">
        <v>0</v>
      </c>
      <c r="W31" s="233">
        <v>0</v>
      </c>
      <c r="X31" s="233">
        <v>110.1449275362319</v>
      </c>
      <c r="Y31" s="233">
        <v>1.4492753623188408</v>
      </c>
      <c r="Z31" s="233">
        <v>97.101449275362327</v>
      </c>
      <c r="AA31" s="233">
        <v>102.8985507246377</v>
      </c>
      <c r="AB31" s="233">
        <v>9.0398260869565235</v>
      </c>
      <c r="AC31" s="233">
        <v>0</v>
      </c>
      <c r="AD31" s="233">
        <v>0</v>
      </c>
      <c r="AE31" s="233">
        <v>0</v>
      </c>
      <c r="AF31" s="233">
        <v>0</v>
      </c>
      <c r="AG31" s="233">
        <v>0</v>
      </c>
      <c r="AH31" s="233">
        <v>0</v>
      </c>
      <c r="AI31" s="233">
        <v>0</v>
      </c>
      <c r="AJ31" s="233">
        <v>0</v>
      </c>
      <c r="AK31" s="233">
        <v>0</v>
      </c>
      <c r="AL31" s="105"/>
      <c r="AM31" s="233">
        <v>4445.6496033999993</v>
      </c>
      <c r="AN31" s="233">
        <v>0</v>
      </c>
      <c r="AO31" s="233">
        <v>31.742000000000001</v>
      </c>
      <c r="AP31" s="247">
        <v>111999.99999999999</v>
      </c>
      <c r="AQ31" s="247">
        <v>1000000</v>
      </c>
    </row>
    <row r="32" spans="1:43" x14ac:dyDescent="0.25">
      <c r="A32" s="264" t="s">
        <v>66</v>
      </c>
      <c r="B32" s="266">
        <v>628178</v>
      </c>
      <c r="C32" s="267">
        <v>0.35594847320345507</v>
      </c>
      <c r="D32" s="233">
        <v>1160</v>
      </c>
      <c r="E32" s="233">
        <v>698.63</v>
      </c>
      <c r="F32" s="266">
        <v>1593.2933176106062</v>
      </c>
      <c r="G32" s="236">
        <v>1010.3659119136332</v>
      </c>
      <c r="H32" s="236">
        <v>0.30573022552125201</v>
      </c>
      <c r="I32" s="233">
        <v>783.84231761060619</v>
      </c>
      <c r="J32" s="233">
        <v>157.75700910267815</v>
      </c>
      <c r="K32" s="236">
        <v>1.2478028800922767</v>
      </c>
      <c r="L32" s="235">
        <v>1.773845142420136</v>
      </c>
      <c r="M32" s="236">
        <v>10.188195065729774</v>
      </c>
      <c r="N32" s="236">
        <v>0</v>
      </c>
      <c r="O32" s="236">
        <v>0.99894632351888701</v>
      </c>
      <c r="P32" s="236">
        <v>0.49196360076756046</v>
      </c>
      <c r="Q32" s="236">
        <v>0.15613849125599094</v>
      </c>
      <c r="R32" s="236">
        <v>0.5107067545898808</v>
      </c>
      <c r="S32" s="236">
        <v>0</v>
      </c>
      <c r="T32" s="236">
        <v>9.144951527816067E-3</v>
      </c>
      <c r="U32" s="105"/>
      <c r="V32" s="233">
        <v>0</v>
      </c>
      <c r="W32" s="233">
        <v>42.01576</v>
      </c>
      <c r="X32" s="233">
        <v>637.36760000000004</v>
      </c>
      <c r="Y32" s="233">
        <v>18.51051</v>
      </c>
      <c r="Z32" s="233">
        <v>0</v>
      </c>
      <c r="AA32" s="233">
        <v>2.4610398475636805</v>
      </c>
      <c r="AB32" s="233">
        <v>74.048640787902968</v>
      </c>
      <c r="AC32" s="233">
        <v>9.4387669751395151</v>
      </c>
      <c r="AD32" s="233">
        <v>0</v>
      </c>
      <c r="AE32" s="233">
        <v>0</v>
      </c>
      <c r="AF32" s="233">
        <v>0</v>
      </c>
      <c r="AG32" s="233">
        <v>0</v>
      </c>
      <c r="AH32" s="233">
        <v>0</v>
      </c>
      <c r="AI32" s="233">
        <v>0</v>
      </c>
      <c r="AJ32" s="233">
        <v>0</v>
      </c>
      <c r="AK32" s="233">
        <v>0</v>
      </c>
      <c r="AL32" s="105"/>
      <c r="AM32" s="233">
        <v>6604.9704571109287</v>
      </c>
      <c r="AN32" s="233">
        <v>0</v>
      </c>
      <c r="AO32" s="233">
        <v>7.1682000000000006</v>
      </c>
      <c r="AP32" s="247">
        <v>396630</v>
      </c>
      <c r="AQ32" s="247">
        <v>6399999.9999999981</v>
      </c>
    </row>
    <row r="33" spans="1:43" x14ac:dyDescent="0.25">
      <c r="A33" s="264" t="s">
        <v>67</v>
      </c>
      <c r="B33" s="266">
        <v>16938499</v>
      </c>
      <c r="C33" s="267">
        <v>9.4513923577289813E-2</v>
      </c>
      <c r="D33" s="233">
        <v>3052.6</v>
      </c>
      <c r="E33" s="233">
        <v>2419.7999999999997</v>
      </c>
      <c r="F33" s="266">
        <v>12180.999258227839</v>
      </c>
      <c r="G33" s="236">
        <v>73831.159835674014</v>
      </c>
      <c r="H33" s="236">
        <v>4.9374296987897442E-2</v>
      </c>
      <c r="I33" s="233">
        <v>4615.399258227837</v>
      </c>
      <c r="J33" s="233">
        <v>980.51590694460674</v>
      </c>
      <c r="K33" s="236">
        <v>0.27247982588231917</v>
      </c>
      <c r="L33" s="235">
        <v>0.21550054843327973</v>
      </c>
      <c r="M33" s="236">
        <v>12.905511875639043</v>
      </c>
      <c r="N33" s="236">
        <v>0.20913691921313599</v>
      </c>
      <c r="O33" s="236">
        <v>0.88916164581251289</v>
      </c>
      <c r="P33" s="236">
        <v>0.37890153019345241</v>
      </c>
      <c r="Q33" s="236">
        <v>1.328051610088397E-2</v>
      </c>
      <c r="R33" s="236">
        <v>0.26897630773637698</v>
      </c>
      <c r="S33" s="236">
        <v>0</v>
      </c>
      <c r="T33" s="236">
        <v>0.12883795457997319</v>
      </c>
      <c r="U33" s="105"/>
      <c r="V33" s="233">
        <v>197.08335833883456</v>
      </c>
      <c r="W33" s="233">
        <v>0</v>
      </c>
      <c r="X33" s="233">
        <v>1677.0089419672329</v>
      </c>
      <c r="Y33" s="233">
        <v>277.50105023105084</v>
      </c>
      <c r="Z33" s="233">
        <v>22.471910112359552</v>
      </c>
      <c r="AA33" s="233">
        <v>158.43485566824702</v>
      </c>
      <c r="AB33" s="233">
        <v>286.99991775280898</v>
      </c>
      <c r="AC33" s="233">
        <v>210.46047415730337</v>
      </c>
      <c r="AD33" s="233">
        <v>1396.5374999999999</v>
      </c>
      <c r="AE33" s="233">
        <v>0</v>
      </c>
      <c r="AF33" s="233">
        <v>344.4375</v>
      </c>
      <c r="AG33" s="233">
        <v>44.463749999999997</v>
      </c>
      <c r="AH33" s="233">
        <v>0</v>
      </c>
      <c r="AI33" s="233">
        <v>0</v>
      </c>
      <c r="AJ33" s="233">
        <v>0</v>
      </c>
      <c r="AK33" s="233">
        <v>0</v>
      </c>
      <c r="AL33" s="105"/>
      <c r="AM33" s="233">
        <v>41052.239991956798</v>
      </c>
      <c r="AN33" s="233">
        <v>0</v>
      </c>
      <c r="AO33" s="233">
        <v>594.6386</v>
      </c>
      <c r="AP33" s="247">
        <v>344999.99999999988</v>
      </c>
      <c r="AQ33" s="247">
        <v>218600000.00000006</v>
      </c>
    </row>
    <row r="34" spans="1:43" x14ac:dyDescent="0.25">
      <c r="A34" s="264" t="s">
        <v>68</v>
      </c>
      <c r="B34" s="266">
        <v>5199836</v>
      </c>
      <c r="C34" s="267">
        <v>0.19312551395851715</v>
      </c>
      <c r="D34" s="233">
        <v>11983.7</v>
      </c>
      <c r="E34" s="233">
        <v>8434.77</v>
      </c>
      <c r="F34" s="266">
        <v>12367.440401732241</v>
      </c>
      <c r="G34" s="236">
        <v>29616.389605426579</v>
      </c>
      <c r="H34" s="236">
        <v>0.4532238045966907</v>
      </c>
      <c r="I34" s="233">
        <v>4239.6114017322425</v>
      </c>
      <c r="J34" s="233">
        <v>835.86235085459066</v>
      </c>
      <c r="K34" s="236">
        <v>0.81533559937895017</v>
      </c>
      <c r="L34" s="235">
        <v>1.8772162701238073</v>
      </c>
      <c r="M34" s="236">
        <v>20.191021409136752</v>
      </c>
      <c r="N34" s="236">
        <v>9.488578690596261E-2</v>
      </c>
      <c r="O34" s="236">
        <v>0.21657993002977105</v>
      </c>
      <c r="P34" s="236">
        <v>0.34280427186359619</v>
      </c>
      <c r="Q34" s="236">
        <v>2.8222965796662686E-2</v>
      </c>
      <c r="R34" s="236">
        <v>6.2271587481547652E-2</v>
      </c>
      <c r="S34" s="236">
        <v>0</v>
      </c>
      <c r="T34" s="236">
        <v>0.12837069920550523</v>
      </c>
      <c r="U34" s="105"/>
      <c r="V34" s="233">
        <v>0</v>
      </c>
      <c r="W34" s="233">
        <v>0</v>
      </c>
      <c r="X34" s="233">
        <v>1826.801896417212</v>
      </c>
      <c r="Y34" s="233">
        <v>0</v>
      </c>
      <c r="Z34" s="233">
        <v>0</v>
      </c>
      <c r="AA34" s="233">
        <v>1240.3376259737145</v>
      </c>
      <c r="AB34" s="233">
        <v>364.21406262163742</v>
      </c>
      <c r="AC34" s="233">
        <v>0</v>
      </c>
      <c r="AD34" s="233">
        <v>0</v>
      </c>
      <c r="AE34" s="233">
        <v>0</v>
      </c>
      <c r="AF34" s="233">
        <v>0</v>
      </c>
      <c r="AG34" s="233">
        <v>0</v>
      </c>
      <c r="AH34" s="233">
        <v>808.25781671967843</v>
      </c>
      <c r="AI34" s="233">
        <v>0</v>
      </c>
      <c r="AJ34" s="233">
        <v>0</v>
      </c>
      <c r="AK34" s="233">
        <v>0</v>
      </c>
      <c r="AL34" s="105"/>
      <c r="AM34" s="233">
        <v>34995.884905580002</v>
      </c>
      <c r="AN34" s="233">
        <v>0</v>
      </c>
      <c r="AO34" s="233">
        <v>544.24188000000004</v>
      </c>
      <c r="AP34" s="247">
        <v>1885140</v>
      </c>
      <c r="AQ34" s="247">
        <v>104990000.00000001</v>
      </c>
    </row>
    <row r="35" spans="1:43" x14ac:dyDescent="0.25">
      <c r="A35" s="264" t="s">
        <v>69</v>
      </c>
      <c r="B35" s="266">
        <v>38265226</v>
      </c>
      <c r="C35" s="267">
        <v>0.3941602226522849</v>
      </c>
      <c r="D35" s="233">
        <v>41680</v>
      </c>
      <c r="E35" s="233">
        <v>41642.81</v>
      </c>
      <c r="F35" s="266">
        <v>84604.599813159963</v>
      </c>
      <c r="G35" s="236">
        <v>94928.752269036006</v>
      </c>
      <c r="H35" s="236">
        <v>9.4667046758604975E-2</v>
      </c>
      <c r="I35" s="233">
        <v>51824.74881315996</v>
      </c>
      <c r="J35" s="233">
        <v>10419.078324723065</v>
      </c>
      <c r="K35" s="236">
        <v>1.3543562714920319</v>
      </c>
      <c r="L35" s="235">
        <v>0.34055466453794858</v>
      </c>
      <c r="M35" s="236">
        <v>15.878123913341057</v>
      </c>
      <c r="N35" s="236">
        <v>0.87124432302617782</v>
      </c>
      <c r="O35" s="236">
        <v>1.2445065261724644</v>
      </c>
      <c r="P35" s="236">
        <v>0.61255237809302654</v>
      </c>
      <c r="Q35" s="236">
        <v>0.1097568236775569</v>
      </c>
      <c r="R35" s="236">
        <v>1.1593984119672596</v>
      </c>
      <c r="S35" s="236">
        <v>0</v>
      </c>
      <c r="T35" s="236">
        <v>1.6974038854899808E-2</v>
      </c>
      <c r="U35" s="105"/>
      <c r="V35" s="233">
        <v>9315.6766488627527</v>
      </c>
      <c r="W35" s="233">
        <v>9463.6803001923599</v>
      </c>
      <c r="X35" s="233">
        <v>26645.862089659728</v>
      </c>
      <c r="Y35" s="233">
        <v>6399.5297744451154</v>
      </c>
      <c r="Z35" s="233">
        <v>0</v>
      </c>
      <c r="AA35" s="233">
        <v>0</v>
      </c>
      <c r="AB35" s="233">
        <v>0</v>
      </c>
      <c r="AC35" s="233">
        <v>0</v>
      </c>
      <c r="AD35" s="233">
        <v>0</v>
      </c>
      <c r="AE35" s="233">
        <v>0</v>
      </c>
      <c r="AF35" s="233">
        <v>0</v>
      </c>
      <c r="AG35" s="233">
        <v>0</v>
      </c>
      <c r="AH35" s="233">
        <v>0</v>
      </c>
      <c r="AI35" s="233">
        <v>0</v>
      </c>
      <c r="AJ35" s="233">
        <v>0</v>
      </c>
      <c r="AK35" s="233">
        <v>0</v>
      </c>
      <c r="AL35" s="105"/>
      <c r="AM35" s="233">
        <v>436225.97129950533</v>
      </c>
      <c r="AN35" s="233">
        <v>0</v>
      </c>
      <c r="AO35" s="233">
        <v>879.67529999999988</v>
      </c>
      <c r="AP35" s="247">
        <v>5136459.9999999991</v>
      </c>
      <c r="AQ35" s="247">
        <v>607580000</v>
      </c>
    </row>
    <row r="36" spans="1:43" x14ac:dyDescent="0.25">
      <c r="A36" s="264" t="s">
        <v>70</v>
      </c>
      <c r="B36" s="266">
        <v>10418473</v>
      </c>
      <c r="C36" s="267">
        <v>0.37203436626461478</v>
      </c>
      <c r="D36" s="233">
        <v>11533</v>
      </c>
      <c r="E36" s="233">
        <v>13181.068291666666</v>
      </c>
      <c r="F36" s="266">
        <v>26646.100703020849</v>
      </c>
      <c r="G36" s="236">
        <v>21965.749498423615</v>
      </c>
      <c r="H36" s="236">
        <v>0.22609828393474996</v>
      </c>
      <c r="I36" s="233">
        <v>17644.907203020852</v>
      </c>
      <c r="J36" s="233">
        <v>3661.761694277167</v>
      </c>
      <c r="K36" s="236">
        <v>1.6936174046830905</v>
      </c>
      <c r="L36" s="235">
        <v>0.15390574677354579</v>
      </c>
      <c r="M36" s="236">
        <v>38.585552988427388</v>
      </c>
      <c r="N36" s="236">
        <v>0.40216970294528542</v>
      </c>
      <c r="O36" s="236">
        <v>0.5066561428446863</v>
      </c>
      <c r="P36" s="236">
        <v>0.66219472033371329</v>
      </c>
      <c r="Q36" s="236">
        <v>0.16670324381783355</v>
      </c>
      <c r="R36" s="236">
        <v>0.7373043302970963</v>
      </c>
      <c r="S36" s="236">
        <v>0.31465507179073637</v>
      </c>
      <c r="T36" s="236">
        <v>2.197074775386915E-2</v>
      </c>
      <c r="U36" s="105"/>
      <c r="V36" s="233">
        <v>0</v>
      </c>
      <c r="W36" s="233">
        <v>0</v>
      </c>
      <c r="X36" s="233">
        <v>6678.2692192282311</v>
      </c>
      <c r="Y36" s="233">
        <v>0</v>
      </c>
      <c r="Z36" s="233">
        <v>2654.7760026871283</v>
      </c>
      <c r="AA36" s="233">
        <v>7946.4625466904417</v>
      </c>
      <c r="AB36" s="233">
        <v>259.02420599999999</v>
      </c>
      <c r="AC36" s="233">
        <v>106.37522841505132</v>
      </c>
      <c r="AD36" s="233">
        <v>0</v>
      </c>
      <c r="AE36" s="233">
        <v>0</v>
      </c>
      <c r="AF36" s="233">
        <v>0</v>
      </c>
      <c r="AG36" s="233">
        <v>0</v>
      </c>
      <c r="AH36" s="233">
        <v>0</v>
      </c>
      <c r="AI36" s="233">
        <v>0</v>
      </c>
      <c r="AJ36" s="233">
        <v>0</v>
      </c>
      <c r="AK36" s="233">
        <v>0</v>
      </c>
      <c r="AL36" s="105"/>
      <c r="AM36" s="233">
        <v>153310.63861599643</v>
      </c>
      <c r="AN36" s="233">
        <v>48239.97</v>
      </c>
      <c r="AO36" s="233">
        <v>387.67180529799998</v>
      </c>
      <c r="AP36" s="247">
        <v>596543.29166666674</v>
      </c>
      <c r="AQ36" s="247">
        <v>402002542.00000006</v>
      </c>
    </row>
    <row r="37" spans="1:43" x14ac:dyDescent="0.25">
      <c r="A37" s="264" t="s">
        <v>71</v>
      </c>
      <c r="B37" s="266">
        <v>4065980</v>
      </c>
      <c r="C37" s="267">
        <v>0.46493686638891485</v>
      </c>
      <c r="D37" s="233">
        <v>1496.6679999999999</v>
      </c>
      <c r="E37" s="233">
        <v>1527.4780000000001</v>
      </c>
      <c r="F37" s="266">
        <v>5309.4056346407287</v>
      </c>
      <c r="G37" s="236">
        <v>3381.6279736314127</v>
      </c>
      <c r="H37" s="236">
        <v>0.10285205746493198</v>
      </c>
      <c r="I37" s="233">
        <v>3622.5056346407291</v>
      </c>
      <c r="J37" s="233">
        <v>729.88563861586397</v>
      </c>
      <c r="K37" s="236">
        <v>0.89093050989939182</v>
      </c>
      <c r="L37" s="235">
        <v>0.77910458182926157</v>
      </c>
      <c r="M37" s="236">
        <v>0</v>
      </c>
      <c r="N37" s="236">
        <v>0.14541217386668734</v>
      </c>
      <c r="O37" s="236">
        <v>2.2898744186269053</v>
      </c>
      <c r="P37" s="236">
        <v>0.68228082085234254</v>
      </c>
      <c r="Q37" s="236">
        <v>0.21583853821509086</v>
      </c>
      <c r="R37" s="236">
        <v>2.0985339869227437</v>
      </c>
      <c r="S37" s="236">
        <v>0</v>
      </c>
      <c r="T37" s="236">
        <v>1.2770166471966838E-3</v>
      </c>
      <c r="U37" s="105"/>
      <c r="V37" s="233">
        <v>0</v>
      </c>
      <c r="W37" s="233">
        <v>10.045201944427777</v>
      </c>
      <c r="X37" s="233">
        <v>3412.7840124827471</v>
      </c>
      <c r="Y37" s="233">
        <v>74.903582788213427</v>
      </c>
      <c r="Z37" s="233">
        <v>0</v>
      </c>
      <c r="AA37" s="233">
        <v>2.9069327910265552</v>
      </c>
      <c r="AB37" s="233">
        <v>113.47321796168426</v>
      </c>
      <c r="AC37" s="233">
        <v>8.3926866726297344</v>
      </c>
      <c r="AD37" s="233">
        <v>0</v>
      </c>
      <c r="AE37" s="233">
        <v>0</v>
      </c>
      <c r="AF37" s="233">
        <v>0</v>
      </c>
      <c r="AG37" s="233">
        <v>0</v>
      </c>
      <c r="AH37" s="233">
        <v>0</v>
      </c>
      <c r="AI37" s="233">
        <v>0</v>
      </c>
      <c r="AJ37" s="233">
        <v>0</v>
      </c>
      <c r="AK37" s="233">
        <v>0</v>
      </c>
      <c r="AL37" s="105"/>
      <c r="AM37" s="233">
        <v>30558.851917568994</v>
      </c>
      <c r="AN37" s="233">
        <v>0</v>
      </c>
      <c r="AO37" s="233">
        <v>4.6259999999999994</v>
      </c>
      <c r="AP37" s="247">
        <v>1472838</v>
      </c>
      <c r="AQ37" s="247">
        <v>0</v>
      </c>
    </row>
    <row r="38" spans="1:43" x14ac:dyDescent="0.25">
      <c r="A38" s="264" t="s">
        <v>72</v>
      </c>
      <c r="B38" s="266">
        <v>19876621</v>
      </c>
      <c r="C38" s="267">
        <v>0.49327856077750842</v>
      </c>
      <c r="D38" s="233" t="s">
        <v>32</v>
      </c>
      <c r="E38" s="233" t="s">
        <v>32</v>
      </c>
      <c r="F38" s="266" t="s">
        <v>32</v>
      </c>
      <c r="G38" s="236">
        <v>31906.061908856405</v>
      </c>
      <c r="H38" s="236">
        <v>0.18719115944014378</v>
      </c>
      <c r="I38" s="233" t="s">
        <v>32</v>
      </c>
      <c r="J38" s="236" t="s">
        <v>32</v>
      </c>
      <c r="K38" s="236" t="s">
        <v>32</v>
      </c>
      <c r="L38" s="235" t="s">
        <v>32</v>
      </c>
      <c r="M38" s="236" t="s">
        <v>32</v>
      </c>
      <c r="N38" s="236" t="s">
        <v>32</v>
      </c>
      <c r="O38" s="236" t="s">
        <v>32</v>
      </c>
      <c r="P38" s="236" t="s">
        <v>32</v>
      </c>
      <c r="Q38" s="236" t="s">
        <v>32</v>
      </c>
      <c r="R38" s="236" t="s">
        <v>32</v>
      </c>
      <c r="S38" s="236" t="s">
        <v>32</v>
      </c>
      <c r="T38" s="236" t="s">
        <v>32</v>
      </c>
      <c r="U38" s="105"/>
      <c r="V38" s="233" t="s">
        <v>32</v>
      </c>
      <c r="W38" s="233" t="s">
        <v>32</v>
      </c>
      <c r="X38" s="233" t="s">
        <v>32</v>
      </c>
      <c r="Y38" s="233" t="s">
        <v>32</v>
      </c>
      <c r="Z38" s="233" t="s">
        <v>32</v>
      </c>
      <c r="AA38" s="233" t="s">
        <v>32</v>
      </c>
      <c r="AB38" s="233" t="s">
        <v>32</v>
      </c>
      <c r="AC38" s="233" t="s">
        <v>32</v>
      </c>
      <c r="AD38" s="233" t="s">
        <v>32</v>
      </c>
      <c r="AE38" s="233" t="s">
        <v>32</v>
      </c>
      <c r="AF38" s="233" t="s">
        <v>32</v>
      </c>
      <c r="AG38" s="233" t="s">
        <v>32</v>
      </c>
      <c r="AH38" s="233" t="s">
        <v>32</v>
      </c>
      <c r="AI38" s="233" t="s">
        <v>32</v>
      </c>
      <c r="AJ38" s="233" t="s">
        <v>32</v>
      </c>
      <c r="AK38" s="233" t="s">
        <v>32</v>
      </c>
      <c r="AL38" s="105"/>
      <c r="AM38" s="233">
        <v>0</v>
      </c>
      <c r="AN38" s="233">
        <v>0</v>
      </c>
      <c r="AO38" s="233">
        <v>0</v>
      </c>
      <c r="AP38" s="247" t="s">
        <v>32</v>
      </c>
      <c r="AQ38" s="247" t="s">
        <v>32</v>
      </c>
    </row>
    <row r="39" spans="1:43" x14ac:dyDescent="0.25">
      <c r="A39" t="s">
        <v>73</v>
      </c>
      <c r="B39" s="233">
        <v>143888004</v>
      </c>
      <c r="C39" s="236">
        <v>0.25669000175997991</v>
      </c>
      <c r="D39" s="233" t="s">
        <v>32</v>
      </c>
      <c r="E39" s="233" t="s">
        <v>32</v>
      </c>
      <c r="F39" s="266" t="s">
        <v>32</v>
      </c>
      <c r="G39" s="236">
        <v>709731.51332760102</v>
      </c>
      <c r="H39" s="236">
        <v>2.4536498168486336E-2</v>
      </c>
      <c r="I39" s="233" t="s">
        <v>32</v>
      </c>
      <c r="J39" s="236" t="s">
        <v>32</v>
      </c>
      <c r="K39" s="236" t="s">
        <v>32</v>
      </c>
      <c r="L39" s="235" t="s">
        <v>32</v>
      </c>
      <c r="M39" s="236" t="s">
        <v>32</v>
      </c>
      <c r="N39" s="236" t="s">
        <v>32</v>
      </c>
      <c r="O39" s="236" t="s">
        <v>32</v>
      </c>
      <c r="P39" s="236" t="s">
        <v>32</v>
      </c>
      <c r="Q39" s="236" t="s">
        <v>32</v>
      </c>
      <c r="R39" s="236" t="s">
        <v>32</v>
      </c>
      <c r="S39" s="236" t="s">
        <v>32</v>
      </c>
      <c r="T39" s="236" t="s">
        <v>32</v>
      </c>
      <c r="U39" s="105"/>
      <c r="V39" s="233" t="s">
        <v>32</v>
      </c>
      <c r="W39" s="233" t="s">
        <v>32</v>
      </c>
      <c r="X39" s="233" t="s">
        <v>32</v>
      </c>
      <c r="Y39" s="233" t="s">
        <v>32</v>
      </c>
      <c r="Z39" s="233" t="s">
        <v>32</v>
      </c>
      <c r="AA39" s="233" t="s">
        <v>32</v>
      </c>
      <c r="AB39" s="233" t="s">
        <v>32</v>
      </c>
      <c r="AC39" s="233" t="s">
        <v>32</v>
      </c>
      <c r="AD39" s="233" t="s">
        <v>32</v>
      </c>
      <c r="AE39" s="233" t="s">
        <v>32</v>
      </c>
      <c r="AF39" s="233" t="s">
        <v>32</v>
      </c>
      <c r="AG39" s="233" t="s">
        <v>32</v>
      </c>
      <c r="AH39" s="233" t="s">
        <v>32</v>
      </c>
      <c r="AI39" s="233" t="s">
        <v>32</v>
      </c>
      <c r="AJ39" s="233" t="s">
        <v>32</v>
      </c>
      <c r="AK39" s="233" t="s">
        <v>32</v>
      </c>
      <c r="AL39" s="105"/>
      <c r="AM39" s="233">
        <v>0</v>
      </c>
      <c r="AN39" s="233">
        <v>0</v>
      </c>
      <c r="AO39" s="233">
        <v>0</v>
      </c>
      <c r="AP39" s="247" t="s">
        <v>32</v>
      </c>
      <c r="AQ39" s="247" t="s">
        <v>32</v>
      </c>
    </row>
    <row r="40" spans="1:43" x14ac:dyDescent="0.25">
      <c r="A40" t="s">
        <v>74</v>
      </c>
      <c r="B40" s="233">
        <v>8851280</v>
      </c>
      <c r="C40" s="236">
        <v>0.47322613226561583</v>
      </c>
      <c r="D40" s="233">
        <v>7655</v>
      </c>
      <c r="E40" s="233">
        <v>7766</v>
      </c>
      <c r="F40" s="266">
        <v>14744.285968775686</v>
      </c>
      <c r="G40" s="236">
        <v>14755.588993981082</v>
      </c>
      <c r="H40" s="236">
        <v>0.13088006060341187</v>
      </c>
      <c r="I40" s="233">
        <v>6946.8459687756877</v>
      </c>
      <c r="J40" s="233">
        <v>1395.8872011189928</v>
      </c>
      <c r="K40" s="236">
        <v>0.78484083305190744</v>
      </c>
      <c r="L40" s="235">
        <v>1.2911059559185678</v>
      </c>
      <c r="M40" s="236">
        <v>19.658173733064597</v>
      </c>
      <c r="N40" s="236">
        <v>1.1110659524411468</v>
      </c>
      <c r="O40" s="236">
        <v>0.76627725985372208</v>
      </c>
      <c r="P40" s="236">
        <v>0.47115512975583784</v>
      </c>
      <c r="Q40" s="236">
        <v>9.4600574852578639E-2</v>
      </c>
      <c r="R40" s="236">
        <v>0.72280356852243488</v>
      </c>
      <c r="S40" s="236">
        <v>0</v>
      </c>
      <c r="T40" s="236">
        <v>6.292351981960498E-3</v>
      </c>
      <c r="U40" s="105"/>
      <c r="V40" s="233">
        <v>9.6021124647422447</v>
      </c>
      <c r="W40" s="233">
        <v>182.44013683010266</v>
      </c>
      <c r="X40" s="233">
        <v>5466.0025205545226</v>
      </c>
      <c r="Y40" s="233">
        <v>292.86443017463847</v>
      </c>
      <c r="Z40" s="233">
        <v>7.0925281161855613</v>
      </c>
      <c r="AA40" s="233">
        <v>458.1498470088984</v>
      </c>
      <c r="AB40" s="233">
        <v>348.98675304567007</v>
      </c>
      <c r="AC40" s="233">
        <v>144.13264058092781</v>
      </c>
      <c r="AD40" s="233">
        <v>0</v>
      </c>
      <c r="AE40" s="233">
        <v>0</v>
      </c>
      <c r="AF40" s="233">
        <v>37.574999999999996</v>
      </c>
      <c r="AG40" s="233">
        <v>0</v>
      </c>
      <c r="AH40" s="233">
        <v>0</v>
      </c>
      <c r="AI40" s="233">
        <v>0</v>
      </c>
      <c r="AJ40" s="233">
        <v>0</v>
      </c>
      <c r="AK40" s="233">
        <v>0</v>
      </c>
      <c r="AL40" s="105"/>
      <c r="AM40" s="233">
        <v>58443.005336449998</v>
      </c>
      <c r="AN40" s="233">
        <v>0</v>
      </c>
      <c r="AO40" s="233">
        <v>43.711999999999996</v>
      </c>
      <c r="AP40" s="247">
        <v>5408000.0000000009</v>
      </c>
      <c r="AQ40" s="247">
        <v>174000000</v>
      </c>
    </row>
    <row r="41" spans="1:43" x14ac:dyDescent="0.25">
      <c r="A41" t="s">
        <v>75</v>
      </c>
      <c r="B41" s="233">
        <v>5439318</v>
      </c>
      <c r="C41" s="236">
        <v>0.46560359221505343</v>
      </c>
      <c r="D41" s="233">
        <v>10580.362068965518</v>
      </c>
      <c r="E41" s="233">
        <v>8097.689655172413</v>
      </c>
      <c r="F41" s="266">
        <v>9497.7373750235383</v>
      </c>
      <c r="G41" s="236">
        <v>16392.423808158976</v>
      </c>
      <c r="H41" s="236">
        <v>9.6120165870631394E-2</v>
      </c>
      <c r="I41" s="233">
        <v>4345.22337502354</v>
      </c>
      <c r="J41" s="233">
        <v>1199.1840305937708</v>
      </c>
      <c r="K41" s="236">
        <v>0.79885444738173794</v>
      </c>
      <c r="L41" s="235">
        <v>0.48148658385374277</v>
      </c>
      <c r="M41" s="236">
        <v>5.0557808901777763</v>
      </c>
      <c r="N41" s="236">
        <v>0.12474554878180627</v>
      </c>
      <c r="O41" s="236">
        <v>0.2318669011595475</v>
      </c>
      <c r="P41" s="236">
        <v>0.45750089768225155</v>
      </c>
      <c r="Q41" s="236">
        <v>7.3154772267228885E-2</v>
      </c>
      <c r="R41" s="236">
        <v>0.76107621750973931</v>
      </c>
      <c r="S41" s="236">
        <v>0.12062037743245896</v>
      </c>
      <c r="T41" s="236">
        <v>1.6180898870272485E-2</v>
      </c>
      <c r="U41" s="105"/>
      <c r="V41" s="233">
        <v>993.10344827586221</v>
      </c>
      <c r="W41" s="233">
        <v>0</v>
      </c>
      <c r="X41" s="233">
        <v>858.62068965517255</v>
      </c>
      <c r="Y41" s="233">
        <v>25.862068965517246</v>
      </c>
      <c r="Z41" s="233">
        <v>1019.6969696969696</v>
      </c>
      <c r="AA41" s="233">
        <v>1310.6126984300181</v>
      </c>
      <c r="AB41" s="233">
        <v>50.07</v>
      </c>
      <c r="AC41" s="233">
        <v>51.769999999999996</v>
      </c>
      <c r="AD41" s="233">
        <v>22.962499999999999</v>
      </c>
      <c r="AE41" s="233">
        <v>6.2624999999999993</v>
      </c>
      <c r="AF41" s="233">
        <v>6.2624999999999993</v>
      </c>
      <c r="AG41" s="233">
        <v>0</v>
      </c>
      <c r="AH41" s="233">
        <v>0</v>
      </c>
      <c r="AI41" s="233">
        <v>0</v>
      </c>
      <c r="AJ41" s="233">
        <v>0</v>
      </c>
      <c r="AK41" s="233">
        <v>0</v>
      </c>
      <c r="AL41" s="105"/>
      <c r="AM41" s="233">
        <v>50207.436992899995</v>
      </c>
      <c r="AN41" s="233">
        <v>6056.04</v>
      </c>
      <c r="AO41" s="233">
        <v>70.309619999999995</v>
      </c>
      <c r="AP41" s="247">
        <v>1219396.551724138</v>
      </c>
      <c r="AQ41" s="247">
        <v>27500000.000000004</v>
      </c>
    </row>
    <row r="42" spans="1:43" x14ac:dyDescent="0.25">
      <c r="A42" t="s">
        <v>76</v>
      </c>
      <c r="B42" s="233">
        <v>2074788</v>
      </c>
      <c r="C42" s="236">
        <v>0.50454600662814708</v>
      </c>
      <c r="D42" s="233">
        <v>5324.442</v>
      </c>
      <c r="E42" s="233">
        <v>3090.3240000000005</v>
      </c>
      <c r="F42" s="266">
        <v>6277.6183312821358</v>
      </c>
      <c r="G42" s="236">
        <v>6571.3671539122952</v>
      </c>
      <c r="H42" s="236">
        <v>0.16080398357140263</v>
      </c>
      <c r="I42" s="233">
        <v>2876.6053312821359</v>
      </c>
      <c r="J42" s="233">
        <v>690.70473565859936</v>
      </c>
      <c r="K42" s="236">
        <v>1.3864574748273732</v>
      </c>
      <c r="L42" s="235">
        <v>0.96897860771513133</v>
      </c>
      <c r="M42" s="236">
        <v>66.57065685747169</v>
      </c>
      <c r="N42" s="236">
        <v>0.15591555712915689</v>
      </c>
      <c r="O42" s="236">
        <v>0.49457572806837308</v>
      </c>
      <c r="P42" s="236">
        <v>0.45823195668772371</v>
      </c>
      <c r="Q42" s="236">
        <v>0.10510822473941132</v>
      </c>
      <c r="R42" s="236">
        <v>0.65364192108300345</v>
      </c>
      <c r="S42" s="236">
        <v>0</v>
      </c>
      <c r="T42" s="236">
        <v>0.2045910092705302</v>
      </c>
      <c r="U42" s="105"/>
      <c r="V42" s="233">
        <v>0</v>
      </c>
      <c r="W42" s="233">
        <v>0</v>
      </c>
      <c r="X42" s="233">
        <v>1528.3992422671672</v>
      </c>
      <c r="Y42" s="233">
        <v>0</v>
      </c>
      <c r="Z42" s="233">
        <v>220.04467449828684</v>
      </c>
      <c r="AA42" s="233">
        <v>483.8026666666666</v>
      </c>
      <c r="AB42" s="233">
        <v>346.48665506960356</v>
      </c>
      <c r="AC42" s="233">
        <v>23.46</v>
      </c>
      <c r="AD42" s="233">
        <v>0</v>
      </c>
      <c r="AE42" s="233">
        <v>0</v>
      </c>
      <c r="AF42" s="233">
        <v>10.354000000000001</v>
      </c>
      <c r="AG42" s="233">
        <v>0</v>
      </c>
      <c r="AH42" s="233">
        <v>0</v>
      </c>
      <c r="AI42" s="233">
        <v>0</v>
      </c>
      <c r="AJ42" s="233">
        <v>264.05809278041176</v>
      </c>
      <c r="AK42" s="233">
        <v>0</v>
      </c>
      <c r="AL42" s="105"/>
      <c r="AM42" s="233">
        <v>28918.425872554239</v>
      </c>
      <c r="AN42" s="233">
        <v>0</v>
      </c>
      <c r="AO42" s="233">
        <v>588.52758800000004</v>
      </c>
      <c r="AP42" s="247">
        <v>1014352.0000000001</v>
      </c>
      <c r="AQ42" s="247">
        <v>138119999.99999997</v>
      </c>
    </row>
    <row r="43" spans="1:43" x14ac:dyDescent="0.25">
      <c r="A43" t="s">
        <v>77</v>
      </c>
      <c r="B43" s="233">
        <v>9763565</v>
      </c>
      <c r="C43" s="236">
        <v>0.1408369791157226</v>
      </c>
      <c r="D43" s="233">
        <v>74168.899999999994</v>
      </c>
      <c r="E43" s="233">
        <v>80748.66</v>
      </c>
      <c r="F43" s="266">
        <v>91094.79439917783</v>
      </c>
      <c r="G43" s="236">
        <v>45450.606668577428</v>
      </c>
      <c r="H43" s="236">
        <v>0.4222697046548316</v>
      </c>
      <c r="I43" s="233">
        <v>44233.293899177828</v>
      </c>
      <c r="J43" s="233">
        <v>9171.7502104805571</v>
      </c>
      <c r="K43" s="236">
        <v>4.530444965458603</v>
      </c>
      <c r="L43" s="235">
        <v>4.4426142359194536</v>
      </c>
      <c r="M43" s="236">
        <v>154.68120507212274</v>
      </c>
      <c r="N43" s="236">
        <v>0.12993909646322732</v>
      </c>
      <c r="O43" s="236">
        <v>0.13871269430504268</v>
      </c>
      <c r="P43" s="236">
        <v>0.48557433156221114</v>
      </c>
      <c r="Q43" s="236">
        <v>0.2017959909173557</v>
      </c>
      <c r="R43" s="236">
        <v>0.4778841311438769</v>
      </c>
      <c r="S43" s="236">
        <v>0.4151053698146725</v>
      </c>
      <c r="T43" s="236">
        <v>2.8328870168615031E-2</v>
      </c>
      <c r="U43" s="105"/>
      <c r="V43" s="233">
        <v>6711.8766128548295</v>
      </c>
      <c r="W43" s="233">
        <v>0</v>
      </c>
      <c r="X43" s="233">
        <v>3982.4761447518458</v>
      </c>
      <c r="Y43" s="233">
        <v>506.51143251515339</v>
      </c>
      <c r="Z43" s="233">
        <v>7351.3756959731145</v>
      </c>
      <c r="AA43" s="233">
        <v>21921.162013082881</v>
      </c>
      <c r="AB43" s="233">
        <v>1084.4760000000001</v>
      </c>
      <c r="AC43" s="233">
        <v>663.06600000000003</v>
      </c>
      <c r="AD43" s="233">
        <v>2012.35</v>
      </c>
      <c r="AE43" s="233">
        <v>0</v>
      </c>
      <c r="AF43" s="233">
        <v>0</v>
      </c>
      <c r="AG43" s="233">
        <v>0</v>
      </c>
      <c r="AH43" s="233">
        <v>0</v>
      </c>
      <c r="AI43" s="233">
        <v>0</v>
      </c>
      <c r="AJ43" s="233">
        <v>0</v>
      </c>
      <c r="AK43" s="233">
        <v>0</v>
      </c>
      <c r="AL43" s="105"/>
      <c r="AM43" s="233">
        <v>384002.83781240002</v>
      </c>
      <c r="AN43" s="233">
        <v>159401.64000000001</v>
      </c>
      <c r="AO43" s="233">
        <v>1253.07924</v>
      </c>
      <c r="AP43" s="247">
        <v>6108910</v>
      </c>
      <c r="AQ43" s="247">
        <v>1510240000</v>
      </c>
    </row>
    <row r="44" spans="1:43" x14ac:dyDescent="0.25">
      <c r="A44" t="s">
        <v>78</v>
      </c>
      <c r="B44" s="233">
        <v>8319769</v>
      </c>
      <c r="C44" s="236">
        <v>0.25833505713920663</v>
      </c>
      <c r="D44" s="233">
        <v>5493</v>
      </c>
      <c r="E44" s="233">
        <v>5051</v>
      </c>
      <c r="F44" s="266">
        <v>10294.076099557595</v>
      </c>
      <c r="G44" s="236">
        <v>24533.319002579534</v>
      </c>
      <c r="H44" s="236">
        <v>0.2226096979928171</v>
      </c>
      <c r="I44" s="233">
        <v>4811.3545995575942</v>
      </c>
      <c r="J44" s="233">
        <v>995.54739104528869</v>
      </c>
      <c r="K44" s="236">
        <v>0.57830386872010442</v>
      </c>
      <c r="L44" s="235">
        <v>0.98683843207611077</v>
      </c>
      <c r="M44" s="236">
        <v>25.241085419559123</v>
      </c>
      <c r="N44" s="236">
        <v>0.3935615640833533</v>
      </c>
      <c r="O44" s="236">
        <v>0.50354549094878087</v>
      </c>
      <c r="P44" s="236">
        <v>0.46739061893707684</v>
      </c>
      <c r="Q44" s="236">
        <v>4.0579401056196784E-2</v>
      </c>
      <c r="R44" s="236">
        <v>0.18228945738700994</v>
      </c>
      <c r="S44" s="236">
        <v>0</v>
      </c>
      <c r="T44" s="236">
        <v>0.10590491502057507</v>
      </c>
      <c r="U44" s="105"/>
      <c r="V44" s="233">
        <v>890.17120312678594</v>
      </c>
      <c r="W44" s="233">
        <v>73.354513317035128</v>
      </c>
      <c r="X44" s="233">
        <v>1168.0757399387639</v>
      </c>
      <c r="Y44" s="233">
        <v>411.80681839970748</v>
      </c>
      <c r="Z44" s="233">
        <v>147.6525195755973</v>
      </c>
      <c r="AA44" s="233">
        <v>620.72384254410815</v>
      </c>
      <c r="AB44" s="233">
        <v>470.77052457640059</v>
      </c>
      <c r="AC44" s="233">
        <v>45.122898440741665</v>
      </c>
      <c r="AD44" s="233">
        <v>681.96420848697915</v>
      </c>
      <c r="AE44" s="233">
        <v>294.38787878420953</v>
      </c>
      <c r="AF44" s="233">
        <v>0.21052604012254525</v>
      </c>
      <c r="AG44" s="233">
        <v>7.1139263271426856</v>
      </c>
      <c r="AH44" s="233">
        <v>0</v>
      </c>
      <c r="AI44" s="233">
        <v>0</v>
      </c>
      <c r="AJ44" s="233">
        <v>0</v>
      </c>
      <c r="AK44" s="233">
        <v>0</v>
      </c>
      <c r="AL44" s="105"/>
      <c r="AM44" s="233">
        <v>41681.578168284148</v>
      </c>
      <c r="AN44" s="233">
        <v>0</v>
      </c>
      <c r="AO44" s="233">
        <v>509.54610000000002</v>
      </c>
      <c r="AP44" s="247">
        <v>2121000</v>
      </c>
      <c r="AQ44" s="247">
        <v>210000000</v>
      </c>
    </row>
    <row r="45" spans="1:43" x14ac:dyDescent="0.25">
      <c r="A45" t="s">
        <v>79</v>
      </c>
      <c r="B45" s="233">
        <v>2079308</v>
      </c>
      <c r="C45" s="236">
        <v>0.43514236467132333</v>
      </c>
      <c r="D45" s="233" t="s">
        <v>32</v>
      </c>
      <c r="E45" s="233" t="s">
        <v>32</v>
      </c>
      <c r="F45" s="266" t="s">
        <v>32</v>
      </c>
      <c r="G45" s="236">
        <v>2678.3462310117511</v>
      </c>
      <c r="H45" s="236">
        <v>0.1573700027644756</v>
      </c>
      <c r="I45" s="233" t="s">
        <v>32</v>
      </c>
      <c r="J45" s="236" t="s">
        <v>32</v>
      </c>
      <c r="K45" s="236" t="s">
        <v>32</v>
      </c>
      <c r="L45" s="235" t="s">
        <v>32</v>
      </c>
      <c r="M45" s="236" t="s">
        <v>32</v>
      </c>
      <c r="N45" s="236" t="s">
        <v>32</v>
      </c>
      <c r="O45" s="236" t="s">
        <v>32</v>
      </c>
      <c r="P45" s="236" t="s">
        <v>32</v>
      </c>
      <c r="Q45" s="236" t="s">
        <v>32</v>
      </c>
      <c r="R45" s="236" t="s">
        <v>32</v>
      </c>
      <c r="S45" s="236" t="s">
        <v>32</v>
      </c>
      <c r="T45" s="236" t="s">
        <v>32</v>
      </c>
      <c r="U45" s="105"/>
      <c r="V45" s="233" t="s">
        <v>32</v>
      </c>
      <c r="W45" s="233" t="s">
        <v>32</v>
      </c>
      <c r="X45" s="233" t="s">
        <v>32</v>
      </c>
      <c r="Y45" s="233" t="s">
        <v>32</v>
      </c>
      <c r="Z45" s="233" t="s">
        <v>32</v>
      </c>
      <c r="AA45" s="233" t="s">
        <v>32</v>
      </c>
      <c r="AB45" s="233" t="s">
        <v>32</v>
      </c>
      <c r="AC45" s="233" t="s">
        <v>32</v>
      </c>
      <c r="AD45" s="233" t="s">
        <v>32</v>
      </c>
      <c r="AE45" s="233" t="s">
        <v>32</v>
      </c>
      <c r="AF45" s="233" t="s">
        <v>32</v>
      </c>
      <c r="AG45" s="233" t="s">
        <v>32</v>
      </c>
      <c r="AH45" s="233" t="s">
        <v>32</v>
      </c>
      <c r="AI45" s="233" t="s">
        <v>32</v>
      </c>
      <c r="AJ45" s="233" t="s">
        <v>32</v>
      </c>
      <c r="AK45" s="233" t="s">
        <v>32</v>
      </c>
      <c r="AL45" s="105"/>
      <c r="AM45" s="233">
        <v>0</v>
      </c>
      <c r="AN45" s="233">
        <v>0</v>
      </c>
      <c r="AO45" s="233">
        <v>0</v>
      </c>
      <c r="AP45" s="247" t="s">
        <v>32</v>
      </c>
      <c r="AQ45" s="247" t="s">
        <v>32</v>
      </c>
    </row>
    <row r="46" spans="1:43" x14ac:dyDescent="0.25">
      <c r="A46" t="s">
        <v>80</v>
      </c>
      <c r="B46" s="233">
        <v>78271472</v>
      </c>
      <c r="C46" s="236">
        <v>0.26065890264590907</v>
      </c>
      <c r="D46" s="233" t="s">
        <v>32</v>
      </c>
      <c r="E46" s="233" t="s">
        <v>32</v>
      </c>
      <c r="F46" s="266" t="s">
        <v>32</v>
      </c>
      <c r="G46" s="236">
        <v>128810.23693512945</v>
      </c>
      <c r="H46" s="236">
        <v>0.12167712121597017</v>
      </c>
      <c r="I46" s="233" t="s">
        <v>32</v>
      </c>
      <c r="J46" s="236" t="s">
        <v>32</v>
      </c>
      <c r="K46" s="236" t="s">
        <v>32</v>
      </c>
      <c r="L46" s="235" t="s">
        <v>32</v>
      </c>
      <c r="M46" s="236" t="s">
        <v>32</v>
      </c>
      <c r="N46" s="236" t="s">
        <v>32</v>
      </c>
      <c r="O46" s="236" t="s">
        <v>32</v>
      </c>
      <c r="P46" s="236" t="s">
        <v>32</v>
      </c>
      <c r="Q46" s="236" t="s">
        <v>32</v>
      </c>
      <c r="R46" s="236" t="s">
        <v>32</v>
      </c>
      <c r="S46" s="236" t="s">
        <v>32</v>
      </c>
      <c r="T46" s="236" t="s">
        <v>32</v>
      </c>
      <c r="U46" s="105"/>
      <c r="V46" s="233" t="s">
        <v>32</v>
      </c>
      <c r="W46" s="233" t="s">
        <v>32</v>
      </c>
      <c r="X46" s="233" t="s">
        <v>32</v>
      </c>
      <c r="Y46" s="233" t="s">
        <v>32</v>
      </c>
      <c r="Z46" s="233" t="s">
        <v>32</v>
      </c>
      <c r="AA46" s="233" t="s">
        <v>32</v>
      </c>
      <c r="AB46" s="233" t="s">
        <v>32</v>
      </c>
      <c r="AC46" s="233" t="s">
        <v>32</v>
      </c>
      <c r="AD46" s="233" t="s">
        <v>32</v>
      </c>
      <c r="AE46" s="233" t="s">
        <v>32</v>
      </c>
      <c r="AF46" s="233" t="s">
        <v>32</v>
      </c>
      <c r="AG46" s="233" t="s">
        <v>32</v>
      </c>
      <c r="AH46" s="233" t="s">
        <v>32</v>
      </c>
      <c r="AI46" s="233" t="s">
        <v>32</v>
      </c>
      <c r="AJ46" s="233" t="s">
        <v>32</v>
      </c>
      <c r="AK46" s="233" t="s">
        <v>32</v>
      </c>
      <c r="AL46" s="105"/>
      <c r="AM46" s="233">
        <v>0</v>
      </c>
      <c r="AN46" s="233">
        <v>0</v>
      </c>
      <c r="AO46" s="233">
        <v>0</v>
      </c>
      <c r="AP46" s="247" t="s">
        <v>32</v>
      </c>
      <c r="AQ46" s="247" t="s">
        <v>32</v>
      </c>
    </row>
    <row r="47" spans="1:43" x14ac:dyDescent="0.25">
      <c r="A47" t="s">
        <v>81</v>
      </c>
      <c r="B47" s="233">
        <v>44657704</v>
      </c>
      <c r="C47" s="236">
        <v>0.3029670983532875</v>
      </c>
      <c r="D47" s="233" t="s">
        <v>32</v>
      </c>
      <c r="E47" s="233" t="s">
        <v>32</v>
      </c>
      <c r="F47" s="266" t="s">
        <v>32</v>
      </c>
      <c r="G47" s="236">
        <v>90089.638865004294</v>
      </c>
      <c r="H47" s="236">
        <v>2.9974232960653765E-2</v>
      </c>
      <c r="I47" s="233" t="s">
        <v>32</v>
      </c>
      <c r="J47" s="236" t="s">
        <v>32</v>
      </c>
      <c r="K47" s="236" t="s">
        <v>32</v>
      </c>
      <c r="L47" s="235" t="s">
        <v>32</v>
      </c>
      <c r="M47" s="236" t="s">
        <v>32</v>
      </c>
      <c r="N47" s="236" t="s">
        <v>32</v>
      </c>
      <c r="O47" s="236" t="s">
        <v>32</v>
      </c>
      <c r="P47" s="236" t="s">
        <v>32</v>
      </c>
      <c r="Q47" s="236" t="s">
        <v>32</v>
      </c>
      <c r="R47" s="236" t="s">
        <v>32</v>
      </c>
      <c r="S47" s="236" t="s">
        <v>32</v>
      </c>
      <c r="T47" s="236" t="s">
        <v>32</v>
      </c>
      <c r="U47" s="105"/>
      <c r="V47" s="233" t="s">
        <v>32</v>
      </c>
      <c r="W47" s="233" t="s">
        <v>32</v>
      </c>
      <c r="X47" s="233" t="s">
        <v>32</v>
      </c>
      <c r="Y47" s="233" t="s">
        <v>32</v>
      </c>
      <c r="Z47" s="233" t="s">
        <v>32</v>
      </c>
      <c r="AA47" s="233" t="s">
        <v>32</v>
      </c>
      <c r="AB47" s="233" t="s">
        <v>32</v>
      </c>
      <c r="AC47" s="233" t="s">
        <v>32</v>
      </c>
      <c r="AD47" s="233" t="s">
        <v>32</v>
      </c>
      <c r="AE47" s="233" t="s">
        <v>32</v>
      </c>
      <c r="AF47" s="233" t="s">
        <v>32</v>
      </c>
      <c r="AG47" s="233" t="s">
        <v>32</v>
      </c>
      <c r="AH47" s="233" t="s">
        <v>32</v>
      </c>
      <c r="AI47" s="233" t="s">
        <v>32</v>
      </c>
      <c r="AJ47" s="233" t="s">
        <v>32</v>
      </c>
      <c r="AK47" s="233" t="s">
        <v>32</v>
      </c>
      <c r="AL47" s="105"/>
      <c r="AM47" s="233">
        <v>0</v>
      </c>
      <c r="AN47" s="233">
        <v>0</v>
      </c>
      <c r="AO47" s="233">
        <v>0</v>
      </c>
      <c r="AP47" s="247" t="s">
        <v>32</v>
      </c>
      <c r="AQ47" s="247" t="s">
        <v>32</v>
      </c>
    </row>
    <row r="48" spans="1:43" x14ac:dyDescent="0.25">
      <c r="A48" t="s">
        <v>82</v>
      </c>
      <c r="B48" s="233">
        <v>65397080</v>
      </c>
      <c r="C48" s="236">
        <v>0.16994202187620611</v>
      </c>
      <c r="D48" s="233">
        <v>12446.436415</v>
      </c>
      <c r="E48" s="233">
        <v>12220.757279419999</v>
      </c>
      <c r="F48" s="266">
        <v>60213.212964542312</v>
      </c>
      <c r="G48" s="236">
        <v>180749.25957772046</v>
      </c>
      <c r="H48" s="236">
        <v>8.1547146324929529E-2</v>
      </c>
      <c r="I48" s="233">
        <v>34128.814464542309</v>
      </c>
      <c r="J48" s="233">
        <v>6100.8851226282359</v>
      </c>
      <c r="K48" s="236">
        <v>0.52187061661686285</v>
      </c>
      <c r="L48" s="235">
        <v>0.13444472917779407</v>
      </c>
      <c r="M48" s="236">
        <v>104.02651005213077</v>
      </c>
      <c r="N48" s="236">
        <v>0.29234112821983232</v>
      </c>
      <c r="O48" s="236">
        <v>0.63789919095058278</v>
      </c>
      <c r="P48" s="236">
        <v>0.56679942464853528</v>
      </c>
      <c r="Q48" s="236">
        <v>3.375330630333738E-2</v>
      </c>
      <c r="R48" s="236">
        <v>0.41391155698870552</v>
      </c>
      <c r="S48" s="236">
        <v>0</v>
      </c>
      <c r="T48" s="236">
        <v>0.47339740431902727</v>
      </c>
      <c r="U48" s="105"/>
      <c r="V48" s="233">
        <v>520.34861987235161</v>
      </c>
      <c r="W48" s="233">
        <v>76.636273716873234</v>
      </c>
      <c r="X48" s="233">
        <v>7198.6262877562367</v>
      </c>
      <c r="Y48" s="233">
        <v>0</v>
      </c>
      <c r="Z48" s="233">
        <v>16009.289035300628</v>
      </c>
      <c r="AA48" s="233">
        <v>6774.6667469448194</v>
      </c>
      <c r="AB48" s="233">
        <v>1378.5000703282265</v>
      </c>
      <c r="AC48" s="233">
        <v>497.07422546154709</v>
      </c>
      <c r="AD48" s="233">
        <v>862.86697068694264</v>
      </c>
      <c r="AE48" s="233">
        <v>14.729503028204471</v>
      </c>
      <c r="AF48" s="233">
        <v>796.07673144648004</v>
      </c>
      <c r="AG48" s="233">
        <v>0</v>
      </c>
      <c r="AH48" s="233">
        <v>0</v>
      </c>
      <c r="AI48" s="233">
        <v>0</v>
      </c>
      <c r="AJ48" s="233">
        <v>0</v>
      </c>
      <c r="AK48" s="233">
        <v>0</v>
      </c>
      <c r="AL48" s="105"/>
      <c r="AM48" s="233">
        <v>255431.85831419899</v>
      </c>
      <c r="AN48" s="233">
        <v>0</v>
      </c>
      <c r="AO48" s="233">
        <v>16156.492180000001</v>
      </c>
      <c r="AP48" s="247">
        <v>1494180.0000000002</v>
      </c>
      <c r="AQ48" s="247">
        <v>6803030000</v>
      </c>
    </row>
    <row r="49" spans="1:43" x14ac:dyDescent="0.25">
      <c r="A49" t="s">
        <v>83</v>
      </c>
      <c r="B49" s="233">
        <v>319929162</v>
      </c>
      <c r="C49" s="236">
        <v>0.18681211686479521</v>
      </c>
      <c r="D49" s="233">
        <v>410363.74556459289</v>
      </c>
      <c r="E49" s="233">
        <v>399835.24556459289</v>
      </c>
      <c r="F49" s="266">
        <v>630424.56748450454</v>
      </c>
      <c r="G49" s="236">
        <v>2188278.0643928535</v>
      </c>
      <c r="H49" s="236">
        <v>6.7197990509068523E-2</v>
      </c>
      <c r="I49" s="233">
        <v>237593.8159845045</v>
      </c>
      <c r="J49" s="233">
        <v>48685.386493854596</v>
      </c>
      <c r="K49" s="236">
        <v>0.74264507336316055</v>
      </c>
      <c r="L49" s="235">
        <v>0.14585997705823625</v>
      </c>
      <c r="M49" s="236">
        <v>4.6301719255433174</v>
      </c>
      <c r="N49" s="236">
        <v>0</v>
      </c>
      <c r="O49" s="236">
        <v>0.1169013356386415</v>
      </c>
      <c r="P49" s="236">
        <v>0.37687905617723949</v>
      </c>
      <c r="Q49" s="236">
        <v>2.2248263274239122E-2</v>
      </c>
      <c r="R49" s="236">
        <v>0.33108524683095503</v>
      </c>
      <c r="S49" s="236">
        <v>0.32955329702526015</v>
      </c>
      <c r="T49" s="236">
        <v>5.2005646480318551E-3</v>
      </c>
      <c r="U49" s="105"/>
      <c r="V49" s="233">
        <v>0</v>
      </c>
      <c r="W49" s="233">
        <v>0</v>
      </c>
      <c r="X49" s="233">
        <v>46741.274241905114</v>
      </c>
      <c r="Y49" s="233">
        <v>0</v>
      </c>
      <c r="Z49" s="233">
        <v>0</v>
      </c>
      <c r="AA49" s="233">
        <v>75461.321490727962</v>
      </c>
      <c r="AB49" s="233">
        <v>13315.283470025763</v>
      </c>
      <c r="AC49" s="233">
        <v>0</v>
      </c>
      <c r="AD49" s="233">
        <v>7582.9335409606047</v>
      </c>
      <c r="AE49" s="233">
        <v>5242.7698019175787</v>
      </c>
      <c r="AF49" s="233">
        <v>0</v>
      </c>
      <c r="AG49" s="233">
        <v>1269.0030727054689</v>
      </c>
      <c r="AH49" s="233">
        <v>30875.175684464546</v>
      </c>
      <c r="AI49" s="233">
        <v>47876.433707741315</v>
      </c>
      <c r="AJ49" s="233">
        <v>0</v>
      </c>
      <c r="AK49" s="233">
        <v>9229.6209740561553</v>
      </c>
      <c r="AL49" s="105"/>
      <c r="AM49" s="233">
        <v>2038359.7617247044</v>
      </c>
      <c r="AN49" s="233">
        <v>671748.18</v>
      </c>
      <c r="AO49" s="233">
        <v>1235.6220000000001</v>
      </c>
      <c r="AP49" s="247">
        <v>8717561.322687773</v>
      </c>
      <c r="AQ49" s="247">
        <v>1481327024.0549998</v>
      </c>
    </row>
    <row r="50" spans="1:43" x14ac:dyDescent="0.25">
      <c r="B50" s="233"/>
      <c r="C50" s="236"/>
      <c r="D50" s="233"/>
      <c r="E50" s="233"/>
      <c r="F50" s="233"/>
      <c r="G50" s="236"/>
      <c r="H50" s="236"/>
      <c r="I50" s="233"/>
      <c r="J50" s="233"/>
      <c r="K50" s="236"/>
      <c r="L50" s="235"/>
      <c r="M50" s="236"/>
      <c r="N50" s="236"/>
      <c r="O50" s="236"/>
      <c r="P50" s="236"/>
      <c r="Q50" s="236"/>
      <c r="R50" s="236"/>
      <c r="S50" s="236"/>
      <c r="T50" s="236"/>
      <c r="U50" s="105"/>
      <c r="V50" s="233"/>
      <c r="W50" s="233"/>
      <c r="X50" s="233"/>
      <c r="Y50" s="233"/>
      <c r="Z50" s="233"/>
      <c r="AA50" s="233"/>
      <c r="AB50" s="233"/>
      <c r="AC50" s="233"/>
      <c r="AD50" s="233"/>
      <c r="AE50" s="233"/>
      <c r="AF50" s="233"/>
      <c r="AG50" s="233"/>
      <c r="AH50" s="233"/>
      <c r="AI50" s="233"/>
      <c r="AJ50" s="233"/>
      <c r="AK50" s="233"/>
      <c r="AL50" s="105"/>
      <c r="AM50" s="233"/>
      <c r="AN50" s="233"/>
      <c r="AO50" s="233"/>
      <c r="AP50" s="247"/>
      <c r="AQ50" s="247"/>
    </row>
    <row r="51" spans="1:43" x14ac:dyDescent="0.25">
      <c r="A51" s="257" t="s">
        <v>264</v>
      </c>
      <c r="B51" s="237">
        <v>1151837611</v>
      </c>
      <c r="C51" s="238">
        <v>0.24842292374146133</v>
      </c>
      <c r="D51" s="237">
        <v>1024063.8670891249</v>
      </c>
      <c r="E51" s="237">
        <v>1019566.7593488747</v>
      </c>
      <c r="F51" s="237">
        <v>1601392.6358333966</v>
      </c>
      <c r="G51" s="238">
        <v>5047914.7320149038</v>
      </c>
      <c r="H51" s="238">
        <v>9.0530653478743728E-2</v>
      </c>
      <c r="I51" s="237">
        <v>726603.62383339659</v>
      </c>
      <c r="J51" s="237">
        <v>151076.11191227945</v>
      </c>
      <c r="K51" s="238">
        <v>0.63082123460317929</v>
      </c>
      <c r="L51" s="239">
        <v>0.41072431976246987</v>
      </c>
      <c r="M51" s="238">
        <v>16.774827954506687</v>
      </c>
      <c r="N51" s="238">
        <v>6.9318074912709859E-2</v>
      </c>
      <c r="O51" s="238">
        <v>0.27077347639301103</v>
      </c>
      <c r="P51" s="238">
        <v>0.45373233745093228</v>
      </c>
      <c r="Q51" s="238">
        <v>2.9928419938261626E-2</v>
      </c>
      <c r="R51" s="238">
        <v>0.33058879824929915</v>
      </c>
      <c r="S51" s="238">
        <v>0.21318330369951516</v>
      </c>
      <c r="T51" s="238">
        <v>4.9950791585366458E-2</v>
      </c>
      <c r="U51" s="212"/>
      <c r="V51" s="237">
        <v>29967.588257864758</v>
      </c>
      <c r="W51" s="237">
        <v>15218.566636001278</v>
      </c>
      <c r="X51" s="237">
        <v>220305.54213205964</v>
      </c>
      <c r="Y51" s="237">
        <v>10579.938817725601</v>
      </c>
      <c r="Z51" s="237">
        <v>56221.253566188607</v>
      </c>
      <c r="AA51" s="237">
        <v>210687.44261575228</v>
      </c>
      <c r="AB51" s="237">
        <v>43116.761968901905</v>
      </c>
      <c r="AC51" s="237">
        <v>7874.7207468276129</v>
      </c>
      <c r="AD51" s="237">
        <v>20523.723446349264</v>
      </c>
      <c r="AE51" s="237">
        <v>12482.141902036881</v>
      </c>
      <c r="AF51" s="237">
        <v>2774.456968757303</v>
      </c>
      <c r="AG51" s="237">
        <v>1433.4651328128143</v>
      </c>
      <c r="AH51" s="237">
        <v>34660.707217261021</v>
      </c>
      <c r="AI51" s="237">
        <v>48502.548251576038</v>
      </c>
      <c r="AJ51" s="237">
        <v>2789.4136710076223</v>
      </c>
      <c r="AK51" s="237">
        <v>9465.3525022738777</v>
      </c>
      <c r="AL51" s="212"/>
      <c r="AM51" s="237">
        <v>6325254.6535433158</v>
      </c>
      <c r="AN51" s="237">
        <v>1348438.6837830963</v>
      </c>
      <c r="AO51" s="237">
        <v>36294.426179274</v>
      </c>
      <c r="AP51" s="237">
        <v>117525834.40345789</v>
      </c>
      <c r="AQ51" s="237">
        <v>19321877756.055</v>
      </c>
    </row>
    <row r="52" spans="1:43" x14ac:dyDescent="0.25">
      <c r="A52" s="257" t="s">
        <v>104</v>
      </c>
      <c r="B52" s="258">
        <v>261159928</v>
      </c>
      <c r="C52" s="259">
        <v>0.22792222549548261</v>
      </c>
      <c r="D52" s="258">
        <v>293894.45762564335</v>
      </c>
      <c r="E52" s="258">
        <v>312087.22049006331</v>
      </c>
      <c r="F52" s="258">
        <v>531734.35530827055</v>
      </c>
      <c r="G52" s="259">
        <v>910643.64192223176</v>
      </c>
      <c r="H52" s="259">
        <v>0.13628453434416313</v>
      </c>
      <c r="I52" s="258">
        <v>253650.7278082706</v>
      </c>
      <c r="J52" s="258">
        <v>53981.423672349592</v>
      </c>
      <c r="K52" s="259">
        <v>0.97124673662902294</v>
      </c>
      <c r="L52" s="260">
        <v>1.0670793260523896</v>
      </c>
      <c r="M52" s="259">
        <v>48.93604504286737</v>
      </c>
      <c r="N52" s="259">
        <v>0.20393663947063387</v>
      </c>
      <c r="O52" s="259">
        <v>0.31341340763179754</v>
      </c>
      <c r="P52" s="259">
        <v>0.47702527639241543</v>
      </c>
      <c r="Q52" s="259">
        <v>5.9278318309457394E-2</v>
      </c>
      <c r="R52" s="259">
        <v>0.43495997982984785</v>
      </c>
      <c r="S52" s="259">
        <v>0.17297562855695059</v>
      </c>
      <c r="T52" s="259">
        <v>0.10225732631469418</v>
      </c>
      <c r="U52" s="257"/>
      <c r="V52" s="258">
        <v>18372.309185415066</v>
      </c>
      <c r="W52" s="258">
        <v>5322.5611494323357</v>
      </c>
      <c r="X52" s="258">
        <v>70575.778573511052</v>
      </c>
      <c r="Y52" s="258">
        <v>3541.6703437684469</v>
      </c>
      <c r="Z52" s="258">
        <v>39799.383205186867</v>
      </c>
      <c r="AA52" s="258">
        <v>70168.649973513398</v>
      </c>
      <c r="AB52" s="258">
        <v>18877.392341510822</v>
      </c>
      <c r="AC52" s="258">
        <v>6718.6598938091065</v>
      </c>
      <c r="AD52" s="258">
        <v>11469.702202588658</v>
      </c>
      <c r="AE52" s="258">
        <v>5793.1147736992234</v>
      </c>
      <c r="AF52" s="258">
        <v>2423.7569687573032</v>
      </c>
      <c r="AG52" s="258">
        <v>119.99831010734536</v>
      </c>
      <c r="AH52" s="258">
        <v>106.24208911886471</v>
      </c>
      <c r="AI52" s="258">
        <v>78.794133344411847</v>
      </c>
      <c r="AJ52" s="258">
        <v>264.05809278041176</v>
      </c>
      <c r="AK52" s="258">
        <v>18.65657172729497</v>
      </c>
      <c r="AL52" s="257"/>
      <c r="AM52" s="258">
        <v>2260094.2463139328</v>
      </c>
      <c r="AN52" s="258">
        <v>390941.22285410005</v>
      </c>
      <c r="AO52" s="258">
        <v>25937.645243450002</v>
      </c>
      <c r="AP52" s="258">
        <v>63516992</v>
      </c>
      <c r="AQ52" s="258">
        <v>12780134000</v>
      </c>
    </row>
    <row r="53" spans="1:43" x14ac:dyDescent="0.25">
      <c r="A53" s="257" t="s">
        <v>353</v>
      </c>
      <c r="B53" s="237">
        <v>443217941</v>
      </c>
      <c r="C53" s="238">
        <v>0.26856868930327599</v>
      </c>
      <c r="D53" s="237">
        <v>443549.96422092465</v>
      </c>
      <c r="E53" s="237">
        <v>450575.70648067439</v>
      </c>
      <c r="F53" s="237">
        <v>834601.30195668398</v>
      </c>
      <c r="G53" s="238">
        <v>1379879.1678608961</v>
      </c>
      <c r="H53" s="238">
        <v>0.14574465439010112</v>
      </c>
      <c r="I53" s="237">
        <v>420358.07795668388</v>
      </c>
      <c r="J53" s="237">
        <v>88250.885679691462</v>
      </c>
      <c r="K53" s="238">
        <v>0.94842297450383195</v>
      </c>
      <c r="L53" s="239">
        <v>0.7785786117484691</v>
      </c>
      <c r="M53" s="238">
        <v>37.916788057097172</v>
      </c>
      <c r="N53" s="238">
        <v>0.25121375589414918</v>
      </c>
      <c r="O53" s="238">
        <v>0.47337880623209483</v>
      </c>
      <c r="P53" s="238">
        <v>0.50366333837626887</v>
      </c>
      <c r="Q53" s="238">
        <v>6.3955517073642734E-2</v>
      </c>
      <c r="R53" s="238">
        <v>0.43881895594234949</v>
      </c>
      <c r="S53" s="238">
        <v>0.12326505531969224</v>
      </c>
      <c r="T53" s="238">
        <v>8.2679800869332562E-2</v>
      </c>
      <c r="U53" s="212"/>
      <c r="V53" s="237">
        <v>29871.567133217333</v>
      </c>
      <c r="W53" s="237">
        <v>15218.566636001278</v>
      </c>
      <c r="X53" s="237">
        <v>157733.34175740473</v>
      </c>
      <c r="Y53" s="237">
        <v>10469.514524381064</v>
      </c>
      <c r="Z53" s="237">
        <v>55973.61618240417</v>
      </c>
      <c r="AA53" s="237">
        <v>86368.454624042512</v>
      </c>
      <c r="AB53" s="237">
        <v>26590.114042175959</v>
      </c>
      <c r="AC53" s="237">
        <v>7827.5307468276133</v>
      </c>
      <c r="AD53" s="237">
        <v>12940.789905388658</v>
      </c>
      <c r="AE53" s="237">
        <v>6988.8721001193026</v>
      </c>
      <c r="AF53" s="237">
        <v>2774.456968757303</v>
      </c>
      <c r="AG53" s="237">
        <v>164.46206010734537</v>
      </c>
      <c r="AH53" s="237">
        <v>3785.5315327964745</v>
      </c>
      <c r="AI53" s="237">
        <v>626.11454383471983</v>
      </c>
      <c r="AJ53" s="237">
        <v>2789.4136710076223</v>
      </c>
      <c r="AK53" s="237">
        <v>235.73152821772285</v>
      </c>
      <c r="AL53" s="212"/>
      <c r="AM53" s="237">
        <v>3694888.0816373224</v>
      </c>
      <c r="AN53" s="237">
        <v>455450.58378309611</v>
      </c>
      <c r="AO53" s="237">
        <v>34755.122179273996</v>
      </c>
      <c r="AP53" s="237">
        <v>92677685.777162746</v>
      </c>
      <c r="AQ53" s="237">
        <v>16805400732</v>
      </c>
    </row>
    <row r="54" spans="1:43" x14ac:dyDescent="0.25">
      <c r="B54" s="254"/>
    </row>
    <row r="57" spans="1:43" x14ac:dyDescent="0.25">
      <c r="A57" s="74" t="s">
        <v>264</v>
      </c>
      <c r="B57" t="s">
        <v>362</v>
      </c>
    </row>
    <row r="58" spans="1:43" x14ac:dyDescent="0.25">
      <c r="A58" s="74" t="s">
        <v>104</v>
      </c>
      <c r="B58" t="s">
        <v>357</v>
      </c>
    </row>
    <row r="59" spans="1:43" x14ac:dyDescent="0.25">
      <c r="A59" s="74" t="s">
        <v>354</v>
      </c>
      <c r="B59" t="s">
        <v>358</v>
      </c>
    </row>
  </sheetData>
  <dataConsolidate/>
  <mergeCells count="38">
    <mergeCell ref="AK1:AK3"/>
    <mergeCell ref="AM1:AM3"/>
    <mergeCell ref="AN1:AN3"/>
    <mergeCell ref="AO1:AO3"/>
    <mergeCell ref="AF1:AF3"/>
    <mergeCell ref="AG1:AG3"/>
    <mergeCell ref="AH1:AH3"/>
    <mergeCell ref="AI1:AI3"/>
    <mergeCell ref="AJ1:AJ3"/>
    <mergeCell ref="AA1:AA3"/>
    <mergeCell ref="AB1:AB3"/>
    <mergeCell ref="AC1:AC3"/>
    <mergeCell ref="AD1:AD3"/>
    <mergeCell ref="AE1:AE3"/>
    <mergeCell ref="B1:B3"/>
    <mergeCell ref="C1:C3"/>
    <mergeCell ref="D1:D3"/>
    <mergeCell ref="E1:E3"/>
    <mergeCell ref="F1:F3"/>
    <mergeCell ref="H1:H3"/>
    <mergeCell ref="G1:G3"/>
    <mergeCell ref="I1:I3"/>
    <mergeCell ref="J1:J3"/>
    <mergeCell ref="K1:K3"/>
    <mergeCell ref="Q1:Q3"/>
    <mergeCell ref="R1:R3"/>
    <mergeCell ref="L1:L3"/>
    <mergeCell ref="M1:M3"/>
    <mergeCell ref="N1:N3"/>
    <mergeCell ref="O1:O3"/>
    <mergeCell ref="P1:P3"/>
    <mergeCell ref="Y1:Y3"/>
    <mergeCell ref="Z1:Z3"/>
    <mergeCell ref="S1:S3"/>
    <mergeCell ref="T1:T3"/>
    <mergeCell ref="V1:V3"/>
    <mergeCell ref="W1:W3"/>
    <mergeCell ref="X1:X3"/>
  </mergeCells>
  <conditionalFormatting sqref="B5:T49">
    <cfRule type="cellIs" dxfId="1" priority="1" operator="lessThan">
      <formula>0</formula>
    </cfRule>
  </conditionalFormatting>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38"/>
  <sheetViews>
    <sheetView topLeftCell="A2" zoomScale="70" zoomScaleNormal="70" workbookViewId="0">
      <selection activeCell="AQ10" sqref="AQ10"/>
    </sheetView>
  </sheetViews>
  <sheetFormatPr defaultColWidth="11.42578125" defaultRowHeight="15" x14ac:dyDescent="0.25"/>
  <cols>
    <col min="8" max="8" width="11.42578125" style="105"/>
    <col min="50" max="71" width="11.42578125" style="105"/>
  </cols>
  <sheetData>
    <row r="1" spans="1:135" s="105" customFormat="1" ht="15" customHeight="1" x14ac:dyDescent="0.25">
      <c r="A1" s="105">
        <v>2013</v>
      </c>
      <c r="B1" s="295" t="s">
        <v>84</v>
      </c>
      <c r="C1" s="296" t="s">
        <v>85</v>
      </c>
      <c r="D1" s="298" t="s">
        <v>86</v>
      </c>
      <c r="E1" s="298" t="s">
        <v>87</v>
      </c>
      <c r="F1" s="303" t="s">
        <v>159</v>
      </c>
      <c r="G1" s="298" t="s">
        <v>6</v>
      </c>
      <c r="H1" s="298" t="s">
        <v>108</v>
      </c>
      <c r="I1" s="298" t="s">
        <v>89</v>
      </c>
      <c r="J1" s="298" t="s">
        <v>209</v>
      </c>
      <c r="K1" s="298" t="s">
        <v>35</v>
      </c>
      <c r="L1" s="298" t="s">
        <v>36</v>
      </c>
      <c r="M1" s="298" t="s">
        <v>130</v>
      </c>
      <c r="N1" s="304" t="s">
        <v>100</v>
      </c>
      <c r="O1" s="298" t="s">
        <v>92</v>
      </c>
      <c r="P1" s="304" t="s">
        <v>160</v>
      </c>
      <c r="Q1" s="303" t="s">
        <v>154</v>
      </c>
      <c r="R1" s="303" t="s">
        <v>155</v>
      </c>
      <c r="S1" s="305" t="s">
        <v>156</v>
      </c>
      <c r="T1" s="300" t="s">
        <v>133</v>
      </c>
      <c r="U1" s="182"/>
      <c r="V1" s="297" t="s">
        <v>136</v>
      </c>
      <c r="W1" s="297" t="s">
        <v>137</v>
      </c>
      <c r="X1" s="297" t="s">
        <v>138</v>
      </c>
      <c r="Y1" s="297" t="s">
        <v>139</v>
      </c>
      <c r="Z1" s="297" t="s">
        <v>140</v>
      </c>
      <c r="AA1" s="297" t="s">
        <v>141</v>
      </c>
      <c r="AB1" s="297" t="s">
        <v>142</v>
      </c>
      <c r="AC1" s="297" t="s">
        <v>143</v>
      </c>
      <c r="AD1" s="297" t="s">
        <v>144</v>
      </c>
      <c r="AE1" s="297" t="s">
        <v>145</v>
      </c>
      <c r="AF1" s="297" t="s">
        <v>146</v>
      </c>
      <c r="AG1" s="297" t="s">
        <v>147</v>
      </c>
      <c r="AH1" s="297" t="s">
        <v>148</v>
      </c>
      <c r="AI1" s="297" t="s">
        <v>149</v>
      </c>
      <c r="AJ1" s="297" t="s">
        <v>150</v>
      </c>
      <c r="AK1" s="297" t="s">
        <v>151</v>
      </c>
      <c r="AL1" s="182"/>
      <c r="AM1" s="182"/>
      <c r="AN1" s="182"/>
      <c r="AO1" s="182"/>
      <c r="AP1" s="299" t="s">
        <v>106</v>
      </c>
      <c r="AQ1" s="299" t="s">
        <v>109</v>
      </c>
      <c r="AR1" s="301" t="s">
        <v>203</v>
      </c>
      <c r="AS1" s="299" t="s">
        <v>204</v>
      </c>
      <c r="AT1" s="299" t="s">
        <v>134</v>
      </c>
      <c r="AU1" s="299" t="s">
        <v>95</v>
      </c>
      <c r="AV1" s="299" t="s">
        <v>135</v>
      </c>
      <c r="AW1" s="299" t="s">
        <v>96</v>
      </c>
      <c r="AX1" s="297" t="s">
        <v>105</v>
      </c>
      <c r="AY1" s="299" t="s">
        <v>107</v>
      </c>
      <c r="AZ1" s="299" t="s">
        <v>110</v>
      </c>
      <c r="BA1" s="299" t="s">
        <v>111</v>
      </c>
      <c r="BB1" s="299" t="s">
        <v>112</v>
      </c>
      <c r="BC1" s="299" t="s">
        <v>113</v>
      </c>
      <c r="BD1" s="299" t="s">
        <v>114</v>
      </c>
      <c r="BE1" s="299" t="s">
        <v>115</v>
      </c>
      <c r="BF1" s="299" t="s">
        <v>116</v>
      </c>
      <c r="BG1" s="299" t="s">
        <v>117</v>
      </c>
      <c r="BH1" s="299" t="s">
        <v>118</v>
      </c>
      <c r="BI1" s="299" t="s">
        <v>119</v>
      </c>
      <c r="BJ1" s="299" t="s">
        <v>120</v>
      </c>
      <c r="BK1" s="299" t="s">
        <v>121</v>
      </c>
      <c r="BL1" s="299" t="s">
        <v>122</v>
      </c>
      <c r="BM1" s="299" t="s">
        <v>123</v>
      </c>
      <c r="BN1" s="299" t="s">
        <v>124</v>
      </c>
      <c r="BO1" s="299" t="s">
        <v>125</v>
      </c>
      <c r="BP1" s="299" t="s">
        <v>126</v>
      </c>
      <c r="BQ1" s="299" t="s">
        <v>127</v>
      </c>
      <c r="BR1" s="299" t="s">
        <v>128</v>
      </c>
      <c r="BS1" s="299" t="s">
        <v>129</v>
      </c>
      <c r="BT1" s="116"/>
      <c r="BU1" s="116"/>
      <c r="BV1" s="116"/>
      <c r="BW1" s="116"/>
      <c r="BX1" s="116"/>
      <c r="BY1" s="116"/>
      <c r="BZ1" s="116"/>
      <c r="CA1" s="116"/>
      <c r="CB1" s="116"/>
      <c r="CC1" s="116"/>
      <c r="CD1" s="116"/>
      <c r="CE1" s="116"/>
      <c r="CF1" s="116"/>
      <c r="CG1" s="116"/>
      <c r="CH1" s="116"/>
      <c r="CI1" s="116"/>
      <c r="CJ1" s="116"/>
      <c r="CK1" s="307" t="s">
        <v>90</v>
      </c>
      <c r="CL1" s="302" t="s">
        <v>152</v>
      </c>
      <c r="CM1" s="302" t="s">
        <v>153</v>
      </c>
      <c r="CN1" s="306" t="s">
        <v>99</v>
      </c>
      <c r="CO1" s="302" t="s">
        <v>158</v>
      </c>
      <c r="CP1" s="177" t="s">
        <v>218</v>
      </c>
      <c r="CQ1" s="178" t="s">
        <v>219</v>
      </c>
      <c r="CR1" s="178" t="s">
        <v>220</v>
      </c>
      <c r="CS1" s="178" t="s">
        <v>221</v>
      </c>
      <c r="CT1" s="178" t="s">
        <v>222</v>
      </c>
      <c r="CU1" s="178" t="s">
        <v>223</v>
      </c>
      <c r="CV1" s="178" t="s">
        <v>224</v>
      </c>
      <c r="CW1" s="178" t="s">
        <v>225</v>
      </c>
      <c r="CX1" s="178" t="s">
        <v>226</v>
      </c>
      <c r="CY1" s="178" t="s">
        <v>227</v>
      </c>
      <c r="CZ1" s="178" t="s">
        <v>228</v>
      </c>
      <c r="DA1" s="178" t="s">
        <v>229</v>
      </c>
      <c r="DB1" s="178" t="s">
        <v>230</v>
      </c>
      <c r="DC1" s="178" t="s">
        <v>231</v>
      </c>
      <c r="DD1" s="178" t="s">
        <v>232</v>
      </c>
      <c r="DE1" s="178" t="s">
        <v>233</v>
      </c>
      <c r="DF1" s="178" t="s">
        <v>234</v>
      </c>
      <c r="DG1" s="178" t="s">
        <v>235</v>
      </c>
      <c r="DH1" s="178" t="s">
        <v>236</v>
      </c>
      <c r="DI1" s="178" t="s">
        <v>237</v>
      </c>
      <c r="DJ1" s="178" t="s">
        <v>238</v>
      </c>
      <c r="DK1" s="178" t="s">
        <v>239</v>
      </c>
      <c r="DL1" s="178" t="s">
        <v>240</v>
      </c>
      <c r="DM1" s="178" t="s">
        <v>241</v>
      </c>
      <c r="DN1" s="178" t="s">
        <v>242</v>
      </c>
      <c r="DO1" s="178" t="s">
        <v>243</v>
      </c>
      <c r="DP1" s="178" t="s">
        <v>244</v>
      </c>
      <c r="DQ1" s="178" t="s">
        <v>245</v>
      </c>
      <c r="DR1" s="178" t="s">
        <v>246</v>
      </c>
      <c r="DS1" s="178" t="s">
        <v>247</v>
      </c>
      <c r="DT1" s="178" t="s">
        <v>248</v>
      </c>
      <c r="DU1" s="178" t="s">
        <v>249</v>
      </c>
      <c r="DV1" s="178" t="s">
        <v>250</v>
      </c>
      <c r="DW1" s="178" t="s">
        <v>251</v>
      </c>
      <c r="DX1" s="178" t="s">
        <v>252</v>
      </c>
      <c r="DY1" s="178" t="s">
        <v>253</v>
      </c>
      <c r="DZ1" s="178" t="s">
        <v>254</v>
      </c>
      <c r="EA1" s="178" t="s">
        <v>255</v>
      </c>
      <c r="EB1" s="178" t="s">
        <v>256</v>
      </c>
      <c r="EC1" s="104" t="s">
        <v>257</v>
      </c>
      <c r="ED1" s="104" t="s">
        <v>258</v>
      </c>
      <c r="EE1" s="104" t="s">
        <v>259</v>
      </c>
    </row>
    <row r="2" spans="1:135" s="105" customFormat="1" x14ac:dyDescent="0.25">
      <c r="B2" s="295"/>
      <c r="C2" s="296"/>
      <c r="D2" s="298"/>
      <c r="E2" s="298"/>
      <c r="F2" s="303"/>
      <c r="G2" s="298"/>
      <c r="H2" s="298"/>
      <c r="I2" s="298"/>
      <c r="J2" s="298"/>
      <c r="K2" s="298"/>
      <c r="L2" s="298"/>
      <c r="M2" s="298"/>
      <c r="N2" s="304"/>
      <c r="O2" s="298"/>
      <c r="P2" s="304"/>
      <c r="Q2" s="303"/>
      <c r="R2" s="303"/>
      <c r="S2" s="305"/>
      <c r="T2" s="300"/>
      <c r="U2" s="182"/>
      <c r="V2" s="297"/>
      <c r="W2" s="297"/>
      <c r="X2" s="297"/>
      <c r="Y2" s="297"/>
      <c r="Z2" s="297"/>
      <c r="AA2" s="297"/>
      <c r="AB2" s="297"/>
      <c r="AC2" s="297"/>
      <c r="AD2" s="297"/>
      <c r="AE2" s="297"/>
      <c r="AF2" s="297"/>
      <c r="AG2" s="297"/>
      <c r="AH2" s="297"/>
      <c r="AI2" s="297"/>
      <c r="AJ2" s="297"/>
      <c r="AK2" s="297"/>
      <c r="AL2" s="182"/>
      <c r="AM2" s="182"/>
      <c r="AN2" s="182"/>
      <c r="AO2" s="182"/>
      <c r="AP2" s="299"/>
      <c r="AQ2" s="299"/>
      <c r="AR2" s="301"/>
      <c r="AS2" s="299"/>
      <c r="AT2" s="299"/>
      <c r="AU2" s="299"/>
      <c r="AV2" s="299"/>
      <c r="AW2" s="299"/>
      <c r="AX2" s="297"/>
      <c r="AY2" s="299"/>
      <c r="AZ2" s="299"/>
      <c r="BA2" s="299"/>
      <c r="BB2" s="299"/>
      <c r="BC2" s="299"/>
      <c r="BD2" s="299"/>
      <c r="BE2" s="299"/>
      <c r="BF2" s="299"/>
      <c r="BG2" s="299"/>
      <c r="BH2" s="299"/>
      <c r="BI2" s="299"/>
      <c r="BJ2" s="299"/>
      <c r="BK2" s="299"/>
      <c r="BL2" s="299"/>
      <c r="BM2" s="299"/>
      <c r="BN2" s="299"/>
      <c r="BO2" s="299"/>
      <c r="BP2" s="299"/>
      <c r="BQ2" s="299"/>
      <c r="BR2" s="299"/>
      <c r="BS2" s="299"/>
      <c r="BT2" s="103"/>
      <c r="BU2" s="103"/>
      <c r="BV2" s="103"/>
      <c r="BW2" s="103"/>
      <c r="BX2" s="103"/>
      <c r="BY2" s="103"/>
      <c r="BZ2" s="103"/>
      <c r="CA2" s="103"/>
      <c r="CB2" s="299"/>
      <c r="CC2" s="299"/>
      <c r="CD2" s="299"/>
      <c r="CE2" s="103"/>
      <c r="CF2" s="103"/>
      <c r="CG2" s="103"/>
      <c r="CH2" s="103"/>
      <c r="CI2" s="103"/>
      <c r="CJ2" s="103"/>
      <c r="CK2" s="307"/>
      <c r="CL2" s="302"/>
      <c r="CM2" s="302"/>
      <c r="CN2" s="306"/>
      <c r="CO2" s="302"/>
      <c r="CP2" s="179" t="s">
        <v>260</v>
      </c>
    </row>
    <row r="3" spans="1:135" s="105" customFormat="1" x14ac:dyDescent="0.25">
      <c r="A3" s="104" t="s">
        <v>161</v>
      </c>
      <c r="B3" s="295"/>
      <c r="C3" s="296"/>
      <c r="D3" s="298"/>
      <c r="E3" s="298"/>
      <c r="F3" s="303"/>
      <c r="G3" s="298"/>
      <c r="H3" s="298"/>
      <c r="I3" s="298"/>
      <c r="J3" s="298"/>
      <c r="K3" s="298"/>
      <c r="L3" s="298"/>
      <c r="M3" s="298"/>
      <c r="N3" s="304"/>
      <c r="O3" s="298"/>
      <c r="P3" s="304"/>
      <c r="Q3" s="303"/>
      <c r="R3" s="303"/>
      <c r="S3" s="305"/>
      <c r="T3" s="300"/>
      <c r="U3" s="182"/>
      <c r="V3" s="297"/>
      <c r="W3" s="297"/>
      <c r="X3" s="297"/>
      <c r="Y3" s="297"/>
      <c r="Z3" s="297"/>
      <c r="AA3" s="297"/>
      <c r="AB3" s="297"/>
      <c r="AC3" s="297"/>
      <c r="AD3" s="297"/>
      <c r="AE3" s="297"/>
      <c r="AF3" s="297"/>
      <c r="AG3" s="297"/>
      <c r="AH3" s="297"/>
      <c r="AI3" s="297"/>
      <c r="AJ3" s="297"/>
      <c r="AK3" s="297"/>
      <c r="AL3" s="182"/>
      <c r="AM3" s="182"/>
      <c r="AN3" s="182"/>
      <c r="AO3" s="182"/>
      <c r="AP3" s="299"/>
      <c r="AQ3" s="299"/>
      <c r="AR3" s="301"/>
      <c r="AS3" s="299"/>
      <c r="AT3" s="299"/>
      <c r="AU3" s="299"/>
      <c r="AV3" s="299"/>
      <c r="AW3" s="299"/>
      <c r="AX3" s="297"/>
      <c r="AY3" s="299"/>
      <c r="AZ3" s="299"/>
      <c r="BA3" s="299"/>
      <c r="BB3" s="299"/>
      <c r="BC3" s="299"/>
      <c r="BD3" s="299"/>
      <c r="BE3" s="299"/>
      <c r="BF3" s="299"/>
      <c r="BG3" s="299"/>
      <c r="BH3" s="299"/>
      <c r="BI3" s="299"/>
      <c r="BJ3" s="299"/>
      <c r="BK3" s="299"/>
      <c r="BL3" s="299"/>
      <c r="BM3" s="299"/>
      <c r="BN3" s="299"/>
      <c r="BO3" s="299"/>
      <c r="BP3" s="299"/>
      <c r="BQ3" s="299"/>
      <c r="BR3" s="299"/>
      <c r="BS3" s="299"/>
      <c r="BT3" s="180" t="s">
        <v>162</v>
      </c>
      <c r="BU3" s="180" t="s">
        <v>163</v>
      </c>
      <c r="BV3" s="180" t="s">
        <v>164</v>
      </c>
      <c r="BW3" s="180" t="s">
        <v>165</v>
      </c>
      <c r="BX3" s="103" t="s">
        <v>166</v>
      </c>
      <c r="BY3" s="103" t="s">
        <v>167</v>
      </c>
      <c r="BZ3" s="103" t="s">
        <v>168</v>
      </c>
      <c r="CA3" s="103" t="s">
        <v>169</v>
      </c>
      <c r="CB3" s="103" t="s">
        <v>170</v>
      </c>
      <c r="CC3" s="103" t="s">
        <v>171</v>
      </c>
      <c r="CD3" s="103" t="s">
        <v>172</v>
      </c>
      <c r="CE3" s="103" t="s">
        <v>173</v>
      </c>
      <c r="CF3" s="103" t="s">
        <v>174</v>
      </c>
      <c r="CG3" s="103" t="s">
        <v>175</v>
      </c>
      <c r="CH3" s="103" t="s">
        <v>176</v>
      </c>
      <c r="CI3" s="103" t="s">
        <v>177</v>
      </c>
      <c r="CJ3" s="103" t="s">
        <v>178</v>
      </c>
      <c r="CK3" s="307"/>
      <c r="CL3" s="302"/>
      <c r="CM3" s="302"/>
      <c r="CN3" s="306"/>
      <c r="CO3" s="302"/>
      <c r="CP3" s="179"/>
      <c r="DQ3" s="104" t="s">
        <v>261</v>
      </c>
    </row>
    <row r="4" spans="1:135" x14ac:dyDescent="0.25">
      <c r="D4" s="105"/>
      <c r="E4" s="105"/>
      <c r="I4" s="105"/>
      <c r="S4" s="137"/>
      <c r="T4" s="137"/>
      <c r="V4" s="100"/>
      <c r="W4" s="100"/>
      <c r="X4" s="100"/>
      <c r="Y4" s="100"/>
      <c r="Z4" s="100"/>
      <c r="AA4" s="134"/>
      <c r="AB4" s="100"/>
      <c r="AC4" s="100"/>
      <c r="AD4" s="100"/>
      <c r="AE4" s="100"/>
      <c r="AF4" s="100"/>
      <c r="AG4" s="134"/>
      <c r="AH4" s="100"/>
      <c r="AI4" s="100"/>
      <c r="AJ4" s="100"/>
      <c r="AK4" s="100"/>
      <c r="AQ4" s="105"/>
      <c r="BT4" s="148"/>
      <c r="BU4" s="148"/>
      <c r="BV4" s="148"/>
      <c r="BW4" s="148"/>
      <c r="BX4" s="149"/>
      <c r="BY4" s="149"/>
      <c r="BZ4" s="149"/>
      <c r="CA4" s="149"/>
      <c r="CB4" s="149"/>
      <c r="CC4" s="149"/>
      <c r="CD4" s="149"/>
      <c r="CE4" s="149"/>
      <c r="CF4" s="149"/>
      <c r="CG4" s="149"/>
      <c r="CH4" s="149"/>
      <c r="CI4" s="149"/>
      <c r="CJ4" s="149"/>
      <c r="CK4" s="144"/>
      <c r="CP4" s="156"/>
      <c r="EC4" s="157"/>
      <c r="ED4" s="157"/>
      <c r="EE4" s="157"/>
    </row>
    <row r="5" spans="1:135" x14ac:dyDescent="0.25">
      <c r="A5" s="150" t="s">
        <v>41</v>
      </c>
      <c r="B5" s="104">
        <v>2992192</v>
      </c>
      <c r="C5" s="104">
        <v>0.36831894477359739</v>
      </c>
      <c r="D5" s="104">
        <v>1537.7740000000001</v>
      </c>
      <c r="E5" s="104">
        <v>2592.2240000000002</v>
      </c>
      <c r="F5" s="104">
        <v>1723.9407053194241</v>
      </c>
      <c r="G5" s="148">
        <v>2900.3608961498039</v>
      </c>
      <c r="H5" s="104">
        <v>6.7482287045350614E-2</v>
      </c>
      <c r="I5" s="104">
        <v>1545.7157053194242</v>
      </c>
      <c r="J5" s="105">
        <v>311.06629840274746</v>
      </c>
      <c r="K5" s="104">
        <v>0.51658306195572479</v>
      </c>
      <c r="L5" s="104">
        <v>2.3482611532183206</v>
      </c>
      <c r="M5" s="104" t="s">
        <v>32</v>
      </c>
      <c r="N5" s="104">
        <v>4.8788323886345459</v>
      </c>
      <c r="O5" s="151">
        <v>0.59625020859286237</v>
      </c>
      <c r="P5" s="105">
        <v>0.89661767400116166</v>
      </c>
      <c r="Q5" s="151">
        <v>0.10725089378210982</v>
      </c>
      <c r="R5" s="151">
        <v>1.5893191899384385</v>
      </c>
      <c r="S5" s="153">
        <v>0</v>
      </c>
      <c r="T5" s="151">
        <v>0.68162590525162081</v>
      </c>
      <c r="U5" s="104"/>
      <c r="V5" s="100">
        <v>0</v>
      </c>
      <c r="W5" s="134">
        <v>0</v>
      </c>
      <c r="X5" s="134">
        <v>1545.6141007194242</v>
      </c>
      <c r="Y5" s="134">
        <v>0</v>
      </c>
      <c r="Z5" s="134">
        <v>0</v>
      </c>
      <c r="AA5" s="134">
        <v>0</v>
      </c>
      <c r="AB5" s="134">
        <v>0.10160459999999999</v>
      </c>
      <c r="AC5" s="134">
        <v>0</v>
      </c>
      <c r="AD5" s="134">
        <v>0</v>
      </c>
      <c r="AE5" s="134">
        <v>0</v>
      </c>
      <c r="AF5" s="134">
        <v>0</v>
      </c>
      <c r="AG5" s="134">
        <v>0</v>
      </c>
      <c r="AH5" s="134">
        <v>0</v>
      </c>
      <c r="AI5" s="134">
        <v>0</v>
      </c>
      <c r="AJ5" s="134">
        <v>0</v>
      </c>
      <c r="AK5" s="134">
        <v>0</v>
      </c>
      <c r="AL5" s="104"/>
      <c r="AM5" s="104"/>
      <c r="AN5" s="104"/>
      <c r="AO5" s="104"/>
      <c r="AP5" s="104">
        <v>165.23868455858172</v>
      </c>
      <c r="AQ5" s="104">
        <v>13023.723781526232</v>
      </c>
      <c r="AR5" s="104">
        <v>0.10727480442955271</v>
      </c>
      <c r="AS5" s="104">
        <v>1.5896735147322443</v>
      </c>
      <c r="AT5" s="104">
        <v>1053.5998669000001</v>
      </c>
      <c r="AU5" s="104">
        <v>2587974</v>
      </c>
      <c r="AV5" s="104">
        <v>0</v>
      </c>
      <c r="AW5" s="105">
        <v>1545.6141007194242</v>
      </c>
      <c r="AX5" s="104">
        <v>1102081</v>
      </c>
      <c r="AY5" s="104">
        <v>195.72298652909143</v>
      </c>
      <c r="AZ5" s="105">
        <v>13023.215758526232</v>
      </c>
      <c r="BA5" s="105">
        <v>0</v>
      </c>
      <c r="BB5" s="105">
        <v>0</v>
      </c>
      <c r="BC5" s="105">
        <v>0</v>
      </c>
      <c r="BD5" s="105">
        <v>0</v>
      </c>
      <c r="BE5" s="105">
        <v>0</v>
      </c>
      <c r="BF5" s="105">
        <v>0</v>
      </c>
      <c r="BG5" s="105">
        <v>0</v>
      </c>
      <c r="BH5" s="105">
        <v>0</v>
      </c>
      <c r="BI5" s="105">
        <v>0</v>
      </c>
      <c r="BJ5" s="105">
        <v>0.50802299999999989</v>
      </c>
      <c r="BK5" s="105">
        <v>0</v>
      </c>
      <c r="BL5" s="105">
        <v>0</v>
      </c>
      <c r="BM5" s="105">
        <v>0</v>
      </c>
      <c r="BN5" s="105">
        <v>0</v>
      </c>
      <c r="BO5" s="105">
        <v>0</v>
      </c>
      <c r="BP5" s="105">
        <v>0</v>
      </c>
      <c r="BQ5" s="105">
        <v>0</v>
      </c>
      <c r="BR5" s="105">
        <v>0</v>
      </c>
      <c r="BS5" s="105">
        <v>0</v>
      </c>
      <c r="BT5" s="148">
        <v>1545.6141007194242</v>
      </c>
      <c r="BU5" s="148">
        <v>0.10160459999999999</v>
      </c>
      <c r="BV5" s="148">
        <v>0</v>
      </c>
      <c r="BW5" s="148">
        <v>0</v>
      </c>
      <c r="BX5" s="149">
        <v>0</v>
      </c>
      <c r="BY5" s="149">
        <v>0</v>
      </c>
      <c r="BZ5" s="149">
        <v>1545.7157053194242</v>
      </c>
      <c r="CA5" s="149">
        <v>0</v>
      </c>
      <c r="CB5" s="149">
        <v>0.99993426695500975</v>
      </c>
      <c r="CC5" s="152">
        <v>6.5733044990316162E-5</v>
      </c>
      <c r="CD5" s="152">
        <v>0</v>
      </c>
      <c r="CE5" s="152">
        <v>0</v>
      </c>
      <c r="CF5" s="152">
        <v>0</v>
      </c>
      <c r="CG5" s="152">
        <v>0</v>
      </c>
      <c r="CH5" s="152">
        <v>1</v>
      </c>
      <c r="CI5" s="152">
        <v>0</v>
      </c>
      <c r="CJ5" s="149">
        <v>1545.7157053194242</v>
      </c>
      <c r="CK5" s="144">
        <v>311.13564790959248</v>
      </c>
      <c r="CL5" s="104">
        <v>121432.31</v>
      </c>
      <c r="CM5" s="104">
        <v>8194.5300000000007</v>
      </c>
      <c r="CN5" s="148">
        <v>360</v>
      </c>
      <c r="CO5" s="104">
        <v>178.22500000000002</v>
      </c>
      <c r="CP5" s="156">
        <v>0</v>
      </c>
      <c r="CQ5">
        <v>0</v>
      </c>
      <c r="CR5">
        <v>87.024662857142872</v>
      </c>
      <c r="CS5">
        <v>0</v>
      </c>
      <c r="CT5">
        <v>0</v>
      </c>
      <c r="CU5">
        <v>0</v>
      </c>
      <c r="CV5">
        <v>0</v>
      </c>
      <c r="CW5">
        <v>0</v>
      </c>
      <c r="CX5">
        <v>0</v>
      </c>
      <c r="CY5">
        <v>0</v>
      </c>
      <c r="CZ5">
        <v>0</v>
      </c>
      <c r="DA5">
        <v>0</v>
      </c>
      <c r="DB5">
        <v>0</v>
      </c>
      <c r="DC5">
        <v>63.428489208633096</v>
      </c>
      <c r="DD5">
        <v>14.676258992805757</v>
      </c>
      <c r="DE5">
        <v>0</v>
      </c>
      <c r="DF5">
        <v>0</v>
      </c>
      <c r="DG5">
        <v>0</v>
      </c>
      <c r="DH5">
        <v>0</v>
      </c>
      <c r="DI5">
        <v>0</v>
      </c>
      <c r="DJ5">
        <v>0.18613439999999998</v>
      </c>
      <c r="DK5">
        <v>0</v>
      </c>
      <c r="DL5">
        <v>5.5070999999999991E-3</v>
      </c>
      <c r="DM5">
        <v>0</v>
      </c>
      <c r="DN5">
        <v>0</v>
      </c>
      <c r="DO5">
        <v>0</v>
      </c>
      <c r="DP5">
        <v>0</v>
      </c>
      <c r="DQ5">
        <v>0</v>
      </c>
      <c r="DR5">
        <v>0</v>
      </c>
      <c r="DS5">
        <v>0</v>
      </c>
      <c r="DT5">
        <v>0</v>
      </c>
      <c r="DU5">
        <v>0</v>
      </c>
      <c r="DV5">
        <v>0</v>
      </c>
      <c r="DW5">
        <v>8.2367999999999997E-2</v>
      </c>
      <c r="DX5">
        <v>0</v>
      </c>
      <c r="DY5">
        <v>0</v>
      </c>
      <c r="DZ5">
        <v>0</v>
      </c>
      <c r="EA5">
        <v>0</v>
      </c>
      <c r="EB5">
        <v>0</v>
      </c>
      <c r="EC5" s="157">
        <v>87.024662857142872</v>
      </c>
      <c r="ED5" s="157">
        <v>78.296389701438855</v>
      </c>
      <c r="EE5" s="157">
        <v>8.2367999999999997E-2</v>
      </c>
    </row>
    <row r="6" spans="1:135" x14ac:dyDescent="0.25">
      <c r="A6" s="150" t="s">
        <v>42</v>
      </c>
      <c r="B6" s="106">
        <v>8486962</v>
      </c>
      <c r="C6" s="106">
        <v>0.34148815559678486</v>
      </c>
      <c r="D6" s="104">
        <v>18271.473770539065</v>
      </c>
      <c r="E6" s="104">
        <v>26535.113770539065</v>
      </c>
      <c r="F6" s="106">
        <v>43881.975818449035</v>
      </c>
      <c r="G6" s="148">
        <v>33220.898060571322</v>
      </c>
      <c r="H6" s="104">
        <v>0.30076264122082869</v>
      </c>
      <c r="I6" s="104">
        <v>23656.130318449032</v>
      </c>
      <c r="J6" s="141">
        <v>4806.0936327427789</v>
      </c>
      <c r="K6" s="106">
        <v>2.7873496215075586</v>
      </c>
      <c r="L6" s="106">
        <v>2.011812861582563</v>
      </c>
      <c r="M6" s="106">
        <v>101.88097931863015</v>
      </c>
      <c r="N6" s="104">
        <v>0.32322218075054376</v>
      </c>
      <c r="O6" s="142">
        <v>0.2993756905129018</v>
      </c>
      <c r="P6" s="141">
        <v>0.5390853505849531</v>
      </c>
      <c r="Q6" s="142">
        <v>0.14467079198099575</v>
      </c>
      <c r="R6" s="142">
        <v>0.48101317169499869</v>
      </c>
      <c r="S6" s="145">
        <v>8.162708198579173E-2</v>
      </c>
      <c r="T6" s="142">
        <v>9.3644033171070173E-2</v>
      </c>
      <c r="U6" s="106"/>
      <c r="V6" s="100">
        <v>0</v>
      </c>
      <c r="W6" s="134">
        <v>0</v>
      </c>
      <c r="X6" s="134">
        <v>7374.1572160821916</v>
      </c>
      <c r="Y6" s="134">
        <v>569.81079181135021</v>
      </c>
      <c r="Z6" s="134">
        <v>6247.3121591350864</v>
      </c>
      <c r="AA6" s="134">
        <v>6574.2487757794761</v>
      </c>
      <c r="AB6" s="134">
        <v>1838.1219495077166</v>
      </c>
      <c r="AC6" s="134">
        <v>1052.4794261332081</v>
      </c>
      <c r="AD6" s="134">
        <v>0</v>
      </c>
      <c r="AE6" s="134">
        <v>0</v>
      </c>
      <c r="AF6" s="134">
        <v>0</v>
      </c>
      <c r="AG6" s="134">
        <v>0</v>
      </c>
      <c r="AH6" s="134">
        <v>0</v>
      </c>
      <c r="AI6" s="134">
        <v>0</v>
      </c>
      <c r="AJ6" s="134">
        <v>0</v>
      </c>
      <c r="AK6" s="134">
        <v>0</v>
      </c>
      <c r="AL6" s="106"/>
      <c r="AM6" s="106"/>
      <c r="AN6" s="106"/>
      <c r="AO6" s="106"/>
      <c r="AP6" s="106">
        <v>13768.211449362381</v>
      </c>
      <c r="AQ6" s="104">
        <v>201221.52821567468</v>
      </c>
      <c r="AR6" s="106">
        <v>0.14333507843902152</v>
      </c>
      <c r="AS6" s="106">
        <v>0.47657208307923038</v>
      </c>
      <c r="AT6" s="106">
        <v>2215.2554522400001</v>
      </c>
      <c r="AU6" s="106">
        <v>5830630</v>
      </c>
      <c r="AV6" s="106">
        <v>864660.00000000012</v>
      </c>
      <c r="AW6" s="141">
        <v>7943.9680078935417</v>
      </c>
      <c r="AX6" s="104">
        <v>2898197.0000000005</v>
      </c>
      <c r="AY6" s="104">
        <v>9991.605044425336</v>
      </c>
      <c r="AZ6" s="105">
        <v>60241.691873621829</v>
      </c>
      <c r="BA6" s="105">
        <v>6693.5213192913152</v>
      </c>
      <c r="BB6" s="105">
        <v>0</v>
      </c>
      <c r="BC6" s="105">
        <v>49708.806185264861</v>
      </c>
      <c r="BD6" s="105">
        <v>39664.6485893032</v>
      </c>
      <c r="BE6" s="105">
        <v>9192.6982864902729</v>
      </c>
      <c r="BF6" s="105">
        <v>6352.8302129205804</v>
      </c>
      <c r="BG6" s="105">
        <v>16425.126180967181</v>
      </c>
      <c r="BH6" s="105">
        <v>0</v>
      </c>
      <c r="BI6" s="105">
        <v>0</v>
      </c>
      <c r="BJ6" s="105">
        <v>377.89878230000011</v>
      </c>
      <c r="BK6" s="105">
        <v>11636.896130871102</v>
      </c>
      <c r="BL6" s="105">
        <v>927.41065464434166</v>
      </c>
      <c r="BM6" s="105">
        <v>0</v>
      </c>
      <c r="BN6" s="105">
        <v>0</v>
      </c>
      <c r="BO6" s="105">
        <v>0</v>
      </c>
      <c r="BP6" s="105">
        <v>0</v>
      </c>
      <c r="BQ6" s="105">
        <v>0</v>
      </c>
      <c r="BR6" s="105">
        <v>0</v>
      </c>
      <c r="BS6" s="105">
        <v>0</v>
      </c>
      <c r="BT6" s="148">
        <v>7943.9680078935417</v>
      </c>
      <c r="BU6" s="148">
        <v>15712.162310555488</v>
      </c>
      <c r="BV6" s="148">
        <v>0</v>
      </c>
      <c r="BW6" s="148">
        <v>0</v>
      </c>
      <c r="BX6" s="149">
        <v>6247.3121591350864</v>
      </c>
      <c r="BY6" s="149">
        <v>6574.2487757794761</v>
      </c>
      <c r="BZ6" s="149">
        <v>9212.2791655899091</v>
      </c>
      <c r="CA6" s="149">
        <v>1622.2902179445582</v>
      </c>
      <c r="CB6" s="149">
        <v>0.33581012198339855</v>
      </c>
      <c r="CC6" s="152">
        <v>0.66418987801660134</v>
      </c>
      <c r="CD6" s="152">
        <v>0</v>
      </c>
      <c r="CE6" s="152">
        <v>0</v>
      </c>
      <c r="CF6" s="152">
        <v>0.26408850792738953</v>
      </c>
      <c r="CG6" s="152">
        <v>0.27790888396705893</v>
      </c>
      <c r="CH6" s="152">
        <v>0.38942460333021595</v>
      </c>
      <c r="CI6" s="152">
        <v>6.8578004775335571E-2</v>
      </c>
      <c r="CJ6" s="149">
        <v>23656.130318449032</v>
      </c>
      <c r="CK6" s="144">
        <v>4761.7200293267288</v>
      </c>
      <c r="CL6" s="106">
        <v>1390892.5600000003</v>
      </c>
      <c r="CM6" s="106">
        <v>418328.51999999996</v>
      </c>
      <c r="CN6" s="148">
        <v>25136</v>
      </c>
      <c r="CO6" s="106">
        <v>20225.845499999999</v>
      </c>
      <c r="CP6" s="158">
        <v>3545</v>
      </c>
      <c r="CQ6" s="141">
        <v>2588</v>
      </c>
      <c r="CR6" s="141">
        <v>890.82167658238302</v>
      </c>
      <c r="CS6" s="141">
        <v>2545.9762499999997</v>
      </c>
      <c r="CT6" s="141">
        <v>0</v>
      </c>
      <c r="CU6" s="141">
        <v>0</v>
      </c>
      <c r="CV6" s="141">
        <v>0</v>
      </c>
      <c r="CW6" s="141">
        <v>7.9487999999999994</v>
      </c>
      <c r="CX6" s="141">
        <v>2453.1</v>
      </c>
      <c r="CY6" s="141">
        <v>0</v>
      </c>
      <c r="CZ6" s="141">
        <v>0</v>
      </c>
      <c r="DA6" s="141">
        <v>0</v>
      </c>
      <c r="DB6" s="141">
        <v>0</v>
      </c>
      <c r="DC6" s="141">
        <v>1522.78</v>
      </c>
      <c r="DD6" s="141">
        <v>691.88</v>
      </c>
      <c r="DE6" s="141">
        <v>0</v>
      </c>
      <c r="DF6" s="141">
        <v>0</v>
      </c>
      <c r="DG6" s="141">
        <v>0</v>
      </c>
      <c r="DH6" s="141">
        <v>0</v>
      </c>
      <c r="DI6" s="141">
        <v>0</v>
      </c>
      <c r="DJ6" s="141">
        <v>73.151999999999987</v>
      </c>
      <c r="DK6" s="141">
        <v>982.92299999999989</v>
      </c>
      <c r="DL6" s="141">
        <v>279.05099415999996</v>
      </c>
      <c r="DM6" s="141">
        <v>0</v>
      </c>
      <c r="DN6" s="141">
        <v>0</v>
      </c>
      <c r="DO6" s="141">
        <v>0</v>
      </c>
      <c r="DP6" s="141">
        <v>249.87</v>
      </c>
      <c r="DQ6" s="141">
        <v>277.77</v>
      </c>
      <c r="DR6" s="141">
        <v>0</v>
      </c>
      <c r="DS6" s="141">
        <v>0</v>
      </c>
      <c r="DT6" s="141">
        <v>0</v>
      </c>
      <c r="DU6" s="141">
        <v>0</v>
      </c>
      <c r="DV6" s="141">
        <v>0</v>
      </c>
      <c r="DW6" s="141">
        <v>10.3104</v>
      </c>
      <c r="DX6" s="141">
        <v>1231.1399999999999</v>
      </c>
      <c r="DY6" s="141">
        <v>43.330871379999991</v>
      </c>
      <c r="DZ6" s="141">
        <v>0</v>
      </c>
      <c r="EA6" s="141">
        <v>0</v>
      </c>
      <c r="EB6" s="141">
        <v>0</v>
      </c>
      <c r="EC6" s="141">
        <v>12030.846726582382</v>
      </c>
      <c r="ED6" s="141">
        <v>3549.7859941599995</v>
      </c>
      <c r="EE6" s="141">
        <v>1812.4212713799998</v>
      </c>
    </row>
    <row r="7" spans="1:135" x14ac:dyDescent="0.25">
      <c r="A7" s="150" t="s">
        <v>43</v>
      </c>
      <c r="B7" s="104">
        <v>9497496</v>
      </c>
      <c r="C7" s="104">
        <v>0.45493643798323263</v>
      </c>
      <c r="D7" s="104">
        <v>422</v>
      </c>
      <c r="E7" s="104">
        <v>422</v>
      </c>
      <c r="F7" s="104">
        <v>1950.5786446043169</v>
      </c>
      <c r="G7" s="148">
        <v>13880.396961880193</v>
      </c>
      <c r="H7" s="104">
        <v>1.8357827931457869E-2</v>
      </c>
      <c r="I7" s="104">
        <v>416.19424460431674</v>
      </c>
      <c r="J7" s="105">
        <v>81.765972456291209</v>
      </c>
      <c r="K7" s="104">
        <v>4.3821470901837356E-2</v>
      </c>
      <c r="L7" s="104">
        <v>9.7668070664469211E-2</v>
      </c>
      <c r="M7" s="104">
        <v>1.0529091036205753E-2</v>
      </c>
      <c r="N7" s="104" t="s">
        <v>32</v>
      </c>
      <c r="O7" s="151">
        <v>0.91515223839885484</v>
      </c>
      <c r="P7" s="105">
        <v>0.21336963047124075</v>
      </c>
      <c r="Q7" s="151">
        <v>5.8907517328823898E-3</v>
      </c>
      <c r="R7" s="151">
        <v>0.32088500637856132</v>
      </c>
      <c r="S7" s="153">
        <v>0</v>
      </c>
      <c r="T7" s="151">
        <v>1.5857979983059922E-3</v>
      </c>
      <c r="U7" s="104"/>
      <c r="V7" s="100">
        <v>0</v>
      </c>
      <c r="W7" s="134">
        <v>3.0000000000000031</v>
      </c>
      <c r="X7" s="134">
        <v>285.00000000000028</v>
      </c>
      <c r="Y7" s="134">
        <v>98.194244604316467</v>
      </c>
      <c r="Z7" s="134">
        <v>0</v>
      </c>
      <c r="AA7" s="134">
        <v>0</v>
      </c>
      <c r="AB7" s="134">
        <v>24</v>
      </c>
      <c r="AC7" s="134">
        <v>6</v>
      </c>
      <c r="AD7" s="134">
        <v>0</v>
      </c>
      <c r="AE7" s="134">
        <v>0</v>
      </c>
      <c r="AF7" s="134">
        <v>0</v>
      </c>
      <c r="AG7" s="134">
        <v>0</v>
      </c>
      <c r="AH7" s="134">
        <v>0</v>
      </c>
      <c r="AI7" s="134">
        <v>0</v>
      </c>
      <c r="AJ7" s="134">
        <v>0</v>
      </c>
      <c r="AK7" s="134">
        <v>0</v>
      </c>
      <c r="AL7" s="104"/>
      <c r="AM7" s="104"/>
      <c r="AN7" s="104"/>
      <c r="AO7" s="104"/>
      <c r="AP7" s="104">
        <v>29.718199999999996</v>
      </c>
      <c r="AQ7" s="104">
        <v>3423.3777348000003</v>
      </c>
      <c r="AR7" s="104">
        <v>6.0355150421635305E-3</v>
      </c>
      <c r="AS7" s="104">
        <v>0.32877065111941189</v>
      </c>
      <c r="AT7" s="104">
        <v>0.66</v>
      </c>
      <c r="AU7" s="104">
        <v>422000</v>
      </c>
      <c r="AV7" s="104">
        <v>100</v>
      </c>
      <c r="AW7" s="105">
        <v>386.19424460431674</v>
      </c>
      <c r="AX7" s="104">
        <v>4320757</v>
      </c>
      <c r="AY7" s="104">
        <v>254.81393904652714</v>
      </c>
      <c r="AZ7" s="105">
        <v>3273.3777348000003</v>
      </c>
      <c r="BA7" s="105">
        <v>0</v>
      </c>
      <c r="BB7" s="105">
        <v>0</v>
      </c>
      <c r="BC7" s="105">
        <v>0</v>
      </c>
      <c r="BD7" s="105">
        <v>0</v>
      </c>
      <c r="BE7" s="105">
        <v>0</v>
      </c>
      <c r="BF7" s="105">
        <v>0</v>
      </c>
      <c r="BG7" s="105">
        <v>0</v>
      </c>
      <c r="BH7" s="105">
        <v>0</v>
      </c>
      <c r="BI7" s="105">
        <v>0</v>
      </c>
      <c r="BJ7" s="105">
        <v>150</v>
      </c>
      <c r="BK7" s="105">
        <v>0</v>
      </c>
      <c r="BL7" s="105">
        <v>0</v>
      </c>
      <c r="BM7" s="105">
        <v>0</v>
      </c>
      <c r="BN7" s="105">
        <v>0</v>
      </c>
      <c r="BO7" s="105">
        <v>0</v>
      </c>
      <c r="BP7" s="105">
        <v>0</v>
      </c>
      <c r="BQ7" s="105">
        <v>0</v>
      </c>
      <c r="BR7" s="105">
        <v>0</v>
      </c>
      <c r="BS7" s="105">
        <v>0</v>
      </c>
      <c r="BT7" s="148">
        <v>386.19424460431674</v>
      </c>
      <c r="BU7" s="148">
        <v>30</v>
      </c>
      <c r="BV7" s="148">
        <v>0</v>
      </c>
      <c r="BW7" s="148">
        <v>0</v>
      </c>
      <c r="BX7" s="149">
        <v>0</v>
      </c>
      <c r="BY7" s="149">
        <v>3.0000000000000031</v>
      </c>
      <c r="BZ7" s="149">
        <v>309.00000000000028</v>
      </c>
      <c r="CA7" s="149">
        <v>104.19424460431647</v>
      </c>
      <c r="CB7" s="149">
        <v>0.92791827280427308</v>
      </c>
      <c r="CC7" s="152">
        <v>7.2081727195726919E-2</v>
      </c>
      <c r="CD7" s="152">
        <v>0</v>
      </c>
      <c r="CE7" s="152">
        <v>0</v>
      </c>
      <c r="CF7" s="152">
        <v>0</v>
      </c>
      <c r="CG7" s="152">
        <v>7.2081727195726997E-3</v>
      </c>
      <c r="CH7" s="152">
        <v>0.74244179011598799</v>
      </c>
      <c r="CI7" s="152">
        <v>0.25035003716443938</v>
      </c>
      <c r="CJ7" s="149">
        <v>416.19424460431674</v>
      </c>
      <c r="CK7" s="144">
        <v>83.775344654628867</v>
      </c>
      <c r="CL7" s="104">
        <v>581144.46</v>
      </c>
      <c r="CM7" s="104">
        <v>10668.55</v>
      </c>
      <c r="CN7" s="148" t="s">
        <v>217</v>
      </c>
      <c r="CO7" s="104">
        <v>1534.3844000000001</v>
      </c>
      <c r="CP7" s="156">
        <v>0.1</v>
      </c>
      <c r="CQ7">
        <v>0.1</v>
      </c>
      <c r="CR7">
        <v>0</v>
      </c>
      <c r="CS7">
        <v>0</v>
      </c>
      <c r="CT7">
        <v>0</v>
      </c>
      <c r="CU7">
        <v>0</v>
      </c>
      <c r="CV7">
        <v>0</v>
      </c>
      <c r="CW7">
        <v>28.799999999999997</v>
      </c>
      <c r="CX7">
        <v>0.255</v>
      </c>
      <c r="CY7">
        <v>0</v>
      </c>
      <c r="CZ7">
        <v>0</v>
      </c>
      <c r="DA7">
        <v>0</v>
      </c>
      <c r="DB7">
        <v>0</v>
      </c>
      <c r="DC7">
        <v>0.06</v>
      </c>
      <c r="DD7">
        <v>0</v>
      </c>
      <c r="DE7">
        <v>0</v>
      </c>
      <c r="DF7">
        <v>0</v>
      </c>
      <c r="DG7">
        <v>0</v>
      </c>
      <c r="DH7">
        <v>0</v>
      </c>
      <c r="DI7">
        <v>0</v>
      </c>
      <c r="DJ7">
        <v>0.63359999999999994</v>
      </c>
      <c r="DK7">
        <v>0</v>
      </c>
      <c r="DL7">
        <v>0</v>
      </c>
      <c r="DM7">
        <v>0</v>
      </c>
      <c r="DN7">
        <v>0</v>
      </c>
      <c r="DO7">
        <v>0</v>
      </c>
      <c r="DP7">
        <v>0</v>
      </c>
      <c r="DQ7">
        <v>0</v>
      </c>
      <c r="DR7">
        <v>0</v>
      </c>
      <c r="DS7">
        <v>0</v>
      </c>
      <c r="DT7">
        <v>0</v>
      </c>
      <c r="DU7">
        <v>0</v>
      </c>
      <c r="DV7">
        <v>0</v>
      </c>
      <c r="DW7">
        <v>0.23039999999999999</v>
      </c>
      <c r="DX7">
        <v>0</v>
      </c>
      <c r="DY7">
        <v>0</v>
      </c>
      <c r="DZ7">
        <v>0</v>
      </c>
      <c r="EA7">
        <v>0</v>
      </c>
      <c r="EB7">
        <v>0</v>
      </c>
      <c r="EC7" s="157">
        <v>29.254999999999995</v>
      </c>
      <c r="ED7" s="157">
        <v>0.69359999999999999</v>
      </c>
      <c r="EE7" s="157">
        <v>0.23039999999999999</v>
      </c>
    </row>
    <row r="8" spans="1:135" x14ac:dyDescent="0.25">
      <c r="A8" s="150" t="s">
        <v>46</v>
      </c>
      <c r="B8" s="104">
        <v>3823533</v>
      </c>
      <c r="C8" s="104">
        <v>0.60605492354845647</v>
      </c>
      <c r="D8" s="104">
        <v>4675</v>
      </c>
      <c r="E8" s="104">
        <v>3884</v>
      </c>
      <c r="F8" s="104">
        <v>2168.0214784003019</v>
      </c>
      <c r="G8" s="148">
        <v>6454.0040126110625</v>
      </c>
      <c r="H8" s="104">
        <v>0.1241962363179948</v>
      </c>
      <c r="I8" s="104">
        <v>1454.5704784003019</v>
      </c>
      <c r="J8" s="105">
        <v>293.01241240761277</v>
      </c>
      <c r="K8" s="104">
        <v>0.38042576810512735</v>
      </c>
      <c r="L8" s="104">
        <v>0.33789746645946883</v>
      </c>
      <c r="M8" s="104">
        <v>3.9230732414235741</v>
      </c>
      <c r="N8" s="104" t="s">
        <v>32</v>
      </c>
      <c r="O8" s="151">
        <v>0.26287332646755923</v>
      </c>
      <c r="P8" s="105">
        <v>0.67092069561671153</v>
      </c>
      <c r="Q8" s="151">
        <v>4.5400097650244609E-2</v>
      </c>
      <c r="R8" s="151">
        <v>0.36555131617677361</v>
      </c>
      <c r="S8" s="153">
        <v>0.15160537158013451</v>
      </c>
      <c r="T8" s="151">
        <v>6.8748817252208601E-4</v>
      </c>
      <c r="U8" s="104"/>
      <c r="V8" s="100">
        <v>0</v>
      </c>
      <c r="W8" s="134">
        <v>0</v>
      </c>
      <c r="X8" s="134">
        <v>1021</v>
      </c>
      <c r="Y8" s="134">
        <v>0</v>
      </c>
      <c r="Z8" s="134">
        <v>0</v>
      </c>
      <c r="AA8" s="134">
        <v>333.76884669370332</v>
      </c>
      <c r="AB8" s="134">
        <v>56.074828984031484</v>
      </c>
      <c r="AC8" s="134">
        <v>43.726802722567093</v>
      </c>
      <c r="AD8" s="134">
        <v>0</v>
      </c>
      <c r="AE8" s="134">
        <v>0</v>
      </c>
      <c r="AF8" s="134">
        <v>0</v>
      </c>
      <c r="AG8" s="134">
        <v>0</v>
      </c>
      <c r="AH8" s="134">
        <v>0</v>
      </c>
      <c r="AI8" s="134">
        <v>0</v>
      </c>
      <c r="AJ8" s="134">
        <v>0</v>
      </c>
      <c r="AK8" s="134">
        <v>0</v>
      </c>
      <c r="AL8" s="104"/>
      <c r="AM8" s="104"/>
      <c r="AN8" s="104"/>
      <c r="AO8" s="104"/>
      <c r="AP8" s="104">
        <v>831.75009523809535</v>
      </c>
      <c r="AQ8" s="104">
        <v>12267.843682681932</v>
      </c>
      <c r="AR8" s="104">
        <v>4.536549885621987E-2</v>
      </c>
      <c r="AS8" s="104">
        <v>0.36527273451399156</v>
      </c>
      <c r="AT8" s="104">
        <v>1</v>
      </c>
      <c r="AU8" s="104">
        <v>783000</v>
      </c>
      <c r="AV8" s="104">
        <v>15000</v>
      </c>
      <c r="AW8" s="105">
        <v>1021</v>
      </c>
      <c r="AX8" s="104">
        <v>2317271.0000000005</v>
      </c>
      <c r="AY8" s="104">
        <v>801.56300754753022</v>
      </c>
      <c r="AZ8" s="105">
        <v>6597.4928244894008</v>
      </c>
      <c r="BA8" s="105">
        <v>2005.3681893084004</v>
      </c>
      <c r="BB8" s="105">
        <v>0</v>
      </c>
      <c r="BC8" s="105">
        <v>0</v>
      </c>
      <c r="BD8" s="105">
        <v>0</v>
      </c>
      <c r="BE8" s="105">
        <v>0</v>
      </c>
      <c r="BF8" s="105">
        <v>1422.1146288841296</v>
      </c>
      <c r="BG8" s="105">
        <v>1859.8710000000001</v>
      </c>
      <c r="BH8" s="105">
        <v>0</v>
      </c>
      <c r="BI8" s="105">
        <v>0</v>
      </c>
      <c r="BJ8" s="105">
        <v>140.99999999999997</v>
      </c>
      <c r="BK8" s="105">
        <v>241.99704000000003</v>
      </c>
      <c r="BL8" s="105">
        <v>0</v>
      </c>
      <c r="BM8" s="105">
        <v>0</v>
      </c>
      <c r="BN8" s="105">
        <v>0</v>
      </c>
      <c r="BO8" s="105">
        <v>0</v>
      </c>
      <c r="BP8" s="105">
        <v>0</v>
      </c>
      <c r="BQ8" s="105">
        <v>0</v>
      </c>
      <c r="BR8" s="105">
        <v>0</v>
      </c>
      <c r="BS8" s="105">
        <v>0</v>
      </c>
      <c r="BT8" s="148">
        <v>1021</v>
      </c>
      <c r="BU8" s="148">
        <v>433.57047840030191</v>
      </c>
      <c r="BV8" s="148">
        <v>0</v>
      </c>
      <c r="BW8" s="148">
        <v>0</v>
      </c>
      <c r="BX8" s="149">
        <v>0</v>
      </c>
      <c r="BY8" s="149">
        <v>333.76884669370332</v>
      </c>
      <c r="BZ8" s="149">
        <v>1077.0748289840315</v>
      </c>
      <c r="CA8" s="149">
        <v>43.726802722567093</v>
      </c>
      <c r="CB8" s="149">
        <v>0.70192542414504988</v>
      </c>
      <c r="CC8" s="152">
        <v>0.29807457585495012</v>
      </c>
      <c r="CD8" s="152">
        <v>0</v>
      </c>
      <c r="CE8" s="152">
        <v>0</v>
      </c>
      <c r="CF8" s="152">
        <v>0</v>
      </c>
      <c r="CG8" s="152">
        <v>0.22946213445825839</v>
      </c>
      <c r="CH8" s="152">
        <v>0.74047620584777019</v>
      </c>
      <c r="CI8" s="152">
        <v>3.0061659693971426E-2</v>
      </c>
      <c r="CJ8" s="149">
        <v>1454.5704784003019</v>
      </c>
      <c r="CK8" s="144">
        <v>292.78911165214561</v>
      </c>
      <c r="CL8" s="104">
        <v>270216.24</v>
      </c>
      <c r="CM8" s="104">
        <v>33559.839999999997</v>
      </c>
      <c r="CN8" s="148" t="s">
        <v>217</v>
      </c>
      <c r="CO8" s="104">
        <v>713.45100000000002</v>
      </c>
      <c r="CP8" s="156">
        <v>40</v>
      </c>
      <c r="CQ8">
        <v>80</v>
      </c>
      <c r="CR8">
        <v>130.39142857142858</v>
      </c>
      <c r="CS8">
        <v>170.99999999999997</v>
      </c>
      <c r="CT8">
        <v>390.53333333333336</v>
      </c>
      <c r="CU8">
        <v>1.5833333333333333</v>
      </c>
      <c r="CV8">
        <v>0</v>
      </c>
      <c r="CW8">
        <v>144</v>
      </c>
      <c r="CX8">
        <v>469.2</v>
      </c>
      <c r="CY8">
        <v>205.09199999999998</v>
      </c>
      <c r="CZ8">
        <v>0</v>
      </c>
      <c r="DA8">
        <v>0</v>
      </c>
      <c r="DB8">
        <v>0</v>
      </c>
      <c r="DC8">
        <v>0</v>
      </c>
      <c r="DD8">
        <v>4</v>
      </c>
      <c r="DE8">
        <v>0</v>
      </c>
      <c r="DF8">
        <v>0</v>
      </c>
      <c r="DG8">
        <v>0</v>
      </c>
      <c r="DH8">
        <v>0</v>
      </c>
      <c r="DI8">
        <v>0</v>
      </c>
      <c r="DJ8">
        <v>0</v>
      </c>
      <c r="DK8">
        <v>0</v>
      </c>
      <c r="DL8">
        <v>0</v>
      </c>
      <c r="DM8">
        <v>0</v>
      </c>
      <c r="DN8">
        <v>0</v>
      </c>
      <c r="DO8">
        <v>0</v>
      </c>
      <c r="DP8">
        <v>22</v>
      </c>
      <c r="DQ8">
        <v>46</v>
      </c>
      <c r="DR8">
        <v>0</v>
      </c>
      <c r="DS8">
        <v>0</v>
      </c>
      <c r="DT8">
        <v>0</v>
      </c>
      <c r="DU8">
        <v>0</v>
      </c>
      <c r="DV8">
        <v>0</v>
      </c>
      <c r="DW8">
        <v>115.19999999999999</v>
      </c>
      <c r="DX8">
        <v>430.95</v>
      </c>
      <c r="DY8">
        <v>189.89999999999998</v>
      </c>
      <c r="DZ8">
        <v>0</v>
      </c>
      <c r="EA8">
        <v>0</v>
      </c>
      <c r="EB8">
        <v>0</v>
      </c>
      <c r="EC8" s="157">
        <v>1631.8000952380953</v>
      </c>
      <c r="ED8" s="157">
        <v>4</v>
      </c>
      <c r="EE8" s="157">
        <v>804.05</v>
      </c>
    </row>
    <row r="9" spans="1:135" x14ac:dyDescent="0.25">
      <c r="A9" s="150" t="s">
        <v>48</v>
      </c>
      <c r="B9" s="104">
        <v>35230612</v>
      </c>
      <c r="C9" s="104">
        <v>0.18502746986058602</v>
      </c>
      <c r="D9" s="104">
        <v>151977.913</v>
      </c>
      <c r="E9" s="104">
        <v>149823.12891599999</v>
      </c>
      <c r="F9" s="104">
        <v>185202.37852000003</v>
      </c>
      <c r="G9" s="148">
        <v>253197.89505111301</v>
      </c>
      <c r="H9" s="104">
        <v>0.18865620527972546</v>
      </c>
      <c r="I9" s="104">
        <v>85191.08772000001</v>
      </c>
      <c r="J9" s="105">
        <v>15790.834611689119</v>
      </c>
      <c r="K9" s="104">
        <v>2.4180984343956333</v>
      </c>
      <c r="L9" s="104">
        <v>0.59062585380273869</v>
      </c>
      <c r="M9" s="104">
        <v>23.711876478330833</v>
      </c>
      <c r="N9" s="104">
        <v>8.4768056423354388E-3</v>
      </c>
      <c r="O9" s="151">
        <v>2.2008365024604799E-2</v>
      </c>
      <c r="P9" s="105">
        <v>0.4599891664501502</v>
      </c>
      <c r="Q9" s="151">
        <v>6.2365584076050182E-2</v>
      </c>
      <c r="R9" s="151">
        <v>0.33057796314507182</v>
      </c>
      <c r="S9" s="153">
        <v>0.33222358622702819</v>
      </c>
      <c r="T9" s="151">
        <v>9.183957265580503E-2</v>
      </c>
      <c r="U9" s="104"/>
      <c r="V9" s="100">
        <v>0</v>
      </c>
      <c r="W9" s="134">
        <v>0</v>
      </c>
      <c r="X9" s="134">
        <v>3297.3621103117503</v>
      </c>
      <c r="Y9" s="134">
        <v>0</v>
      </c>
      <c r="Z9" s="134">
        <v>0</v>
      </c>
      <c r="AA9" s="134">
        <v>57459.760191846523</v>
      </c>
      <c r="AB9" s="134">
        <v>8031.0877200000004</v>
      </c>
      <c r="AC9" s="134">
        <v>0</v>
      </c>
      <c r="AD9" s="134">
        <v>0</v>
      </c>
      <c r="AE9" s="134">
        <v>0</v>
      </c>
      <c r="AF9" s="134">
        <v>0</v>
      </c>
      <c r="AG9" s="134">
        <v>0</v>
      </c>
      <c r="AH9" s="134">
        <v>0</v>
      </c>
      <c r="AI9" s="134">
        <v>0</v>
      </c>
      <c r="AJ9" s="134">
        <v>16402.877697841726</v>
      </c>
      <c r="AK9" s="134">
        <v>0</v>
      </c>
      <c r="AL9" s="104"/>
      <c r="AM9" s="104"/>
      <c r="AN9" s="104"/>
      <c r="AO9" s="104"/>
      <c r="AP9" s="104">
        <v>116242.30562724841</v>
      </c>
      <c r="AQ9" s="104">
        <v>661130.66352220008</v>
      </c>
      <c r="AR9" s="104">
        <v>6.7725812741300143E-2</v>
      </c>
      <c r="AS9" s="104">
        <v>0.35899064460075042</v>
      </c>
      <c r="AT9" s="104">
        <v>7823.9130902880006</v>
      </c>
      <c r="AU9" s="104">
        <v>3850072</v>
      </c>
      <c r="AV9" s="104">
        <v>835383.92</v>
      </c>
      <c r="AW9" s="105">
        <v>3297.3621103117503</v>
      </c>
      <c r="AX9" s="104">
        <v>6518631</v>
      </c>
      <c r="AY9" s="104">
        <v>47767.35406515716</v>
      </c>
      <c r="AZ9" s="105">
        <v>27783.298675000002</v>
      </c>
      <c r="BA9" s="105">
        <v>0</v>
      </c>
      <c r="BB9" s="105">
        <v>0</v>
      </c>
      <c r="BC9" s="105">
        <v>0</v>
      </c>
      <c r="BD9" s="105">
        <v>247734</v>
      </c>
      <c r="BE9" s="105">
        <v>0</v>
      </c>
      <c r="BF9" s="105">
        <v>0</v>
      </c>
      <c r="BG9" s="105">
        <v>219643.2</v>
      </c>
      <c r="BH9" s="105">
        <v>0</v>
      </c>
      <c r="BI9" s="105">
        <v>0</v>
      </c>
      <c r="BJ9" s="105">
        <v>36495.678599999999</v>
      </c>
      <c r="BK9" s="105">
        <v>6354.4862472000004</v>
      </c>
      <c r="BL9" s="105">
        <v>0</v>
      </c>
      <c r="BM9" s="105">
        <v>0</v>
      </c>
      <c r="BN9" s="105">
        <v>0</v>
      </c>
      <c r="BO9" s="105">
        <v>0</v>
      </c>
      <c r="BP9" s="105">
        <v>0</v>
      </c>
      <c r="BQ9" s="105">
        <v>0</v>
      </c>
      <c r="BR9" s="105">
        <v>0</v>
      </c>
      <c r="BS9" s="105">
        <v>123120</v>
      </c>
      <c r="BT9" s="148">
        <v>3297.3621103117503</v>
      </c>
      <c r="BU9" s="148">
        <v>65490.847911846526</v>
      </c>
      <c r="BV9" s="148">
        <v>0</v>
      </c>
      <c r="BW9" s="148">
        <v>16402.877697841726</v>
      </c>
      <c r="BX9" s="149">
        <v>0</v>
      </c>
      <c r="BY9" s="149">
        <v>57459.760191846523</v>
      </c>
      <c r="BZ9" s="149">
        <v>27731.327528153477</v>
      </c>
      <c r="CA9" s="149">
        <v>0</v>
      </c>
      <c r="CB9" s="149">
        <v>3.8705481976580518E-2</v>
      </c>
      <c r="CC9" s="152">
        <v>0.7687523385908297</v>
      </c>
      <c r="CD9" s="152">
        <v>0</v>
      </c>
      <c r="CE9" s="152">
        <v>0.19254217943258964</v>
      </c>
      <c r="CF9" s="152">
        <v>0</v>
      </c>
      <c r="CG9" s="152">
        <v>0.67448088444064913</v>
      </c>
      <c r="CH9" s="152">
        <v>0.32551911555935087</v>
      </c>
      <c r="CI9" s="152">
        <v>0</v>
      </c>
      <c r="CJ9" s="149">
        <v>85191.08772000001</v>
      </c>
      <c r="CK9" s="144">
        <v>17148.033226723044</v>
      </c>
      <c r="CL9" s="104">
        <v>10600889.470000001</v>
      </c>
      <c r="CM9" s="104">
        <v>1999923.58</v>
      </c>
      <c r="CN9" s="148">
        <v>442030</v>
      </c>
      <c r="CO9" s="104">
        <v>100011.2908</v>
      </c>
      <c r="CP9" s="156">
        <v>25774.400000000001</v>
      </c>
      <c r="CQ9">
        <v>37459</v>
      </c>
      <c r="CR9">
        <v>5029.7764707514289</v>
      </c>
      <c r="CS9">
        <v>19611</v>
      </c>
      <c r="CT9">
        <v>73.490312500000002</v>
      </c>
      <c r="CU9">
        <v>0</v>
      </c>
      <c r="CV9">
        <v>16402.877697841726</v>
      </c>
      <c r="CW9">
        <v>0</v>
      </c>
      <c r="CX9">
        <v>6255.15</v>
      </c>
      <c r="CY9">
        <v>0</v>
      </c>
      <c r="CZ9">
        <v>0</v>
      </c>
      <c r="DA9">
        <v>36.909786155244703</v>
      </c>
      <c r="DB9">
        <v>0</v>
      </c>
      <c r="DC9">
        <v>3231.192</v>
      </c>
      <c r="DD9">
        <v>201.8270775</v>
      </c>
      <c r="DE9">
        <v>0</v>
      </c>
      <c r="DF9">
        <v>0</v>
      </c>
      <c r="DG9">
        <v>0</v>
      </c>
      <c r="DH9">
        <v>0</v>
      </c>
      <c r="DI9">
        <v>0</v>
      </c>
      <c r="DJ9">
        <v>7460.0236800000002</v>
      </c>
      <c r="DK9">
        <v>57.668576399999992</v>
      </c>
      <c r="DL9">
        <v>0</v>
      </c>
      <c r="DM9">
        <v>0</v>
      </c>
      <c r="DN9">
        <v>0</v>
      </c>
      <c r="DO9">
        <v>0</v>
      </c>
      <c r="DP9">
        <v>943.23360000000014</v>
      </c>
      <c r="DQ9">
        <v>219.5995935</v>
      </c>
      <c r="DR9">
        <v>0</v>
      </c>
      <c r="DS9">
        <v>0</v>
      </c>
      <c r="DT9">
        <v>0</v>
      </c>
      <c r="DU9">
        <v>0</v>
      </c>
      <c r="DV9">
        <v>0</v>
      </c>
      <c r="DW9">
        <v>5.5871999999999993</v>
      </c>
      <c r="DX9">
        <v>4182.5895803999992</v>
      </c>
      <c r="DY9">
        <v>0</v>
      </c>
      <c r="DZ9">
        <v>0</v>
      </c>
      <c r="EA9">
        <v>0</v>
      </c>
      <c r="EB9">
        <v>0</v>
      </c>
      <c r="EC9" s="157">
        <v>110642.6042672484</v>
      </c>
      <c r="ED9" s="157">
        <v>10950.711333899999</v>
      </c>
      <c r="EE9" s="157">
        <v>5351.0099738999997</v>
      </c>
    </row>
    <row r="10" spans="1:135" x14ac:dyDescent="0.25">
      <c r="A10" s="150" t="s">
        <v>49</v>
      </c>
      <c r="B10" s="104">
        <v>4271497</v>
      </c>
      <c r="C10" s="104">
        <v>0.41818219701430198</v>
      </c>
      <c r="D10" s="104">
        <v>5437</v>
      </c>
      <c r="E10" s="104">
        <v>4380</v>
      </c>
      <c r="F10" s="104">
        <v>4369.521175786781</v>
      </c>
      <c r="G10" s="148">
        <v>7719.5270851246769</v>
      </c>
      <c r="H10" s="104">
        <v>0.16422481280698373</v>
      </c>
      <c r="I10" s="104">
        <v>2112.5316757867813</v>
      </c>
      <c r="J10" s="105">
        <v>519.07565882407721</v>
      </c>
      <c r="K10" s="104">
        <v>0.49456471016760195</v>
      </c>
      <c r="L10" s="104">
        <v>0.48481075585691707</v>
      </c>
      <c r="M10" s="104">
        <v>5.8527490479333126</v>
      </c>
      <c r="N10" s="104">
        <v>0.19034715532446755</v>
      </c>
      <c r="O10" s="151">
        <v>0.38208845145779557</v>
      </c>
      <c r="P10" s="105">
        <v>0.48346983360399814</v>
      </c>
      <c r="Q10" s="151">
        <v>6.724189877179422E-2</v>
      </c>
      <c r="R10" s="151">
        <v>0.40945029939431132</v>
      </c>
      <c r="S10" s="153">
        <v>0</v>
      </c>
      <c r="T10" s="151">
        <v>1.6223188694785319E-2</v>
      </c>
      <c r="U10" s="104"/>
      <c r="V10" s="100">
        <v>55.784913912838149</v>
      </c>
      <c r="W10" s="134">
        <v>48.346925391126405</v>
      </c>
      <c r="X10" s="134">
        <v>1556.3990981681845</v>
      </c>
      <c r="Y10" s="134">
        <v>13.016479912995569</v>
      </c>
      <c r="Z10" s="134">
        <v>70.660890956261653</v>
      </c>
      <c r="AA10" s="134">
        <v>76.239382347545472</v>
      </c>
      <c r="AB10" s="134">
        <v>87.777372526080214</v>
      </c>
      <c r="AC10" s="134">
        <v>1.8191125717493044</v>
      </c>
      <c r="AD10" s="134">
        <v>22.962499999999999</v>
      </c>
      <c r="AE10" s="134">
        <v>179.52500000000001</v>
      </c>
      <c r="AF10" s="134">
        <v>0</v>
      </c>
      <c r="AG10" s="134">
        <v>0</v>
      </c>
      <c r="AH10" s="134">
        <v>0</v>
      </c>
      <c r="AI10" s="134">
        <v>0</v>
      </c>
      <c r="AJ10" s="134">
        <v>0</v>
      </c>
      <c r="AK10" s="134">
        <v>0</v>
      </c>
      <c r="AL10" s="104"/>
      <c r="AM10" s="104"/>
      <c r="AN10" s="104"/>
      <c r="AO10" s="104"/>
      <c r="AP10" s="104">
        <v>395.80285714285696</v>
      </c>
      <c r="AQ10" s="104">
        <v>21732.659683646467</v>
      </c>
      <c r="AR10" s="104">
        <v>5.5084915459184626E-2</v>
      </c>
      <c r="AS10" s="104">
        <v>0.33542382857776115</v>
      </c>
      <c r="AT10" s="104">
        <v>34.271999999999998</v>
      </c>
      <c r="AU10" s="104">
        <v>866000</v>
      </c>
      <c r="AV10" s="104">
        <v>25000</v>
      </c>
      <c r="AW10" s="105">
        <v>1673.5474173851446</v>
      </c>
      <c r="AX10" s="104">
        <v>1786263.9999999998</v>
      </c>
      <c r="AY10" s="104">
        <v>1267.7378905130408</v>
      </c>
      <c r="AZ10" s="105">
        <v>17421.35711418981</v>
      </c>
      <c r="BA10" s="105">
        <v>0</v>
      </c>
      <c r="BB10" s="105">
        <v>0</v>
      </c>
      <c r="BC10" s="105">
        <v>0</v>
      </c>
      <c r="BD10" s="105">
        <v>0</v>
      </c>
      <c r="BE10" s="105">
        <v>0</v>
      </c>
      <c r="BF10" s="105">
        <v>1529.208013356661</v>
      </c>
      <c r="BG10" s="105">
        <v>0</v>
      </c>
      <c r="BH10" s="105">
        <v>0</v>
      </c>
      <c r="BI10" s="105">
        <v>0</v>
      </c>
      <c r="BJ10" s="105">
        <v>150</v>
      </c>
      <c r="BK10" s="105">
        <v>468.43969129999999</v>
      </c>
      <c r="BL10" s="105">
        <v>203.669431</v>
      </c>
      <c r="BM10" s="105">
        <v>0</v>
      </c>
      <c r="BN10" s="105">
        <v>0</v>
      </c>
      <c r="BO10" s="105">
        <v>0</v>
      </c>
      <c r="BP10" s="105">
        <v>1959.9854338</v>
      </c>
      <c r="BQ10" s="105">
        <v>0</v>
      </c>
      <c r="BR10" s="105">
        <v>0</v>
      </c>
      <c r="BS10" s="105">
        <v>0</v>
      </c>
      <c r="BT10" s="148">
        <v>1673.5474173851446</v>
      </c>
      <c r="BU10" s="148">
        <v>236.49675840163667</v>
      </c>
      <c r="BV10" s="148">
        <v>202.48750000000001</v>
      </c>
      <c r="BW10" s="148">
        <v>0</v>
      </c>
      <c r="BX10" s="149">
        <v>149.40830486909979</v>
      </c>
      <c r="BY10" s="149">
        <v>304.11130773867188</v>
      </c>
      <c r="BZ10" s="149">
        <v>1644.1764706942647</v>
      </c>
      <c r="CA10" s="149">
        <v>14.835592484744874</v>
      </c>
      <c r="CB10" s="149">
        <v>0.79219991660567957</v>
      </c>
      <c r="CC10" s="152">
        <v>0.11194944961644512</v>
      </c>
      <c r="CD10" s="152">
        <v>9.5850633777875324E-2</v>
      </c>
      <c r="CE10" s="152">
        <v>0</v>
      </c>
      <c r="CF10" s="152">
        <v>7.0724764310790694E-2</v>
      </c>
      <c r="CG10" s="152">
        <v>0.14395585695793656</v>
      </c>
      <c r="CH10" s="152">
        <v>0.77829671835898762</v>
      </c>
      <c r="CI10" s="152">
        <v>7.0226603722851047E-3</v>
      </c>
      <c r="CJ10" s="149">
        <v>2112.5316757867813</v>
      </c>
      <c r="CK10" s="144">
        <v>425.22949686897874</v>
      </c>
      <c r="CL10" s="104">
        <v>323201.15999999997</v>
      </c>
      <c r="CM10" s="104">
        <v>53077.649999999994</v>
      </c>
      <c r="CN10" s="148">
        <v>9991</v>
      </c>
      <c r="CO10" s="104">
        <v>2256.9894999999997</v>
      </c>
      <c r="CP10" s="156">
        <v>400</v>
      </c>
      <c r="CQ10">
        <v>530</v>
      </c>
      <c r="CR10">
        <v>147.04285714285714</v>
      </c>
      <c r="CS10">
        <v>0</v>
      </c>
      <c r="CT10">
        <v>0</v>
      </c>
      <c r="CU10">
        <v>0</v>
      </c>
      <c r="CV10">
        <v>0</v>
      </c>
      <c r="CW10">
        <v>34.56</v>
      </c>
      <c r="CX10">
        <v>464.09999999999997</v>
      </c>
      <c r="CY10">
        <v>63.3</v>
      </c>
      <c r="CZ10">
        <v>0</v>
      </c>
      <c r="DA10">
        <v>0</v>
      </c>
      <c r="DB10">
        <v>0</v>
      </c>
      <c r="DC10">
        <v>2</v>
      </c>
      <c r="DD10">
        <v>7</v>
      </c>
      <c r="DE10">
        <v>0</v>
      </c>
      <c r="DF10">
        <v>0</v>
      </c>
      <c r="DG10">
        <v>0</v>
      </c>
      <c r="DH10">
        <v>0</v>
      </c>
      <c r="DI10">
        <v>0</v>
      </c>
      <c r="DJ10">
        <v>17.28</v>
      </c>
      <c r="DK10">
        <v>5.0999999999999996</v>
      </c>
      <c r="DL10">
        <v>4.22</v>
      </c>
      <c r="DM10">
        <v>0</v>
      </c>
      <c r="DN10">
        <v>0</v>
      </c>
      <c r="DO10">
        <v>0</v>
      </c>
      <c r="DP10">
        <v>375</v>
      </c>
      <c r="DQ10">
        <v>431</v>
      </c>
      <c r="DR10">
        <v>0</v>
      </c>
      <c r="DS10">
        <v>0</v>
      </c>
      <c r="DT10">
        <v>0</v>
      </c>
      <c r="DU10">
        <v>0</v>
      </c>
      <c r="DV10">
        <v>0</v>
      </c>
      <c r="DW10">
        <v>23.04</v>
      </c>
      <c r="DX10">
        <v>405.45</v>
      </c>
      <c r="DY10">
        <v>44.309999999999995</v>
      </c>
      <c r="DZ10">
        <v>0</v>
      </c>
      <c r="EA10">
        <v>0</v>
      </c>
      <c r="EB10">
        <v>0</v>
      </c>
      <c r="EC10" s="157">
        <v>1639.002857142857</v>
      </c>
      <c r="ED10" s="157">
        <v>35.6</v>
      </c>
      <c r="EE10" s="157">
        <v>1278.8</v>
      </c>
    </row>
    <row r="11" spans="1:135" x14ac:dyDescent="0.25">
      <c r="A11" s="150" t="s">
        <v>50</v>
      </c>
      <c r="B11" s="104">
        <v>1141652</v>
      </c>
      <c r="C11" s="104">
        <v>0.3285344395665229</v>
      </c>
      <c r="D11" s="104">
        <v>22.43</v>
      </c>
      <c r="E11" s="104">
        <v>24.1</v>
      </c>
      <c r="F11" s="104">
        <v>326.8231707865707</v>
      </c>
      <c r="G11" s="148">
        <v>1930.6510939142065</v>
      </c>
      <c r="H11" s="104">
        <v>6.9535149846905633E-2</v>
      </c>
      <c r="I11" s="104">
        <v>88.251570786570738</v>
      </c>
      <c r="J11" s="105">
        <v>11.878370485781504</v>
      </c>
      <c r="K11" s="104">
        <v>7.7301639016592386E-2</v>
      </c>
      <c r="L11" s="104">
        <v>1.9276298950601484E-2</v>
      </c>
      <c r="M11" s="104">
        <v>0.56935037997568427</v>
      </c>
      <c r="N11" s="104">
        <v>7.7163149862884819E-2</v>
      </c>
      <c r="O11" s="151">
        <v>0.48747723812651117</v>
      </c>
      <c r="P11" s="105">
        <v>0.27002850065426581</v>
      </c>
      <c r="Q11" s="151">
        <v>6.1525205269996599E-3</v>
      </c>
      <c r="R11" s="151">
        <v>8.8480725799046381E-2</v>
      </c>
      <c r="S11" s="153">
        <v>0</v>
      </c>
      <c r="T11" s="151">
        <v>0.81477189991208399</v>
      </c>
      <c r="U11" s="104"/>
      <c r="V11" s="100">
        <v>0</v>
      </c>
      <c r="W11" s="134">
        <v>0</v>
      </c>
      <c r="X11" s="134">
        <v>11.74820143884892</v>
      </c>
      <c r="Y11" s="134">
        <v>0</v>
      </c>
      <c r="Z11" s="134">
        <v>0</v>
      </c>
      <c r="AA11" s="134">
        <v>2.232613908872902</v>
      </c>
      <c r="AB11" s="134">
        <v>34.128253438848922</v>
      </c>
      <c r="AC11" s="134">
        <v>40.142502</v>
      </c>
      <c r="AD11" s="134">
        <v>0</v>
      </c>
      <c r="AE11" s="134">
        <v>0</v>
      </c>
      <c r="AF11" s="134">
        <v>0</v>
      </c>
      <c r="AG11" s="134">
        <v>0</v>
      </c>
      <c r="AH11" s="134">
        <v>0</v>
      </c>
      <c r="AI11" s="134">
        <v>0</v>
      </c>
      <c r="AJ11" s="134">
        <v>0</v>
      </c>
      <c r="AK11" s="134">
        <v>0</v>
      </c>
      <c r="AL11" s="104"/>
      <c r="AM11" s="104"/>
      <c r="AN11" s="104"/>
      <c r="AO11" s="104"/>
      <c r="AP11" s="104">
        <v>82.770571428571429</v>
      </c>
      <c r="AQ11" s="104">
        <v>497.32361549870001</v>
      </c>
      <c r="AR11" s="104">
        <v>9.201079892540499E-3</v>
      </c>
      <c r="AS11" s="104">
        <v>0.13232271610542815</v>
      </c>
      <c r="AT11" s="104">
        <v>71.904900000000012</v>
      </c>
      <c r="AU11" s="104">
        <v>7230</v>
      </c>
      <c r="AV11" s="104">
        <v>650</v>
      </c>
      <c r="AW11" s="105">
        <v>11.74820143884892</v>
      </c>
      <c r="AX11" s="104">
        <v>375072</v>
      </c>
      <c r="AY11" s="104">
        <v>134.24811311741664</v>
      </c>
      <c r="AZ11" s="105">
        <v>21.741694090400003</v>
      </c>
      <c r="BA11" s="105">
        <v>77.247673334200002</v>
      </c>
      <c r="BB11" s="105">
        <v>0</v>
      </c>
      <c r="BC11" s="105">
        <v>0</v>
      </c>
      <c r="BD11" s="105">
        <v>25.116102002200005</v>
      </c>
      <c r="BE11" s="105">
        <v>0</v>
      </c>
      <c r="BF11" s="105">
        <v>0</v>
      </c>
      <c r="BG11" s="105">
        <v>0</v>
      </c>
      <c r="BH11" s="105">
        <v>0</v>
      </c>
      <c r="BI11" s="105">
        <v>0</v>
      </c>
      <c r="BJ11" s="105">
        <v>360</v>
      </c>
      <c r="BK11" s="105">
        <v>13.218146071900001</v>
      </c>
      <c r="BL11" s="105">
        <v>0</v>
      </c>
      <c r="BM11" s="105">
        <v>0</v>
      </c>
      <c r="BN11" s="105">
        <v>0</v>
      </c>
      <c r="BO11" s="105">
        <v>0</v>
      </c>
      <c r="BP11" s="105">
        <v>0</v>
      </c>
      <c r="BQ11" s="105">
        <v>0</v>
      </c>
      <c r="BR11" s="105">
        <v>0</v>
      </c>
      <c r="BS11" s="105">
        <v>0</v>
      </c>
      <c r="BT11" s="148">
        <v>11.74820143884892</v>
      </c>
      <c r="BU11" s="148">
        <v>76.503369347721815</v>
      </c>
      <c r="BV11" s="148">
        <v>0</v>
      </c>
      <c r="BW11" s="148">
        <v>0</v>
      </c>
      <c r="BX11" s="149">
        <v>0</v>
      </c>
      <c r="BY11" s="149">
        <v>2.232613908872902</v>
      </c>
      <c r="BZ11" s="149">
        <v>45.876454877697839</v>
      </c>
      <c r="CA11" s="149">
        <v>40.142502</v>
      </c>
      <c r="CB11" s="149">
        <v>0.13312172615330545</v>
      </c>
      <c r="CC11" s="152">
        <v>0.86687827384669447</v>
      </c>
      <c r="CD11" s="152">
        <v>0</v>
      </c>
      <c r="CE11" s="152">
        <v>0</v>
      </c>
      <c r="CF11" s="152">
        <v>0</v>
      </c>
      <c r="CG11" s="152">
        <v>2.5298290885635313E-2</v>
      </c>
      <c r="CH11" s="152">
        <v>0.51983726146525278</v>
      </c>
      <c r="CI11" s="152">
        <v>0.45486444764911194</v>
      </c>
      <c r="CJ11" s="149">
        <v>88.251570786570738</v>
      </c>
      <c r="CK11" s="144">
        <v>17.764074959725324</v>
      </c>
      <c r="CL11" s="104">
        <v>80832.5</v>
      </c>
      <c r="CM11" s="104">
        <v>5620.7</v>
      </c>
      <c r="CN11" s="148">
        <v>38</v>
      </c>
      <c r="CO11" s="104">
        <v>238.57159999999999</v>
      </c>
      <c r="CP11" s="156">
        <v>1.82</v>
      </c>
      <c r="CQ11">
        <v>4.25</v>
      </c>
      <c r="CR11">
        <v>0.80907142857142855</v>
      </c>
      <c r="CS11">
        <v>0</v>
      </c>
      <c r="CT11">
        <v>0</v>
      </c>
      <c r="CU11">
        <v>0</v>
      </c>
      <c r="CV11">
        <v>0</v>
      </c>
      <c r="CW11">
        <v>6.9119999999999999</v>
      </c>
      <c r="CX11">
        <v>0</v>
      </c>
      <c r="CY11">
        <v>0</v>
      </c>
      <c r="CZ11">
        <v>0</v>
      </c>
      <c r="DA11">
        <v>0</v>
      </c>
      <c r="DB11">
        <v>0</v>
      </c>
      <c r="DC11">
        <v>0.03</v>
      </c>
      <c r="DD11">
        <v>1.34</v>
      </c>
      <c r="DE11">
        <v>0</v>
      </c>
      <c r="DF11">
        <v>0</v>
      </c>
      <c r="DG11">
        <v>0</v>
      </c>
      <c r="DH11">
        <v>0</v>
      </c>
      <c r="DI11">
        <v>0</v>
      </c>
      <c r="DJ11">
        <v>66.0672</v>
      </c>
      <c r="DK11">
        <v>1.6575</v>
      </c>
      <c r="DL11">
        <v>0</v>
      </c>
      <c r="DM11">
        <v>0</v>
      </c>
      <c r="DN11">
        <v>0</v>
      </c>
      <c r="DO11">
        <v>0</v>
      </c>
      <c r="DP11">
        <v>0</v>
      </c>
      <c r="DQ11">
        <v>0</v>
      </c>
      <c r="DR11">
        <v>0</v>
      </c>
      <c r="DS11">
        <v>0</v>
      </c>
      <c r="DT11">
        <v>0</v>
      </c>
      <c r="DU11">
        <v>0</v>
      </c>
      <c r="DV11">
        <v>0</v>
      </c>
      <c r="DW11">
        <v>0.1152</v>
      </c>
      <c r="DX11">
        <v>0</v>
      </c>
      <c r="DY11">
        <v>0</v>
      </c>
      <c r="DZ11">
        <v>0</v>
      </c>
      <c r="EA11">
        <v>0</v>
      </c>
      <c r="EB11">
        <v>0</v>
      </c>
      <c r="EC11" s="157">
        <v>13.791071428571428</v>
      </c>
      <c r="ED11" s="157">
        <v>69.094700000000003</v>
      </c>
      <c r="EE11" s="157">
        <v>0.1152</v>
      </c>
    </row>
    <row r="12" spans="1:135" x14ac:dyDescent="0.25">
      <c r="A12" s="150" t="s">
        <v>51</v>
      </c>
      <c r="B12" s="104">
        <v>10545314</v>
      </c>
      <c r="C12" s="104">
        <v>0.27341110942737218</v>
      </c>
      <c r="D12" s="104">
        <v>19049</v>
      </c>
      <c r="E12" s="104">
        <v>17083</v>
      </c>
      <c r="F12" s="104">
        <v>18883.925108088864</v>
      </c>
      <c r="G12" s="148">
        <v>41951.139056081018</v>
      </c>
      <c r="H12" s="104">
        <v>8.5155114867836487E-2</v>
      </c>
      <c r="I12" s="104">
        <v>10414.521108088864</v>
      </c>
      <c r="J12" s="105">
        <v>2112.1989162364457</v>
      </c>
      <c r="K12" s="104">
        <v>0.98759706046580154</v>
      </c>
      <c r="L12" s="104">
        <v>1.3408684637864932</v>
      </c>
      <c r="M12" s="104">
        <v>6.4483618031667902</v>
      </c>
      <c r="N12" s="104">
        <v>0.19028196122663663</v>
      </c>
      <c r="O12" s="151">
        <v>0.36301813785171594</v>
      </c>
      <c r="P12" s="105">
        <v>0.55150192814669863</v>
      </c>
      <c r="Q12" s="151">
        <v>5.0349024216310823E-2</v>
      </c>
      <c r="R12" s="151">
        <v>0.59126247782595498</v>
      </c>
      <c r="S12" s="153">
        <v>0.16711939037974349</v>
      </c>
      <c r="T12" s="151">
        <v>3.0840208269445803E-2</v>
      </c>
      <c r="U12" s="104"/>
      <c r="V12" s="100">
        <v>0</v>
      </c>
      <c r="W12" s="134">
        <v>446.04316546762584</v>
      </c>
      <c r="X12" s="134">
        <v>5755.3956834532373</v>
      </c>
      <c r="Y12" s="134">
        <v>0</v>
      </c>
      <c r="Z12" s="134">
        <v>1292.5659472422062</v>
      </c>
      <c r="AA12" s="134">
        <v>2304.4329575133261</v>
      </c>
      <c r="AB12" s="134">
        <v>441.50200000000001</v>
      </c>
      <c r="AC12" s="134">
        <v>131.89448441247001</v>
      </c>
      <c r="AD12" s="134">
        <v>0</v>
      </c>
      <c r="AE12" s="134">
        <v>42.686870000000006</v>
      </c>
      <c r="AF12" s="134">
        <v>0</v>
      </c>
      <c r="AG12" s="134">
        <v>0</v>
      </c>
      <c r="AH12" s="134">
        <v>0</v>
      </c>
      <c r="AI12" s="134">
        <v>0</v>
      </c>
      <c r="AJ12" s="134">
        <v>0</v>
      </c>
      <c r="AK12" s="134">
        <v>0</v>
      </c>
      <c r="AL12" s="104"/>
      <c r="AM12" s="104"/>
      <c r="AN12" s="104"/>
      <c r="AO12" s="104"/>
      <c r="AP12" s="104">
        <v>3686.6407142857142</v>
      </c>
      <c r="AQ12" s="104">
        <v>88433.54422498752</v>
      </c>
      <c r="AR12" s="104">
        <v>4.9970730731084732E-2</v>
      </c>
      <c r="AS12" s="104">
        <v>0.58682007309415218</v>
      </c>
      <c r="AT12" s="104">
        <v>321.18600000000004</v>
      </c>
      <c r="AU12" s="104">
        <v>3866000</v>
      </c>
      <c r="AV12" s="104">
        <v>68000</v>
      </c>
      <c r="AW12" s="105">
        <v>6201.4388489208632</v>
      </c>
      <c r="AX12" s="104">
        <v>2883206</v>
      </c>
      <c r="AY12" s="104">
        <v>3572.3540651571607</v>
      </c>
      <c r="AZ12" s="105">
        <v>32572.129064800003</v>
      </c>
      <c r="BA12" s="105">
        <v>16164.828320000001</v>
      </c>
      <c r="BB12" s="105">
        <v>3515.8501596000001</v>
      </c>
      <c r="BC12" s="105">
        <v>7961.1779476000002</v>
      </c>
      <c r="BD12" s="105">
        <v>8405.7107264000006</v>
      </c>
      <c r="BE12" s="105">
        <v>1190.6937389999998</v>
      </c>
      <c r="BF12" s="105">
        <v>0</v>
      </c>
      <c r="BG12" s="105">
        <v>14778.960000000001</v>
      </c>
      <c r="BH12" s="105">
        <v>0</v>
      </c>
      <c r="BI12" s="105">
        <v>0</v>
      </c>
      <c r="BJ12" s="105">
        <v>600</v>
      </c>
      <c r="BK12" s="105">
        <v>1160.9157567</v>
      </c>
      <c r="BL12" s="105">
        <v>1670.0893341999999</v>
      </c>
      <c r="BM12" s="105">
        <v>0</v>
      </c>
      <c r="BN12" s="105">
        <v>0</v>
      </c>
      <c r="BO12" s="105">
        <v>0</v>
      </c>
      <c r="BP12" s="105">
        <v>0</v>
      </c>
      <c r="BQ12" s="105">
        <v>0</v>
      </c>
      <c r="BR12" s="105">
        <v>413.18917668752005</v>
      </c>
      <c r="BS12" s="105">
        <v>0</v>
      </c>
      <c r="BT12" s="148">
        <v>6201.4388489208632</v>
      </c>
      <c r="BU12" s="148">
        <v>4170.3953891680021</v>
      </c>
      <c r="BV12" s="148">
        <v>42.686870000000006</v>
      </c>
      <c r="BW12" s="148">
        <v>0</v>
      </c>
      <c r="BX12" s="149">
        <v>1292.5659472422062</v>
      </c>
      <c r="BY12" s="149">
        <v>2793.1629929809519</v>
      </c>
      <c r="BZ12" s="149">
        <v>6196.8976834532377</v>
      </c>
      <c r="CA12" s="149">
        <v>131.89448441247001</v>
      </c>
      <c r="CB12" s="149">
        <v>0.59546077871062764</v>
      </c>
      <c r="CC12" s="152">
        <v>0.40044043752802938</v>
      </c>
      <c r="CD12" s="152">
        <v>4.0987837613431404E-3</v>
      </c>
      <c r="CE12" s="152">
        <v>0</v>
      </c>
      <c r="CF12" s="152">
        <v>0.1241118947119212</v>
      </c>
      <c r="CG12" s="152">
        <v>0.26819888922319501</v>
      </c>
      <c r="CH12" s="152">
        <v>0.59502473701264691</v>
      </c>
      <c r="CI12" s="152">
        <v>1.2664479052236857E-2</v>
      </c>
      <c r="CJ12" s="149">
        <v>10414.521108088864</v>
      </c>
      <c r="CK12" s="144">
        <v>2096.3290736337167</v>
      </c>
      <c r="CL12" s="104">
        <v>1756410.29</v>
      </c>
      <c r="CM12" s="104">
        <v>149567.32</v>
      </c>
      <c r="CN12" s="148">
        <v>23086</v>
      </c>
      <c r="CO12" s="104">
        <v>8469.4040000000005</v>
      </c>
      <c r="CP12" s="156">
        <v>733</v>
      </c>
      <c r="CQ12">
        <v>668</v>
      </c>
      <c r="CR12">
        <v>573.50071428571425</v>
      </c>
      <c r="CS12">
        <v>1330</v>
      </c>
      <c r="CT12">
        <v>0</v>
      </c>
      <c r="CU12">
        <v>0</v>
      </c>
      <c r="CV12">
        <v>0</v>
      </c>
      <c r="CW12">
        <v>34.56</v>
      </c>
      <c r="CX12">
        <v>415.65</v>
      </c>
      <c r="CY12">
        <v>253.2</v>
      </c>
      <c r="CZ12">
        <v>0</v>
      </c>
      <c r="DA12">
        <v>0</v>
      </c>
      <c r="DB12">
        <v>0</v>
      </c>
      <c r="DC12">
        <v>293</v>
      </c>
      <c r="DD12">
        <v>124</v>
      </c>
      <c r="DE12">
        <v>0</v>
      </c>
      <c r="DF12">
        <v>0</v>
      </c>
      <c r="DG12">
        <v>0</v>
      </c>
      <c r="DH12">
        <v>0</v>
      </c>
      <c r="DI12">
        <v>0</v>
      </c>
      <c r="DJ12">
        <v>92.16</v>
      </c>
      <c r="DK12">
        <v>91.8</v>
      </c>
      <c r="DL12">
        <v>78.069999999999993</v>
      </c>
      <c r="DM12">
        <v>0</v>
      </c>
      <c r="DN12">
        <v>0</v>
      </c>
      <c r="DO12">
        <v>0</v>
      </c>
      <c r="DP12">
        <v>356</v>
      </c>
      <c r="DQ12">
        <v>180</v>
      </c>
      <c r="DR12">
        <v>0</v>
      </c>
      <c r="DS12">
        <v>0</v>
      </c>
      <c r="DT12">
        <v>0</v>
      </c>
      <c r="DU12">
        <v>0</v>
      </c>
      <c r="DV12">
        <v>0</v>
      </c>
      <c r="DW12">
        <v>5.76</v>
      </c>
      <c r="DX12">
        <v>334.04999999999995</v>
      </c>
      <c r="DY12">
        <v>124.49</v>
      </c>
      <c r="DZ12">
        <v>0</v>
      </c>
      <c r="EA12">
        <v>0</v>
      </c>
      <c r="EB12">
        <v>0</v>
      </c>
      <c r="EC12" s="157">
        <v>4007.9107142857142</v>
      </c>
      <c r="ED12" s="157">
        <v>679.03</v>
      </c>
      <c r="EE12" s="157">
        <v>1000.3</v>
      </c>
    </row>
    <row r="13" spans="1:135" x14ac:dyDescent="0.25">
      <c r="A13" s="150" t="s">
        <v>52</v>
      </c>
      <c r="B13" s="104">
        <v>5624293</v>
      </c>
      <c r="C13" s="104">
        <v>0.12664702923549681</v>
      </c>
      <c r="D13" s="104">
        <v>4240</v>
      </c>
      <c r="E13" s="104">
        <v>4469</v>
      </c>
      <c r="F13" s="104">
        <v>17054.566304408618</v>
      </c>
      <c r="G13" s="148">
        <v>17446.400114646029</v>
      </c>
      <c r="H13" s="104">
        <v>0.25085484772670635</v>
      </c>
      <c r="I13" s="104">
        <v>10684.704204408619</v>
      </c>
      <c r="J13" s="105">
        <v>2184.7098503522975</v>
      </c>
      <c r="K13" s="104">
        <v>1.8997417461018868</v>
      </c>
      <c r="L13" s="104">
        <v>3.8761757686368097</v>
      </c>
      <c r="M13" s="104">
        <v>408.58468788877104</v>
      </c>
      <c r="N13" s="104">
        <v>0.74850716076865575</v>
      </c>
      <c r="O13" s="151">
        <v>0.99969252613125426</v>
      </c>
      <c r="P13" s="105">
        <v>0.62650107975168012</v>
      </c>
      <c r="Q13" s="151">
        <v>0.12522410560321046</v>
      </c>
      <c r="R13" s="151">
        <v>0.49918949838129412</v>
      </c>
      <c r="S13" s="153">
        <v>0</v>
      </c>
      <c r="T13" s="151">
        <v>0.61744258697474574</v>
      </c>
      <c r="U13" s="104"/>
      <c r="V13" s="100">
        <v>3410.0719424460426</v>
      </c>
      <c r="W13" s="134">
        <v>1057.5539568345323</v>
      </c>
      <c r="X13" s="134">
        <v>0</v>
      </c>
      <c r="Y13" s="134">
        <v>0</v>
      </c>
      <c r="Z13" s="134">
        <v>3213.5373804353203</v>
      </c>
      <c r="AA13" s="134">
        <v>0</v>
      </c>
      <c r="AB13" s="134">
        <v>2754.3679136690644</v>
      </c>
      <c r="AC13" s="134">
        <v>36.248011023659821</v>
      </c>
      <c r="AD13" s="134">
        <v>212.92499999999998</v>
      </c>
      <c r="AE13" s="134">
        <v>0</v>
      </c>
      <c r="AF13" s="134">
        <v>0</v>
      </c>
      <c r="AG13" s="134">
        <v>0</v>
      </c>
      <c r="AH13" s="134">
        <v>0</v>
      </c>
      <c r="AI13" s="134">
        <v>0</v>
      </c>
      <c r="AJ13" s="134">
        <v>0</v>
      </c>
      <c r="AK13" s="134">
        <v>0</v>
      </c>
      <c r="AL13" s="104"/>
      <c r="AM13" s="104"/>
      <c r="AN13" s="104"/>
      <c r="AO13" s="104"/>
      <c r="AP13" s="104">
        <v>7191.4619304814278</v>
      </c>
      <c r="AQ13" s="104">
        <v>91469.432014549995</v>
      </c>
      <c r="AR13" s="104">
        <v>0.12327551578762816</v>
      </c>
      <c r="AS13" s="104">
        <v>0.49142170025723636</v>
      </c>
      <c r="AT13" s="104">
        <v>6597.1914050300002</v>
      </c>
      <c r="AU13" s="104">
        <v>2761000</v>
      </c>
      <c r="AV13" s="104">
        <v>2298000</v>
      </c>
      <c r="AW13" s="105">
        <v>4467.6258992805751</v>
      </c>
      <c r="AX13" s="104">
        <v>712300.00000000012</v>
      </c>
      <c r="AY13" s="104">
        <v>4376.5140441387221</v>
      </c>
      <c r="AZ13" s="105">
        <v>32168.008356800001</v>
      </c>
      <c r="BA13" s="105">
        <v>5475.8355934000001</v>
      </c>
      <c r="BB13" s="105">
        <v>0</v>
      </c>
      <c r="BC13" s="105">
        <v>5031.3028146000006</v>
      </c>
      <c r="BD13" s="105">
        <v>969.8896992</v>
      </c>
      <c r="BE13" s="105">
        <v>932.71009554999989</v>
      </c>
      <c r="BF13" s="105">
        <v>0</v>
      </c>
      <c r="BG13" s="105">
        <v>0</v>
      </c>
      <c r="BH13" s="105">
        <v>0</v>
      </c>
      <c r="BI13" s="105">
        <v>0</v>
      </c>
      <c r="BJ13" s="105">
        <v>390</v>
      </c>
      <c r="BK13" s="105">
        <v>42526.177192800002</v>
      </c>
      <c r="BL13" s="105">
        <v>1914.4926514000001</v>
      </c>
      <c r="BM13" s="105">
        <v>0</v>
      </c>
      <c r="BN13" s="105">
        <v>0</v>
      </c>
      <c r="BO13" s="105">
        <v>0</v>
      </c>
      <c r="BP13" s="105">
        <v>2061.0156108000001</v>
      </c>
      <c r="BQ13" s="105">
        <v>0</v>
      </c>
      <c r="BR13" s="105">
        <v>0</v>
      </c>
      <c r="BS13" s="105">
        <v>0</v>
      </c>
      <c r="BT13" s="148">
        <v>4467.6258992805751</v>
      </c>
      <c r="BU13" s="148">
        <v>6004.1533051280448</v>
      </c>
      <c r="BV13" s="148">
        <v>212.92499999999998</v>
      </c>
      <c r="BW13" s="148">
        <v>0</v>
      </c>
      <c r="BX13" s="149">
        <v>6836.5343228813626</v>
      </c>
      <c r="BY13" s="149">
        <v>1057.5539568345323</v>
      </c>
      <c r="BZ13" s="149">
        <v>2754.3679136690644</v>
      </c>
      <c r="CA13" s="149">
        <v>36.248011023659821</v>
      </c>
      <c r="CB13" s="149">
        <v>0.41813285738291067</v>
      </c>
      <c r="CC13" s="152">
        <v>0.56193912253094191</v>
      </c>
      <c r="CD13" s="152">
        <v>1.9928020086147535E-2</v>
      </c>
      <c r="CE13" s="152">
        <v>0</v>
      </c>
      <c r="CF13" s="152">
        <v>0.63984310581668136</v>
      </c>
      <c r="CG13" s="152">
        <v>9.8978309235568246E-2</v>
      </c>
      <c r="CH13" s="152">
        <v>0.25778607072085197</v>
      </c>
      <c r="CI13" s="152">
        <v>3.392514226898628E-3</v>
      </c>
      <c r="CJ13" s="149">
        <v>10684.704204408619</v>
      </c>
      <c r="CK13" s="144">
        <v>2150.7139727703243</v>
      </c>
      <c r="CL13" s="104">
        <v>730445.88</v>
      </c>
      <c r="CM13" s="104">
        <v>183235.89</v>
      </c>
      <c r="CN13" s="148">
        <v>5796</v>
      </c>
      <c r="CO13" s="104">
        <v>6369.8621000000003</v>
      </c>
      <c r="CP13" s="156">
        <v>400</v>
      </c>
      <c r="CQ13">
        <v>100</v>
      </c>
      <c r="CR13">
        <v>111.90476190476191</v>
      </c>
      <c r="CS13">
        <v>0</v>
      </c>
      <c r="CT13">
        <v>257.38500000000005</v>
      </c>
      <c r="CU13">
        <v>45.856666666666669</v>
      </c>
      <c r="CV13">
        <v>0</v>
      </c>
      <c r="CW13">
        <v>0</v>
      </c>
      <c r="CX13">
        <v>234.6</v>
      </c>
      <c r="CY13">
        <v>34.266399999999997</v>
      </c>
      <c r="CZ13">
        <v>0</v>
      </c>
      <c r="DA13">
        <v>0</v>
      </c>
      <c r="DB13">
        <v>0</v>
      </c>
      <c r="DC13">
        <v>205</v>
      </c>
      <c r="DD13">
        <v>29</v>
      </c>
      <c r="DE13">
        <v>0</v>
      </c>
      <c r="DF13">
        <v>0</v>
      </c>
      <c r="DG13">
        <v>0</v>
      </c>
      <c r="DH13">
        <v>0</v>
      </c>
      <c r="DI13">
        <v>0</v>
      </c>
      <c r="DJ13">
        <v>86.399999999999991</v>
      </c>
      <c r="DK13">
        <v>5895.5999999999995</v>
      </c>
      <c r="DL13">
        <v>183.57866576999999</v>
      </c>
      <c r="DM13">
        <v>0</v>
      </c>
      <c r="DN13">
        <v>0</v>
      </c>
      <c r="DO13">
        <v>0</v>
      </c>
      <c r="DP13">
        <v>8</v>
      </c>
      <c r="DQ13">
        <v>15</v>
      </c>
      <c r="DR13">
        <v>0</v>
      </c>
      <c r="DS13">
        <v>0</v>
      </c>
      <c r="DT13">
        <v>43.938333333333333</v>
      </c>
      <c r="DU13">
        <v>45.856666666666669</v>
      </c>
      <c r="DV13">
        <v>0</v>
      </c>
      <c r="DW13">
        <v>5.76</v>
      </c>
      <c r="DX13">
        <v>270.29999999999995</v>
      </c>
      <c r="DY13">
        <v>3.2745638599999998</v>
      </c>
      <c r="DZ13">
        <v>0</v>
      </c>
      <c r="EA13">
        <v>0</v>
      </c>
      <c r="EB13">
        <v>0</v>
      </c>
      <c r="EC13" s="157">
        <v>1184.0128285714286</v>
      </c>
      <c r="ED13" s="157">
        <v>6399.5786657699991</v>
      </c>
      <c r="EE13" s="157">
        <v>392.12956385999996</v>
      </c>
    </row>
    <row r="14" spans="1:135" x14ac:dyDescent="0.25">
      <c r="A14" s="150" t="s">
        <v>53</v>
      </c>
      <c r="B14" s="104">
        <v>1320050</v>
      </c>
      <c r="C14" s="104">
        <v>0.31476837998560658</v>
      </c>
      <c r="D14" s="104">
        <v>8967.6</v>
      </c>
      <c r="E14" s="104">
        <v>6185.93</v>
      </c>
      <c r="F14" s="104">
        <v>12152.48943812984</v>
      </c>
      <c r="G14" s="148">
        <v>6093.468042419031</v>
      </c>
      <c r="H14" s="104">
        <v>0.13966284746410063</v>
      </c>
      <c r="I14" s="104">
        <v>4972.4484381298398</v>
      </c>
      <c r="J14" s="105">
        <v>1009.253410672432</v>
      </c>
      <c r="K14" s="104">
        <v>3.7668637082912309</v>
      </c>
      <c r="L14" s="104">
        <v>8.031551587206085</v>
      </c>
      <c r="M14" s="104">
        <v>32.594522934737384</v>
      </c>
      <c r="N14" s="104">
        <v>0.27337250732483304</v>
      </c>
      <c r="O14" s="151">
        <v>0.4477257259619814</v>
      </c>
      <c r="P14" s="105">
        <v>0.40917117957150478</v>
      </c>
      <c r="Q14" s="151">
        <v>0.16562873615593313</v>
      </c>
      <c r="R14" s="151">
        <v>1.1859183681508918</v>
      </c>
      <c r="S14" s="153">
        <v>4.1023658651081742E-2</v>
      </c>
      <c r="T14" s="151">
        <v>3.4008750826705771E-2</v>
      </c>
      <c r="U14" s="104"/>
      <c r="V14" s="100">
        <v>1164.5999999999999</v>
      </c>
      <c r="W14" s="134">
        <v>31</v>
      </c>
      <c r="X14" s="134">
        <v>1540</v>
      </c>
      <c r="Y14" s="134">
        <v>34</v>
      </c>
      <c r="Z14" s="134">
        <v>768.81664000000012</v>
      </c>
      <c r="AA14" s="134">
        <v>785.64869410071935</v>
      </c>
      <c r="AB14" s="134">
        <v>598.87830402912016</v>
      </c>
      <c r="AC14" s="134">
        <v>17.1068</v>
      </c>
      <c r="AD14" s="134">
        <v>32.397999999999996</v>
      </c>
      <c r="AE14" s="134">
        <v>0</v>
      </c>
      <c r="AF14" s="134">
        <v>0</v>
      </c>
      <c r="AG14" s="134">
        <v>0</v>
      </c>
      <c r="AH14" s="134">
        <v>0</v>
      </c>
      <c r="AI14" s="134">
        <v>0</v>
      </c>
      <c r="AJ14" s="134">
        <v>0</v>
      </c>
      <c r="AK14" s="134">
        <v>0</v>
      </c>
      <c r="AL14" s="104"/>
      <c r="AM14" s="104"/>
      <c r="AN14" s="104"/>
      <c r="AO14" s="104"/>
      <c r="AP14" s="104">
        <v>3655.3530024285974</v>
      </c>
      <c r="AQ14" s="104">
        <v>42255.421798033385</v>
      </c>
      <c r="AR14" s="104">
        <v>0.16425776287034691</v>
      </c>
      <c r="AS14" s="104">
        <v>1.1761020618784694</v>
      </c>
      <c r="AT14" s="104">
        <v>169.106759931</v>
      </c>
      <c r="AU14" s="104">
        <v>3337190</v>
      </c>
      <c r="AV14" s="104">
        <v>43026.400000000081</v>
      </c>
      <c r="AW14" s="105">
        <v>2769.6</v>
      </c>
      <c r="AX14" s="104">
        <v>415509.99999999994</v>
      </c>
      <c r="AY14" s="104">
        <v>851.0310977357409</v>
      </c>
      <c r="AZ14" s="105">
        <v>22704.475306346281</v>
      </c>
      <c r="BA14" s="105">
        <v>631.94375713500006</v>
      </c>
      <c r="BB14" s="105">
        <v>0</v>
      </c>
      <c r="BC14" s="105">
        <v>3892.7735439516</v>
      </c>
      <c r="BD14" s="105">
        <v>9976.2854459712016</v>
      </c>
      <c r="BE14" s="105">
        <v>2173.2037443725503</v>
      </c>
      <c r="BF14" s="105">
        <v>0</v>
      </c>
      <c r="BG14" s="105">
        <v>1733.4720000000002</v>
      </c>
      <c r="BH14" s="105">
        <v>0</v>
      </c>
      <c r="BI14" s="105">
        <v>0</v>
      </c>
      <c r="BJ14" s="105">
        <v>16.355999999999952</v>
      </c>
      <c r="BK14" s="105">
        <v>618.34039251600007</v>
      </c>
      <c r="BL14" s="105">
        <v>194.97393833274569</v>
      </c>
      <c r="BM14" s="105">
        <v>0</v>
      </c>
      <c r="BN14" s="105">
        <v>0</v>
      </c>
      <c r="BO14" s="105">
        <v>0</v>
      </c>
      <c r="BP14" s="105">
        <v>313.597669408</v>
      </c>
      <c r="BQ14" s="105">
        <v>0</v>
      </c>
      <c r="BR14" s="105">
        <v>0</v>
      </c>
      <c r="BS14" s="105">
        <v>0</v>
      </c>
      <c r="BT14" s="148">
        <v>2769.6</v>
      </c>
      <c r="BU14" s="148">
        <v>2170.4504381298398</v>
      </c>
      <c r="BV14" s="148">
        <v>32.397999999999996</v>
      </c>
      <c r="BW14" s="148">
        <v>0</v>
      </c>
      <c r="BX14" s="149">
        <v>1965.8146399999998</v>
      </c>
      <c r="BY14" s="149">
        <v>816.64869410071935</v>
      </c>
      <c r="BZ14" s="149">
        <v>2138.87830402912</v>
      </c>
      <c r="CA14" s="149">
        <v>51.1068</v>
      </c>
      <c r="CB14" s="149">
        <v>0.55698918439497358</v>
      </c>
      <c r="CC14" s="152">
        <v>0.43649531315123219</v>
      </c>
      <c r="CD14" s="152">
        <v>6.515502453794177E-3</v>
      </c>
      <c r="CE14" s="152">
        <v>0</v>
      </c>
      <c r="CF14" s="152">
        <v>0.39534138251202294</v>
      </c>
      <c r="CG14" s="152">
        <v>0.16423472344901072</v>
      </c>
      <c r="CH14" s="152">
        <v>0.43014589907614248</v>
      </c>
      <c r="CI14" s="152">
        <v>1.0277994962823889E-2</v>
      </c>
      <c r="CJ14" s="149">
        <v>4972.4484381298398</v>
      </c>
      <c r="CK14" s="144">
        <v>1000.8994287697021</v>
      </c>
      <c r="CL14" s="104">
        <v>255121.32</v>
      </c>
      <c r="CM14" s="104">
        <v>35630.97</v>
      </c>
      <c r="CN14" s="148">
        <v>11201</v>
      </c>
      <c r="CO14" s="104">
        <v>7180.0409999999993</v>
      </c>
      <c r="CP14" s="156">
        <v>1856.7224827586201</v>
      </c>
      <c r="CQ14">
        <v>1517.7772413793105</v>
      </c>
      <c r="CR14">
        <v>306.29879999999997</v>
      </c>
      <c r="CS14">
        <v>155.67412499999998</v>
      </c>
      <c r="CT14">
        <v>80.685243333333347</v>
      </c>
      <c r="CU14">
        <v>4.9724349999999999</v>
      </c>
      <c r="CV14">
        <v>0</v>
      </c>
      <c r="CW14">
        <v>17.28</v>
      </c>
      <c r="CX14">
        <v>1556.5363200000002</v>
      </c>
      <c r="CY14">
        <v>41.653298999999997</v>
      </c>
      <c r="CZ14">
        <v>0</v>
      </c>
      <c r="DA14">
        <v>0</v>
      </c>
      <c r="DB14">
        <v>0</v>
      </c>
      <c r="DC14">
        <v>94.32</v>
      </c>
      <c r="DD14">
        <v>63.41</v>
      </c>
      <c r="DE14">
        <v>0</v>
      </c>
      <c r="DF14">
        <v>0</v>
      </c>
      <c r="DG14">
        <v>5.3166666666666668E-2</v>
      </c>
      <c r="DH14">
        <v>0</v>
      </c>
      <c r="DI14">
        <v>0</v>
      </c>
      <c r="DJ14">
        <v>30.585599999999996</v>
      </c>
      <c r="DK14">
        <v>115.66799999999999</v>
      </c>
      <c r="DL14">
        <v>11.178577228999998</v>
      </c>
      <c r="DM14">
        <v>0</v>
      </c>
      <c r="DN14">
        <v>0</v>
      </c>
      <c r="DO14">
        <v>0</v>
      </c>
      <c r="DP14">
        <v>529.20000000000005</v>
      </c>
      <c r="DQ14">
        <v>23.95</v>
      </c>
      <c r="DR14">
        <v>0</v>
      </c>
      <c r="DS14">
        <v>0</v>
      </c>
      <c r="DT14">
        <v>0</v>
      </c>
      <c r="DU14">
        <v>4.314213333333333</v>
      </c>
      <c r="DV14">
        <v>0</v>
      </c>
      <c r="DW14">
        <v>44.524799999999999</v>
      </c>
      <c r="DX14">
        <v>1562.4869999999999</v>
      </c>
      <c r="DY14">
        <v>32.986274604999998</v>
      </c>
      <c r="DZ14">
        <v>0</v>
      </c>
      <c r="EA14">
        <v>0</v>
      </c>
      <c r="EB14">
        <v>0</v>
      </c>
      <c r="EC14" s="157">
        <v>5537.599946471264</v>
      </c>
      <c r="ED14" s="157">
        <v>315.21534389566665</v>
      </c>
      <c r="EE14" s="157">
        <v>2197.4622879383332</v>
      </c>
    </row>
    <row r="15" spans="1:135" x14ac:dyDescent="0.25">
      <c r="A15" s="150" t="s">
        <v>54</v>
      </c>
      <c r="B15" s="104">
        <v>5453061</v>
      </c>
      <c r="C15" s="104">
        <v>0.15969049310103078</v>
      </c>
      <c r="D15" s="104">
        <v>60938.400000000001</v>
      </c>
      <c r="E15" s="104">
        <v>66824.39</v>
      </c>
      <c r="F15" s="104">
        <v>69506.701913592537</v>
      </c>
      <c r="G15" s="148">
        <v>33040.394095729433</v>
      </c>
      <c r="H15" s="104">
        <v>0.29989490905899152</v>
      </c>
      <c r="I15" s="104">
        <v>38661.777013592538</v>
      </c>
      <c r="J15" s="105">
        <v>8077.1131336671897</v>
      </c>
      <c r="K15" s="104">
        <v>7.0899219747573961</v>
      </c>
      <c r="L15" s="104">
        <v>13.292826612708744</v>
      </c>
      <c r="M15" s="104">
        <v>46.194238428655019</v>
      </c>
      <c r="N15" s="104">
        <v>0.17452420148602915</v>
      </c>
      <c r="O15" s="151">
        <v>0.20923100299604541</v>
      </c>
      <c r="P15" s="105">
        <v>0.55623092376984085</v>
      </c>
      <c r="Q15" s="151">
        <v>0.24446176732229657</v>
      </c>
      <c r="R15" s="151">
        <v>0.81515811018388817</v>
      </c>
      <c r="S15" s="153">
        <v>0.41606140877954173</v>
      </c>
      <c r="T15" s="151">
        <v>6.0762452775362198E-3</v>
      </c>
      <c r="U15" s="104"/>
      <c r="V15" s="100">
        <v>5895.4084167586543</v>
      </c>
      <c r="W15" s="134">
        <v>920.83244557741159</v>
      </c>
      <c r="X15" s="134">
        <v>6067.5659867466311</v>
      </c>
      <c r="Y15" s="134">
        <v>1097.9272952162096</v>
      </c>
      <c r="Z15" s="134">
        <v>4483.0110880272778</v>
      </c>
      <c r="AA15" s="134">
        <v>19497.21341150031</v>
      </c>
      <c r="AB15" s="134">
        <v>14.833200000000001</v>
      </c>
      <c r="AC15" s="134">
        <v>125.18256000000001</v>
      </c>
      <c r="AD15" s="134">
        <v>533.09482224157648</v>
      </c>
      <c r="AE15" s="134">
        <v>26.64084218000529</v>
      </c>
      <c r="AF15" s="134">
        <v>0</v>
      </c>
      <c r="AG15" s="134">
        <v>6.6945344458814518E-2</v>
      </c>
      <c r="AH15" s="134">
        <v>0</v>
      </c>
      <c r="AI15" s="134">
        <v>0</v>
      </c>
      <c r="AJ15" s="134">
        <v>0</v>
      </c>
      <c r="AK15" s="134">
        <v>0</v>
      </c>
      <c r="AL15" s="104"/>
      <c r="AM15" s="104"/>
      <c r="AN15" s="104"/>
      <c r="AO15" s="104"/>
      <c r="AP15" s="104">
        <v>37799.495446460947</v>
      </c>
      <c r="AQ15" s="104">
        <v>338172.57268037793</v>
      </c>
      <c r="AR15" s="104">
        <v>0.23553570197283205</v>
      </c>
      <c r="AS15" s="104">
        <v>0.78539413260429991</v>
      </c>
      <c r="AT15" s="104">
        <v>234.91844000000003</v>
      </c>
      <c r="AU15" s="104">
        <v>11575420</v>
      </c>
      <c r="AV15" s="104">
        <v>251899.99999999997</v>
      </c>
      <c r="AW15" s="105">
        <v>13981.734144298907</v>
      </c>
      <c r="AX15" s="104">
        <v>870802</v>
      </c>
      <c r="AY15" s="104">
        <v>9908.645982612019</v>
      </c>
      <c r="AZ15" s="105">
        <v>117808.92808547957</v>
      </c>
      <c r="BA15" s="105">
        <v>0</v>
      </c>
      <c r="BB15" s="105">
        <v>0</v>
      </c>
      <c r="BC15" s="105">
        <v>7481.6870364000006</v>
      </c>
      <c r="BD15" s="105">
        <v>16531.624461599997</v>
      </c>
      <c r="BE15" s="105">
        <v>42214.848084000005</v>
      </c>
      <c r="BF15" s="105">
        <v>0</v>
      </c>
      <c r="BG15" s="105">
        <v>140700.557</v>
      </c>
      <c r="BH15" s="105">
        <v>4349.41932</v>
      </c>
      <c r="BI15" s="105">
        <v>0</v>
      </c>
      <c r="BJ15" s="105">
        <v>74.166000000000011</v>
      </c>
      <c r="BK15" s="105">
        <v>3592.7121060983523</v>
      </c>
      <c r="BL15" s="105">
        <v>0</v>
      </c>
      <c r="BM15" s="105">
        <v>0</v>
      </c>
      <c r="BN15" s="105">
        <v>0</v>
      </c>
      <c r="BO15" s="105">
        <v>0</v>
      </c>
      <c r="BP15" s="105">
        <v>5197.2701868000004</v>
      </c>
      <c r="BQ15" s="105">
        <v>221.3604</v>
      </c>
      <c r="BR15" s="105">
        <v>0</v>
      </c>
      <c r="BS15" s="105">
        <v>0</v>
      </c>
      <c r="BT15" s="148">
        <v>13981.734144298907</v>
      </c>
      <c r="BU15" s="148">
        <v>24120.240259527589</v>
      </c>
      <c r="BV15" s="148">
        <v>559.80260976604052</v>
      </c>
      <c r="BW15" s="148">
        <v>0</v>
      </c>
      <c r="BX15" s="149">
        <v>10911.514327027509</v>
      </c>
      <c r="BY15" s="149">
        <v>20444.686699257727</v>
      </c>
      <c r="BZ15" s="149">
        <v>6082.3991867466311</v>
      </c>
      <c r="CA15" s="149">
        <v>1223.1768005606684</v>
      </c>
      <c r="CB15" s="149">
        <v>0.36164230473377545</v>
      </c>
      <c r="CC15" s="152">
        <v>0.62387821053976644</v>
      </c>
      <c r="CD15" s="152">
        <v>1.4479484726458061E-2</v>
      </c>
      <c r="CE15" s="152">
        <v>0</v>
      </c>
      <c r="CF15" s="152">
        <v>0.28223002587778845</v>
      </c>
      <c r="CG15" s="152">
        <v>0.52880876872446581</v>
      </c>
      <c r="CH15" s="152">
        <v>0.15732332180717426</v>
      </c>
      <c r="CI15" s="152">
        <v>3.1637883590571361E-2</v>
      </c>
      <c r="CJ15" s="149">
        <v>38661.777013592538</v>
      </c>
      <c r="CK15" s="144">
        <v>7782.1924167966472</v>
      </c>
      <c r="CL15" s="104">
        <v>1383335.22</v>
      </c>
      <c r="CM15" s="104">
        <v>414855.19000000006</v>
      </c>
      <c r="CN15" s="148">
        <v>91038</v>
      </c>
      <c r="CO15" s="104">
        <v>30844.924899999998</v>
      </c>
      <c r="CP15" s="156">
        <v>7923</v>
      </c>
      <c r="CQ15">
        <v>5307</v>
      </c>
      <c r="CR15">
        <v>7392.4285714285716</v>
      </c>
      <c r="CS15">
        <v>12662.0770338373</v>
      </c>
      <c r="CT15">
        <v>568.40666666666664</v>
      </c>
      <c r="CU15">
        <v>106.91937452839791</v>
      </c>
      <c r="CV15">
        <v>0</v>
      </c>
      <c r="CW15">
        <v>0</v>
      </c>
      <c r="CX15">
        <v>688.5</v>
      </c>
      <c r="CY15">
        <v>0</v>
      </c>
      <c r="CZ15">
        <v>0</v>
      </c>
      <c r="DA15">
        <v>0</v>
      </c>
      <c r="DB15">
        <v>0</v>
      </c>
      <c r="DC15">
        <v>3145.06</v>
      </c>
      <c r="DD15">
        <v>412.49</v>
      </c>
      <c r="DE15">
        <v>0</v>
      </c>
      <c r="DF15">
        <v>0</v>
      </c>
      <c r="DG15">
        <v>0</v>
      </c>
      <c r="DH15">
        <v>0</v>
      </c>
      <c r="DI15">
        <v>0</v>
      </c>
      <c r="DJ15">
        <v>15.552</v>
      </c>
      <c r="DK15">
        <v>153.357</v>
      </c>
      <c r="DL15">
        <v>0</v>
      </c>
      <c r="DM15">
        <v>0</v>
      </c>
      <c r="DN15">
        <v>0</v>
      </c>
      <c r="DO15">
        <v>0</v>
      </c>
      <c r="DP15">
        <v>171.64</v>
      </c>
      <c r="DQ15">
        <v>203.74</v>
      </c>
      <c r="DR15">
        <v>0</v>
      </c>
      <c r="DS15">
        <v>0</v>
      </c>
      <c r="DT15">
        <v>0</v>
      </c>
      <c r="DU15">
        <v>0</v>
      </c>
      <c r="DV15">
        <v>0</v>
      </c>
      <c r="DW15">
        <v>0.4032</v>
      </c>
      <c r="DX15">
        <v>199.51199999999997</v>
      </c>
      <c r="DY15">
        <v>0</v>
      </c>
      <c r="DZ15">
        <v>0</v>
      </c>
      <c r="EA15">
        <v>0</v>
      </c>
      <c r="EB15">
        <v>0</v>
      </c>
      <c r="EC15" s="157">
        <v>34648.331646460945</v>
      </c>
      <c r="ED15" s="157">
        <v>3726.4590000000003</v>
      </c>
      <c r="EE15" s="157">
        <v>575.29520000000002</v>
      </c>
    </row>
    <row r="16" spans="1:135" x14ac:dyDescent="0.25">
      <c r="A16" s="150" t="s">
        <v>55</v>
      </c>
      <c r="B16" s="104">
        <v>63844529</v>
      </c>
      <c r="C16" s="104">
        <v>0.21091233988115096</v>
      </c>
      <c r="D16" s="104">
        <v>51671.17</v>
      </c>
      <c r="E16" s="104">
        <v>47563.229999999996</v>
      </c>
      <c r="F16" s="104">
        <v>108806.16465568673</v>
      </c>
      <c r="G16" s="148">
        <v>253323.41788478071</v>
      </c>
      <c r="H16" s="104">
        <v>9.2060489733873027E-2</v>
      </c>
      <c r="I16" s="104">
        <v>46626.962655686737</v>
      </c>
      <c r="J16" s="105">
        <v>11339.150620915256</v>
      </c>
      <c r="K16" s="104">
        <v>0.73032041094212996</v>
      </c>
      <c r="L16" s="104">
        <v>1.4528295399261482</v>
      </c>
      <c r="M16" s="104">
        <v>13.000330850588623</v>
      </c>
      <c r="N16" s="104">
        <v>0.25872150992691012</v>
      </c>
      <c r="O16" s="151">
        <v>0.57587394372924861</v>
      </c>
      <c r="P16" s="105">
        <v>0.42853236122453275</v>
      </c>
      <c r="Q16" s="151">
        <v>4.4761557046702455E-2</v>
      </c>
      <c r="R16" s="151">
        <v>0.48621897598088432</v>
      </c>
      <c r="S16" s="153">
        <v>7.3348939660240239E-2</v>
      </c>
      <c r="T16" s="151">
        <v>1.8714536617872004E-2</v>
      </c>
      <c r="U16" s="104"/>
      <c r="V16" s="100">
        <v>585.78431372549016</v>
      </c>
      <c r="W16" s="134">
        <v>3110.1960784313724</v>
      </c>
      <c r="X16" s="134">
        <v>23694.444444444442</v>
      </c>
      <c r="Y16" s="134">
        <v>0</v>
      </c>
      <c r="Z16" s="134">
        <v>764.36526114764047</v>
      </c>
      <c r="AA16" s="134">
        <v>5497.5884693697244</v>
      </c>
      <c r="AB16" s="134">
        <v>7584.7822683926233</v>
      </c>
      <c r="AC16" s="134">
        <v>1616.2280701754389</v>
      </c>
      <c r="AD16" s="134">
        <v>1366.26875</v>
      </c>
      <c r="AE16" s="134">
        <v>946.05499999999995</v>
      </c>
      <c r="AF16" s="134">
        <v>1461.25</v>
      </c>
      <c r="AG16" s="134">
        <v>0</v>
      </c>
      <c r="AH16" s="134">
        <v>0</v>
      </c>
      <c r="AI16" s="134">
        <v>0</v>
      </c>
      <c r="AJ16" s="134">
        <v>0</v>
      </c>
      <c r="AK16" s="134">
        <v>0</v>
      </c>
      <c r="AL16" s="104"/>
      <c r="AM16" s="104"/>
      <c r="AN16" s="104"/>
      <c r="AO16" s="104"/>
      <c r="AP16" s="104">
        <v>43994.819539285709</v>
      </c>
      <c r="AQ16" s="104">
        <v>474747.55819647998</v>
      </c>
      <c r="AR16" s="104">
        <v>3.7049464895596941E-2</v>
      </c>
      <c r="AS16" s="104">
        <v>0.40244696723533552</v>
      </c>
      <c r="AT16" s="104">
        <v>872.60199999999998</v>
      </c>
      <c r="AU16" s="104">
        <v>19563220</v>
      </c>
      <c r="AV16" s="104">
        <v>830000</v>
      </c>
      <c r="AW16" s="105">
        <v>27390.424836601305</v>
      </c>
      <c r="AX16" s="104">
        <v>13465599</v>
      </c>
      <c r="AY16" s="104">
        <v>23321.07791153148</v>
      </c>
      <c r="AZ16" s="105">
        <v>221404.60199019001</v>
      </c>
      <c r="BA16" s="105">
        <v>59587.598394600005</v>
      </c>
      <c r="BB16" s="105">
        <v>4578.6876216400005</v>
      </c>
      <c r="BC16" s="105">
        <v>0</v>
      </c>
      <c r="BD16" s="105">
        <v>34519.990877360004</v>
      </c>
      <c r="BE16" s="105">
        <v>48758.908612049992</v>
      </c>
      <c r="BF16" s="105">
        <v>14891.848089800002</v>
      </c>
      <c r="BG16" s="105">
        <v>34822.230000000003</v>
      </c>
      <c r="BH16" s="105">
        <v>0</v>
      </c>
      <c r="BI16" s="105">
        <v>0</v>
      </c>
      <c r="BJ16" s="105">
        <v>3270</v>
      </c>
      <c r="BK16" s="105">
        <v>15552.19775116</v>
      </c>
      <c r="BL16" s="105">
        <v>835.04466709999997</v>
      </c>
      <c r="BM16" s="105">
        <v>0</v>
      </c>
      <c r="BN16" s="105">
        <v>0</v>
      </c>
      <c r="BO16" s="105">
        <v>0</v>
      </c>
      <c r="BP16" s="105">
        <v>36526.45019258</v>
      </c>
      <c r="BQ16" s="105">
        <v>0</v>
      </c>
      <c r="BR16" s="105">
        <v>0</v>
      </c>
      <c r="BS16" s="105">
        <v>0</v>
      </c>
      <c r="BT16" s="148">
        <v>27390.424836601305</v>
      </c>
      <c r="BU16" s="148">
        <v>15462.964069085428</v>
      </c>
      <c r="BV16" s="148">
        <v>3773.57375</v>
      </c>
      <c r="BW16" s="148">
        <v>0</v>
      </c>
      <c r="BX16" s="149">
        <v>2716.4183248731306</v>
      </c>
      <c r="BY16" s="149">
        <v>9553.8395478010971</v>
      </c>
      <c r="BZ16" s="149">
        <v>32740.476712837066</v>
      </c>
      <c r="CA16" s="149">
        <v>1616.2280701754389</v>
      </c>
      <c r="CB16" s="149">
        <v>0.58743746700517074</v>
      </c>
      <c r="CC16" s="152">
        <v>0.33163138210975723</v>
      </c>
      <c r="CD16" s="152">
        <v>8.0931150885071981E-2</v>
      </c>
      <c r="CE16" s="152">
        <v>0</v>
      </c>
      <c r="CF16" s="152">
        <v>5.8258530475860409E-2</v>
      </c>
      <c r="CG16" s="152">
        <v>0.20489946167737111</v>
      </c>
      <c r="CH16" s="152">
        <v>0.70217905795422775</v>
      </c>
      <c r="CI16" s="152">
        <v>3.4662949892540769E-2</v>
      </c>
      <c r="CJ16" s="149">
        <v>46626.962655686737</v>
      </c>
      <c r="CK16" s="144">
        <v>9385.4970781548163</v>
      </c>
      <c r="CL16" s="104">
        <v>10606144.859999999</v>
      </c>
      <c r="CM16" s="104">
        <v>976406.89</v>
      </c>
      <c r="CN16" s="148">
        <v>94367</v>
      </c>
      <c r="CO16" s="104">
        <v>62179.202000000005</v>
      </c>
      <c r="CP16" s="156">
        <v>6047.14</v>
      </c>
      <c r="CQ16">
        <v>8313</v>
      </c>
      <c r="CR16">
        <v>10395.952380952382</v>
      </c>
      <c r="CS16">
        <v>4662.122625</v>
      </c>
      <c r="CT16">
        <v>12000</v>
      </c>
      <c r="CU16">
        <v>1500</v>
      </c>
      <c r="CV16">
        <v>0</v>
      </c>
      <c r="CW16">
        <v>259.2</v>
      </c>
      <c r="CX16">
        <v>2269.5</v>
      </c>
      <c r="CY16">
        <v>94.949999999999989</v>
      </c>
      <c r="CZ16">
        <v>0</v>
      </c>
      <c r="DA16">
        <v>0</v>
      </c>
      <c r="DB16">
        <v>0</v>
      </c>
      <c r="DC16">
        <v>259.68</v>
      </c>
      <c r="DD16">
        <v>688.62</v>
      </c>
      <c r="DE16">
        <v>0</v>
      </c>
      <c r="DF16">
        <v>0</v>
      </c>
      <c r="DG16">
        <v>0</v>
      </c>
      <c r="DH16">
        <v>0</v>
      </c>
      <c r="DI16">
        <v>0</v>
      </c>
      <c r="DJ16">
        <v>520.64639999999997</v>
      </c>
      <c r="DK16">
        <v>234.6</v>
      </c>
      <c r="DL16">
        <v>0</v>
      </c>
      <c r="DM16">
        <v>0</v>
      </c>
      <c r="DN16">
        <v>0</v>
      </c>
      <c r="DO16">
        <v>0</v>
      </c>
      <c r="DP16">
        <v>360.64</v>
      </c>
      <c r="DQ16">
        <v>721.81</v>
      </c>
      <c r="DR16">
        <v>0</v>
      </c>
      <c r="DS16" s="105">
        <v>0</v>
      </c>
      <c r="DT16">
        <v>1666.6666666666667</v>
      </c>
      <c r="DU16">
        <v>0</v>
      </c>
      <c r="DV16">
        <v>0</v>
      </c>
      <c r="DW16">
        <v>113.87519999999999</v>
      </c>
      <c r="DX16">
        <v>387.59999999999997</v>
      </c>
      <c r="DY16">
        <v>0</v>
      </c>
      <c r="DZ16">
        <v>0</v>
      </c>
      <c r="EA16">
        <v>0</v>
      </c>
      <c r="EB16">
        <v>0</v>
      </c>
      <c r="EC16" s="157">
        <v>45541.865005952379</v>
      </c>
      <c r="ED16" s="157">
        <v>1703.5463999999997</v>
      </c>
      <c r="EE16" s="157">
        <v>3250.5918666666666</v>
      </c>
    </row>
    <row r="17" spans="1:135" s="141" customFormat="1" x14ac:dyDescent="0.25">
      <c r="A17" s="181" t="s">
        <v>57</v>
      </c>
      <c r="B17" s="106">
        <v>80565861</v>
      </c>
      <c r="C17" s="106">
        <v>0.257836405422391</v>
      </c>
      <c r="D17" s="106">
        <v>57947.152996597666</v>
      </c>
      <c r="E17" s="106">
        <v>63312.02055284888</v>
      </c>
      <c r="F17" s="106">
        <v>153773.23762247304</v>
      </c>
      <c r="G17" s="106">
        <v>317658.47210279928</v>
      </c>
      <c r="H17" s="106">
        <v>0.10498019090230939</v>
      </c>
      <c r="I17" s="106">
        <v>65910.817822473022</v>
      </c>
      <c r="J17" s="141">
        <v>14849.443218559343</v>
      </c>
      <c r="K17" s="106">
        <v>0.81809859665588402</v>
      </c>
      <c r="L17" s="106">
        <v>0.56710158240738984</v>
      </c>
      <c r="M17" s="106">
        <v>23.928478907760397</v>
      </c>
      <c r="N17" s="106">
        <v>0.28421183239377079</v>
      </c>
      <c r="O17" s="142">
        <v>0.49755339443794838</v>
      </c>
      <c r="P17" s="141">
        <v>0.42862346427464793</v>
      </c>
      <c r="Q17" s="142">
        <v>4.6746567532925207E-2</v>
      </c>
      <c r="R17" s="142">
        <v>0.44528941251807969</v>
      </c>
      <c r="S17" s="145">
        <v>4.0944517203192823E-2</v>
      </c>
      <c r="T17" s="142">
        <v>5.2963451894617243E-2</v>
      </c>
      <c r="U17" s="106"/>
      <c r="V17" s="141">
        <v>2373.1143395391418</v>
      </c>
      <c r="W17" s="106">
        <v>6351.4777929076899</v>
      </c>
      <c r="X17" s="106">
        <v>22776.518602348282</v>
      </c>
      <c r="Y17" s="106">
        <v>0</v>
      </c>
      <c r="Z17" s="106">
        <v>2290.581548506525</v>
      </c>
      <c r="AA17" s="106">
        <v>10441.097822059775</v>
      </c>
      <c r="AB17" s="106">
        <v>6683.5947892832355</v>
      </c>
      <c r="AC17" s="106">
        <v>0</v>
      </c>
      <c r="AD17" s="106">
        <v>3151.5204990354746</v>
      </c>
      <c r="AE17" s="106">
        <v>8434.8284994158512</v>
      </c>
      <c r="AF17" s="106">
        <v>1868.8425519875514</v>
      </c>
      <c r="AG17" s="106">
        <v>0</v>
      </c>
      <c r="AH17" s="106">
        <v>68.6965383682697</v>
      </c>
      <c r="AI17" s="106">
        <v>183.86157406154743</v>
      </c>
      <c r="AJ17" s="106">
        <v>1286.6832649596831</v>
      </c>
      <c r="AK17" s="106">
        <v>0</v>
      </c>
      <c r="AL17" s="106"/>
      <c r="AM17" s="106"/>
      <c r="AN17" s="106"/>
      <c r="AO17" s="106"/>
      <c r="AP17" s="106">
        <v>42797.979152203006</v>
      </c>
      <c r="AQ17" s="106">
        <v>621716.48867464263</v>
      </c>
      <c r="AR17" s="106">
        <v>4.1765377458182248E-2</v>
      </c>
      <c r="AS17" s="106">
        <v>0.39784055543438218</v>
      </c>
      <c r="AT17" s="106">
        <v>3490.8644290754305</v>
      </c>
      <c r="AU17" s="106">
        <v>11780294.556251217</v>
      </c>
      <c r="AV17" s="106">
        <v>1927818.5056240561</v>
      </c>
      <c r="AW17" s="141">
        <v>31501.110734795115</v>
      </c>
      <c r="AX17" s="104">
        <v>20772812</v>
      </c>
      <c r="AY17" s="104">
        <v>33347.847043087793</v>
      </c>
      <c r="AZ17" s="105">
        <v>263310.37662674789</v>
      </c>
      <c r="BA17" s="105">
        <v>47459.659604753935</v>
      </c>
      <c r="BB17" s="105">
        <v>0</v>
      </c>
      <c r="BC17" s="105">
        <v>16607.635981765601</v>
      </c>
      <c r="BD17" s="105">
        <v>43950.862170682216</v>
      </c>
      <c r="BE17" s="105">
        <v>32470.801775482232</v>
      </c>
      <c r="BF17" s="105">
        <v>7738.3795812233002</v>
      </c>
      <c r="BG17" s="105">
        <v>25455.88146604754</v>
      </c>
      <c r="BH17" s="105">
        <v>0</v>
      </c>
      <c r="BI17" s="105">
        <v>0</v>
      </c>
      <c r="BJ17" s="105">
        <v>5862.7433621751206</v>
      </c>
      <c r="BK17" s="105">
        <v>25200.29880300249</v>
      </c>
      <c r="BL17" s="105">
        <v>12651.897380200546</v>
      </c>
      <c r="BM17" s="105">
        <v>0</v>
      </c>
      <c r="BN17" s="105">
        <v>0</v>
      </c>
      <c r="BO17" s="105">
        <v>0</v>
      </c>
      <c r="BP17" s="105">
        <v>0</v>
      </c>
      <c r="BQ17" s="105">
        <v>0</v>
      </c>
      <c r="BR17" s="105">
        <v>125681.85814495001</v>
      </c>
      <c r="BS17" s="105">
        <v>15326.093777611764</v>
      </c>
      <c r="BT17" s="106">
        <v>31501.110734795115</v>
      </c>
      <c r="BU17" s="106">
        <v>19415.274159849534</v>
      </c>
      <c r="BV17" s="106">
        <v>13455.191550438876</v>
      </c>
      <c r="BW17" s="106">
        <v>1539.2413773895003</v>
      </c>
      <c r="BX17" s="141">
        <v>7883.9129254494119</v>
      </c>
      <c r="BY17" s="141">
        <v>25411.265688444862</v>
      </c>
      <c r="BZ17" s="141">
        <v>32615.639208578752</v>
      </c>
      <c r="CA17" s="141">
        <v>0</v>
      </c>
      <c r="CB17" s="141">
        <v>0.4779353644137983</v>
      </c>
      <c r="CC17" s="143">
        <v>0.29456885533029575</v>
      </c>
      <c r="CD17" s="143">
        <v>0.20414238504337265</v>
      </c>
      <c r="CE17" s="143">
        <v>2.3353395212533365E-2</v>
      </c>
      <c r="CF17" s="143">
        <v>0.11961485513173685</v>
      </c>
      <c r="CG17" s="143">
        <v>0.38554013632312428</v>
      </c>
      <c r="CH17" s="143">
        <v>0.49484500854513874</v>
      </c>
      <c r="CI17" s="143">
        <v>0</v>
      </c>
      <c r="CJ17" s="141">
        <v>65910.817822473022</v>
      </c>
      <c r="CK17" s="144">
        <v>13267.125990162867</v>
      </c>
      <c r="CL17" s="106">
        <v>13299724.91</v>
      </c>
      <c r="CM17" s="106">
        <v>1396207.6599999997</v>
      </c>
      <c r="CN17" s="106">
        <v>107000</v>
      </c>
      <c r="CO17" s="106">
        <v>87862.419800000003</v>
      </c>
      <c r="CP17" s="158">
        <v>10184.0064</v>
      </c>
      <c r="CQ17" s="141">
        <v>3299.2159999999999</v>
      </c>
      <c r="CR17" s="141">
        <v>2125.4749757027839</v>
      </c>
      <c r="CS17" s="141">
        <v>4677.3130000000001</v>
      </c>
      <c r="CT17" s="141">
        <v>5954.9866004023006</v>
      </c>
      <c r="CU17" s="141">
        <v>5954.9866004023006</v>
      </c>
      <c r="CV17" s="141">
        <v>0</v>
      </c>
      <c r="CW17" s="141">
        <v>11.52</v>
      </c>
      <c r="CX17" s="141">
        <v>5629.1709000000001</v>
      </c>
      <c r="CY17" s="141">
        <v>2327.9376137097775</v>
      </c>
      <c r="CZ17" s="141">
        <v>0</v>
      </c>
      <c r="DA17" s="141">
        <v>0</v>
      </c>
      <c r="DB17" s="141">
        <v>0</v>
      </c>
      <c r="DC17" s="141">
        <v>992.43134372262898</v>
      </c>
      <c r="DD17" s="141">
        <v>2178.0358625232202</v>
      </c>
      <c r="DE17" s="141">
        <v>0</v>
      </c>
      <c r="DF17" s="141">
        <v>0</v>
      </c>
      <c r="DG17" s="141">
        <v>721.66666666666674</v>
      </c>
      <c r="DH17" s="141">
        <v>721.66666666666674</v>
      </c>
      <c r="DI17" s="141">
        <v>0</v>
      </c>
      <c r="DJ17" s="141">
        <v>1256.4840999582605</v>
      </c>
      <c r="DK17" s="141">
        <v>987.60047517816429</v>
      </c>
      <c r="DL17" s="141">
        <v>499.05402453678852</v>
      </c>
      <c r="DM17" s="141">
        <v>0</v>
      </c>
      <c r="DN17" s="141">
        <v>0</v>
      </c>
      <c r="DO17" s="141">
        <v>0</v>
      </c>
      <c r="DP17" s="141">
        <v>1277.27280867784</v>
      </c>
      <c r="DQ17" s="141">
        <v>1350.52816314652</v>
      </c>
      <c r="DR17" s="141">
        <v>0</v>
      </c>
      <c r="DS17" s="141">
        <v>0</v>
      </c>
      <c r="DT17" s="141">
        <v>143.33333333333334</v>
      </c>
      <c r="DU17" s="141">
        <v>143.33333333333334</v>
      </c>
      <c r="DV17" s="141">
        <v>0</v>
      </c>
      <c r="DW17" s="141">
        <v>70.507583428874113</v>
      </c>
      <c r="DX17" s="141">
        <v>1700.8341858368215</v>
      </c>
      <c r="DY17" s="141">
        <v>37.762669509827795</v>
      </c>
      <c r="DZ17" s="141">
        <v>0</v>
      </c>
      <c r="EA17" s="141">
        <v>0</v>
      </c>
      <c r="EB17" s="141">
        <v>0</v>
      </c>
      <c r="EC17" s="141">
        <v>40164.612090217161</v>
      </c>
      <c r="ED17" s="141">
        <v>7356.9391392523958</v>
      </c>
      <c r="EE17" s="141">
        <v>4723.5720772665509</v>
      </c>
    </row>
    <row r="18" spans="1:135" x14ac:dyDescent="0.25">
      <c r="A18" s="150" t="s">
        <v>58</v>
      </c>
      <c r="B18" s="104">
        <v>9924507</v>
      </c>
      <c r="C18" s="104">
        <v>0.29784612978760561</v>
      </c>
      <c r="D18" s="104">
        <v>6027.2019999999993</v>
      </c>
      <c r="E18" s="104">
        <v>5013.9569999999994</v>
      </c>
      <c r="F18" s="104">
        <v>5721.3509799999993</v>
      </c>
      <c r="G18" s="148">
        <v>22560.037021113974</v>
      </c>
      <c r="H18" s="104">
        <v>8.2732313805345348E-2</v>
      </c>
      <c r="I18" s="104">
        <v>2617.0506799999998</v>
      </c>
      <c r="J18" s="105">
        <v>526.36325737874938</v>
      </c>
      <c r="K18" s="104">
        <v>0.26369578660179288</v>
      </c>
      <c r="L18" s="104">
        <v>0.88403153476212237</v>
      </c>
      <c r="M18" s="104">
        <v>-0.24716592975348817</v>
      </c>
      <c r="N18" s="104">
        <v>0.26754826397136511</v>
      </c>
      <c r="O18" s="151">
        <v>0.52118037709537601</v>
      </c>
      <c r="P18" s="105">
        <v>0.45741830717052079</v>
      </c>
      <c r="Q18" s="151">
        <v>2.3331666383620081E-2</v>
      </c>
      <c r="R18" s="151">
        <v>0.28201394727718371</v>
      </c>
      <c r="S18" s="153">
        <v>0</v>
      </c>
      <c r="T18" s="151">
        <v>4.6057829495300413E-2</v>
      </c>
      <c r="U18" s="104"/>
      <c r="V18" s="100">
        <v>0</v>
      </c>
      <c r="W18" s="134">
        <v>0</v>
      </c>
      <c r="X18" s="134">
        <v>0</v>
      </c>
      <c r="Y18" s="134">
        <v>2613.1759999999999</v>
      </c>
      <c r="Z18" s="134">
        <v>0</v>
      </c>
      <c r="AA18" s="134">
        <v>0</v>
      </c>
      <c r="AB18" s="134">
        <v>3.8746799999999997</v>
      </c>
      <c r="AC18" s="134">
        <v>0</v>
      </c>
      <c r="AD18" s="134">
        <v>0</v>
      </c>
      <c r="AE18" s="134">
        <v>0</v>
      </c>
      <c r="AF18" s="134">
        <v>0</v>
      </c>
      <c r="AG18" s="134">
        <v>0</v>
      </c>
      <c r="AH18" s="134">
        <v>0</v>
      </c>
      <c r="AI18" s="134">
        <v>0</v>
      </c>
      <c r="AJ18" s="134">
        <v>0</v>
      </c>
      <c r="AK18" s="134">
        <v>0</v>
      </c>
      <c r="AL18" s="104"/>
      <c r="AM18" s="104"/>
      <c r="AN18" s="104"/>
      <c r="AO18" s="104"/>
      <c r="AP18" s="104">
        <v>580.85886595238094</v>
      </c>
      <c r="AQ18" s="104">
        <v>22037.776859933481</v>
      </c>
      <c r="AR18" s="104">
        <v>2.33503007153281E-2</v>
      </c>
      <c r="AS18" s="104">
        <v>0.28223918371565521</v>
      </c>
      <c r="AT18" s="104">
        <v>120.535674</v>
      </c>
      <c r="AU18" s="104">
        <v>2613176</v>
      </c>
      <c r="AV18" s="104">
        <v>-2453.0000000000014</v>
      </c>
      <c r="AW18" s="105">
        <v>2613.1759999999999</v>
      </c>
      <c r="AX18" s="104">
        <v>2955976.0000000005</v>
      </c>
      <c r="AY18" s="104">
        <v>1866.4440622910097</v>
      </c>
      <c r="AZ18" s="105">
        <v>22018.403459933481</v>
      </c>
      <c r="BA18" s="105">
        <v>0</v>
      </c>
      <c r="BB18" s="105">
        <v>0</v>
      </c>
      <c r="BC18" s="105">
        <v>0</v>
      </c>
      <c r="BD18" s="105">
        <v>0</v>
      </c>
      <c r="BE18" s="105">
        <v>0</v>
      </c>
      <c r="BF18" s="105">
        <v>0</v>
      </c>
      <c r="BG18" s="105">
        <v>0</v>
      </c>
      <c r="BH18" s="105">
        <v>0</v>
      </c>
      <c r="BI18" s="105">
        <v>0</v>
      </c>
      <c r="BJ18" s="105">
        <v>19.373399999999997</v>
      </c>
      <c r="BK18" s="105">
        <v>0</v>
      </c>
      <c r="BL18" s="105">
        <v>0</v>
      </c>
      <c r="BM18" s="105">
        <v>0</v>
      </c>
      <c r="BN18" s="105">
        <v>0</v>
      </c>
      <c r="BO18" s="105">
        <v>0</v>
      </c>
      <c r="BP18" s="105">
        <v>0</v>
      </c>
      <c r="BQ18" s="105">
        <v>0</v>
      </c>
      <c r="BR18" s="105">
        <v>0</v>
      </c>
      <c r="BS18" s="105">
        <v>0</v>
      </c>
      <c r="BT18" s="148">
        <v>2613.1759999999999</v>
      </c>
      <c r="BU18" s="148">
        <v>3.8746799999999997</v>
      </c>
      <c r="BV18" s="148">
        <v>0</v>
      </c>
      <c r="BW18" s="148">
        <v>0</v>
      </c>
      <c r="BX18" s="149">
        <v>0</v>
      </c>
      <c r="BY18" s="149">
        <v>0</v>
      </c>
      <c r="BZ18" s="149">
        <v>3.8746799999999997</v>
      </c>
      <c r="CA18" s="149">
        <v>2613.1759999999999</v>
      </c>
      <c r="CB18" s="149">
        <v>0.99851944785417768</v>
      </c>
      <c r="CC18" s="152">
        <v>1.480552145822411E-3</v>
      </c>
      <c r="CD18" s="152">
        <v>0</v>
      </c>
      <c r="CE18" s="152">
        <v>0</v>
      </c>
      <c r="CF18" s="152">
        <v>0</v>
      </c>
      <c r="CG18" s="152">
        <v>0</v>
      </c>
      <c r="CH18" s="152">
        <v>1.480552145822411E-3</v>
      </c>
      <c r="CI18" s="152">
        <v>0.99851944785417768</v>
      </c>
      <c r="CJ18" s="149">
        <v>2617.0506799999998</v>
      </c>
      <c r="CK18" s="144">
        <v>526.78364859194608</v>
      </c>
      <c r="CL18" s="104">
        <v>944543.62999999989</v>
      </c>
      <c r="CM18" s="104">
        <v>78144.28</v>
      </c>
      <c r="CN18" s="148">
        <v>11099</v>
      </c>
      <c r="CO18" s="104">
        <v>3104.3002999999999</v>
      </c>
      <c r="CP18" s="156">
        <v>375.79700000000003</v>
      </c>
      <c r="CQ18">
        <v>129.93100000000001</v>
      </c>
      <c r="CR18">
        <v>168.32569928571431</v>
      </c>
      <c r="CS18">
        <v>0</v>
      </c>
      <c r="CT18">
        <v>52.508333333333333</v>
      </c>
      <c r="CU18">
        <v>2.0033333333333334</v>
      </c>
      <c r="CV18">
        <v>0</v>
      </c>
      <c r="CW18">
        <v>0</v>
      </c>
      <c r="CX18">
        <v>11.268449999999998</v>
      </c>
      <c r="CY18">
        <v>3.6587399999999999</v>
      </c>
      <c r="CZ18">
        <v>0</v>
      </c>
      <c r="DA18">
        <v>0</v>
      </c>
      <c r="DB18">
        <v>0</v>
      </c>
      <c r="DC18">
        <v>117.11</v>
      </c>
      <c r="DD18">
        <v>122.723</v>
      </c>
      <c r="DE18">
        <v>0</v>
      </c>
      <c r="DF18">
        <v>0</v>
      </c>
      <c r="DG18">
        <v>0</v>
      </c>
      <c r="DH18">
        <v>0</v>
      </c>
      <c r="DI18">
        <v>0</v>
      </c>
      <c r="DJ18">
        <v>4.1414399999999993</v>
      </c>
      <c r="DK18">
        <v>21.685199999999998</v>
      </c>
      <c r="DL18">
        <v>17.093109999999999</v>
      </c>
      <c r="DM18">
        <v>0</v>
      </c>
      <c r="DN18">
        <v>0</v>
      </c>
      <c r="DO18">
        <v>0</v>
      </c>
      <c r="DP18">
        <v>216.09</v>
      </c>
      <c r="DQ18">
        <v>139.02699999999999</v>
      </c>
      <c r="DR18">
        <v>0</v>
      </c>
      <c r="DS18">
        <v>0</v>
      </c>
      <c r="DT18">
        <v>0</v>
      </c>
      <c r="DU18">
        <v>0</v>
      </c>
      <c r="DV18">
        <v>0</v>
      </c>
      <c r="DW18">
        <v>0.18431999999999998</v>
      </c>
      <c r="DX18">
        <v>39.208799999999997</v>
      </c>
      <c r="DY18">
        <v>50.876319999999993</v>
      </c>
      <c r="DZ18">
        <v>0</v>
      </c>
      <c r="EA18">
        <v>0</v>
      </c>
      <c r="EB18">
        <v>0</v>
      </c>
      <c r="EC18" s="157">
        <v>743.49255595238105</v>
      </c>
      <c r="ED18" s="157">
        <v>282.75274999999999</v>
      </c>
      <c r="EE18" s="157">
        <v>445.38643999999999</v>
      </c>
    </row>
    <row r="19" spans="1:135" x14ac:dyDescent="0.25">
      <c r="A19" s="150" t="s">
        <v>59</v>
      </c>
      <c r="B19" s="104">
        <v>325392</v>
      </c>
      <c r="C19" s="104">
        <v>6.1347543885528842E-2</v>
      </c>
      <c r="D19" s="104">
        <v>3.64</v>
      </c>
      <c r="E19" s="104">
        <v>4.96</v>
      </c>
      <c r="F19" s="104">
        <v>318.82414460431659</v>
      </c>
      <c r="G19" s="148">
        <v>5885.1399636954238</v>
      </c>
      <c r="H19" s="104">
        <v>0.89595320663586997</v>
      </c>
      <c r="I19" s="104">
        <v>112.92444460431652</v>
      </c>
      <c r="J19" s="105">
        <v>22.180865013784466</v>
      </c>
      <c r="K19" s="104">
        <v>0.34704124442001194</v>
      </c>
      <c r="L19" s="104">
        <v>8.2657048391944696E-2</v>
      </c>
      <c r="M19" s="104" t="s">
        <v>32</v>
      </c>
      <c r="N19" s="104">
        <v>0.69320767162493779</v>
      </c>
      <c r="O19" s="151">
        <v>1.9186199427554729</v>
      </c>
      <c r="P19" s="105">
        <v>0.3541903789766731</v>
      </c>
      <c r="Q19" s="151">
        <v>3.7689613417208443E-3</v>
      </c>
      <c r="R19" s="151">
        <v>4.2066497600611987E-3</v>
      </c>
      <c r="S19" s="153">
        <v>0</v>
      </c>
      <c r="T19" s="151">
        <v>5.6232288963210642E-2</v>
      </c>
      <c r="U19" s="104"/>
      <c r="V19" s="100">
        <v>4.796163069544364</v>
      </c>
      <c r="W19" s="134">
        <v>0</v>
      </c>
      <c r="X19" s="134">
        <v>2.3600959232613907</v>
      </c>
      <c r="Y19" s="134">
        <v>2.3600959232613907</v>
      </c>
      <c r="Z19" s="134">
        <v>0</v>
      </c>
      <c r="AA19" s="134">
        <v>0</v>
      </c>
      <c r="AB19" s="134">
        <v>5.2451999999999996</v>
      </c>
      <c r="AC19" s="134">
        <v>85.136690647481998</v>
      </c>
      <c r="AD19" s="134">
        <v>0</v>
      </c>
      <c r="AE19" s="134">
        <v>0</v>
      </c>
      <c r="AF19" s="134">
        <v>0</v>
      </c>
      <c r="AG19" s="134">
        <v>12.524999999999999</v>
      </c>
      <c r="AH19" s="134">
        <v>0</v>
      </c>
      <c r="AI19" s="134">
        <v>0</v>
      </c>
      <c r="AJ19" s="134">
        <v>0.50119904076738597</v>
      </c>
      <c r="AK19" s="134">
        <v>0</v>
      </c>
      <c r="AL19" s="104"/>
      <c r="AM19" s="104"/>
      <c r="AN19" s="104"/>
      <c r="AO19" s="104"/>
      <c r="AP19" s="104">
        <v>97.816647619047615</v>
      </c>
      <c r="AQ19" s="104">
        <v>928.66845639712801</v>
      </c>
      <c r="AR19" s="104">
        <v>3.8623472786825778E-3</v>
      </c>
      <c r="AS19" s="104">
        <v>4.3108805795616725E-3</v>
      </c>
      <c r="AT19" s="104">
        <v>6.35</v>
      </c>
      <c r="AU19" s="104">
        <v>1650</v>
      </c>
      <c r="AV19" s="104">
        <v>0</v>
      </c>
      <c r="AW19" s="105">
        <v>9.5163549160671455</v>
      </c>
      <c r="AX19" s="104">
        <v>19962</v>
      </c>
      <c r="AY19" s="104">
        <v>5272.8100219738226</v>
      </c>
      <c r="AZ19" s="105">
        <v>80.184014398528006</v>
      </c>
      <c r="BA19" s="105">
        <v>0</v>
      </c>
      <c r="BB19" s="105">
        <v>0</v>
      </c>
      <c r="BC19" s="105">
        <v>626.38709740000002</v>
      </c>
      <c r="BD19" s="105">
        <v>40.412070800000002</v>
      </c>
      <c r="BE19" s="105">
        <v>0</v>
      </c>
      <c r="BF19" s="105">
        <v>0</v>
      </c>
      <c r="BG19" s="105">
        <v>0</v>
      </c>
      <c r="BH19" s="105">
        <v>0</v>
      </c>
      <c r="BI19" s="105">
        <v>0</v>
      </c>
      <c r="BJ19" s="105">
        <v>56.225999999999999</v>
      </c>
      <c r="BK19" s="105">
        <v>0</v>
      </c>
      <c r="BL19" s="105">
        <v>0</v>
      </c>
      <c r="BM19" s="105">
        <v>0</v>
      </c>
      <c r="BN19" s="105">
        <v>0</v>
      </c>
      <c r="BO19" s="105">
        <v>0</v>
      </c>
      <c r="BP19" s="105">
        <v>121.2362124</v>
      </c>
      <c r="BQ19" s="105">
        <v>0</v>
      </c>
      <c r="BR19" s="105">
        <v>0</v>
      </c>
      <c r="BS19" s="105">
        <v>4.2230613985999996</v>
      </c>
      <c r="BT19" s="148">
        <v>9.5163549160671455</v>
      </c>
      <c r="BU19" s="148">
        <v>90.381890647481995</v>
      </c>
      <c r="BV19" s="148">
        <v>12.524999999999999</v>
      </c>
      <c r="BW19" s="148">
        <v>0.50119904076738597</v>
      </c>
      <c r="BX19" s="149">
        <v>4.796163069544364</v>
      </c>
      <c r="BY19" s="149">
        <v>0</v>
      </c>
      <c r="BZ19" s="149">
        <v>8.1064949640287765</v>
      </c>
      <c r="CA19" s="149">
        <v>100.02178657074339</v>
      </c>
      <c r="CB19" s="149">
        <v>8.4271877089253211E-2</v>
      </c>
      <c r="CC19" s="152">
        <v>0.80037489636700998</v>
      </c>
      <c r="CD19" s="152">
        <v>0.11091486917546665</v>
      </c>
      <c r="CE19" s="152">
        <v>4.4383573682701795E-3</v>
      </c>
      <c r="CF19" s="152">
        <v>4.2472319313590239E-2</v>
      </c>
      <c r="CG19" s="152">
        <v>0</v>
      </c>
      <c r="CH19" s="152">
        <v>7.1786892487571335E-2</v>
      </c>
      <c r="CI19" s="152">
        <v>0.88574078819883839</v>
      </c>
      <c r="CJ19" s="149">
        <v>112.92444460431652</v>
      </c>
      <c r="CK19" s="144">
        <v>22.730454323445105</v>
      </c>
      <c r="CL19" s="104">
        <v>246399.04</v>
      </c>
      <c r="CM19" s="104">
        <v>220762.01</v>
      </c>
      <c r="CN19" s="148">
        <v>15.6</v>
      </c>
      <c r="CO19" s="104">
        <v>205.89970000000005</v>
      </c>
      <c r="CP19" s="156">
        <v>0</v>
      </c>
      <c r="CQ19">
        <v>0</v>
      </c>
      <c r="CR19">
        <v>0.1665142857142857</v>
      </c>
      <c r="CS19">
        <v>0</v>
      </c>
      <c r="CT19">
        <v>13.333333333333334</v>
      </c>
      <c r="CU19">
        <v>0</v>
      </c>
      <c r="CV19">
        <v>0</v>
      </c>
      <c r="CW19">
        <v>0</v>
      </c>
      <c r="CX19">
        <v>0</v>
      </c>
      <c r="CY19">
        <v>0</v>
      </c>
      <c r="CZ19">
        <v>0</v>
      </c>
      <c r="DA19">
        <v>0</v>
      </c>
      <c r="DB19">
        <v>0</v>
      </c>
      <c r="DC19">
        <v>74.56</v>
      </c>
      <c r="DD19">
        <v>4.4000000000000004</v>
      </c>
      <c r="DE19">
        <v>0</v>
      </c>
      <c r="DF19">
        <v>0</v>
      </c>
      <c r="DG19">
        <v>0</v>
      </c>
      <c r="DH19">
        <v>0</v>
      </c>
      <c r="DI19">
        <v>0</v>
      </c>
      <c r="DJ19">
        <v>5.3567999999999998</v>
      </c>
      <c r="DK19">
        <v>0</v>
      </c>
      <c r="DL19">
        <v>0</v>
      </c>
      <c r="DM19">
        <v>0</v>
      </c>
      <c r="DN19">
        <v>0</v>
      </c>
      <c r="DO19">
        <v>0</v>
      </c>
      <c r="DP19">
        <v>0</v>
      </c>
      <c r="DQ19">
        <v>0</v>
      </c>
      <c r="DR19">
        <v>0</v>
      </c>
      <c r="DS19">
        <v>0</v>
      </c>
      <c r="DT19">
        <v>0</v>
      </c>
      <c r="DU19">
        <v>0</v>
      </c>
      <c r="DV19">
        <v>0</v>
      </c>
      <c r="DW19">
        <v>0</v>
      </c>
      <c r="DX19">
        <v>0</v>
      </c>
      <c r="DY19">
        <v>0</v>
      </c>
      <c r="DZ19">
        <v>0</v>
      </c>
      <c r="EA19">
        <v>0</v>
      </c>
      <c r="EB19">
        <v>0</v>
      </c>
      <c r="EC19" s="157">
        <v>13.499847619047619</v>
      </c>
      <c r="ED19" s="157">
        <v>84.316800000000001</v>
      </c>
      <c r="EE19" s="157">
        <v>0</v>
      </c>
    </row>
    <row r="20" spans="1:135" x14ac:dyDescent="0.25">
      <c r="A20" s="150" t="s">
        <v>60</v>
      </c>
      <c r="B20" s="104">
        <v>4671263</v>
      </c>
      <c r="C20" s="104">
        <v>0.36980983515593108</v>
      </c>
      <c r="D20" s="104">
        <v>2756</v>
      </c>
      <c r="E20" s="104">
        <v>2651.26</v>
      </c>
      <c r="F20" s="104">
        <v>4194.6986725850693</v>
      </c>
      <c r="G20" s="148">
        <v>13060.059950320052</v>
      </c>
      <c r="H20" s="104">
        <v>6.5146876110269425E-2</v>
      </c>
      <c r="I20" s="104">
        <v>1687.9100725850699</v>
      </c>
      <c r="J20" s="105">
        <v>351.16078272666476</v>
      </c>
      <c r="K20" s="104">
        <v>0.36133912232838739</v>
      </c>
      <c r="L20" s="104">
        <v>0.12133287872095695</v>
      </c>
      <c r="M20" s="104">
        <v>15.627465205876868</v>
      </c>
      <c r="N20" s="104">
        <v>6.3599063040286757E-2</v>
      </c>
      <c r="O20" s="151">
        <v>0.11487230785214091</v>
      </c>
      <c r="P20" s="105">
        <v>0.40239125723537622</v>
      </c>
      <c r="Q20" s="151">
        <v>2.6888144775940263E-2</v>
      </c>
      <c r="R20" s="151">
        <v>0.41273114508865538</v>
      </c>
      <c r="S20" s="153">
        <v>0</v>
      </c>
      <c r="T20" s="151">
        <v>6.4787811730111305E-2</v>
      </c>
      <c r="U20" s="104"/>
      <c r="V20" s="100">
        <v>95.923261390887276</v>
      </c>
      <c r="W20" s="134">
        <v>0</v>
      </c>
      <c r="X20" s="134">
        <v>208.63309352517985</v>
      </c>
      <c r="Y20" s="134">
        <v>0</v>
      </c>
      <c r="Z20" s="134">
        <v>247.47346282973621</v>
      </c>
      <c r="AA20" s="134">
        <v>809.00025483926629</v>
      </c>
      <c r="AB20" s="134">
        <v>41.19</v>
      </c>
      <c r="AC20" s="134">
        <v>35.19</v>
      </c>
      <c r="AD20" s="134">
        <v>0</v>
      </c>
      <c r="AE20" s="134">
        <v>250.5</v>
      </c>
      <c r="AF20" s="134">
        <v>0</v>
      </c>
      <c r="AG20" s="134">
        <v>0</v>
      </c>
      <c r="AH20" s="134">
        <v>0</v>
      </c>
      <c r="AI20" s="134">
        <v>0</v>
      </c>
      <c r="AJ20" s="134">
        <v>0</v>
      </c>
      <c r="AK20" s="134">
        <v>0</v>
      </c>
      <c r="AL20" s="104"/>
      <c r="AM20" s="104"/>
      <c r="AN20" s="104"/>
      <c r="AO20" s="104"/>
      <c r="AP20" s="104">
        <v>1595.3873714285714</v>
      </c>
      <c r="AQ20" s="104">
        <v>14702.399651200001</v>
      </c>
      <c r="AR20" s="104">
        <v>2.6015027380403007E-2</v>
      </c>
      <c r="AS20" s="104">
        <v>0.3993288540247002</v>
      </c>
      <c r="AT20" s="104">
        <v>109.35600000000001</v>
      </c>
      <c r="AU20" s="104">
        <v>209600</v>
      </c>
      <c r="AV20" s="104">
        <v>73000</v>
      </c>
      <c r="AW20" s="105">
        <v>304.55635491606711</v>
      </c>
      <c r="AX20" s="104">
        <v>1727479</v>
      </c>
      <c r="AY20" s="104">
        <v>850.8221075761918</v>
      </c>
      <c r="AZ20" s="105">
        <v>2525.7544250000001</v>
      </c>
      <c r="BA20" s="105">
        <v>40.412070800000002</v>
      </c>
      <c r="BB20" s="105">
        <v>0</v>
      </c>
      <c r="BC20" s="105">
        <v>4748.4183190000003</v>
      </c>
      <c r="BD20" s="105">
        <v>2020.6035400000001</v>
      </c>
      <c r="BE20" s="105">
        <v>1547.9018606999998</v>
      </c>
      <c r="BF20" s="105">
        <v>0</v>
      </c>
      <c r="BG20" s="105">
        <v>0</v>
      </c>
      <c r="BH20" s="105">
        <v>0</v>
      </c>
      <c r="BI20" s="105">
        <v>0</v>
      </c>
      <c r="BJ20" s="105">
        <v>30</v>
      </c>
      <c r="BK20" s="105">
        <v>1364.5851877</v>
      </c>
      <c r="BL20" s="105">
        <v>0</v>
      </c>
      <c r="BM20" s="105">
        <v>0</v>
      </c>
      <c r="BN20" s="105">
        <v>0</v>
      </c>
      <c r="BO20" s="105">
        <v>0</v>
      </c>
      <c r="BP20" s="105">
        <v>2424.724248</v>
      </c>
      <c r="BQ20" s="105">
        <v>0</v>
      </c>
      <c r="BR20" s="105">
        <v>0</v>
      </c>
      <c r="BS20" s="105">
        <v>0</v>
      </c>
      <c r="BT20" s="148">
        <v>304.55635491606711</v>
      </c>
      <c r="BU20" s="148">
        <v>1132.8537176690027</v>
      </c>
      <c r="BV20" s="148">
        <v>250.5</v>
      </c>
      <c r="BW20" s="148">
        <v>0</v>
      </c>
      <c r="BX20" s="149">
        <v>343.39672422062347</v>
      </c>
      <c r="BY20" s="149">
        <v>1059.5002548392663</v>
      </c>
      <c r="BZ20" s="149">
        <v>249.82309352517984</v>
      </c>
      <c r="CA20" s="149">
        <v>35.19</v>
      </c>
      <c r="CB20" s="149">
        <v>0.18043399341152852</v>
      </c>
      <c r="CC20" s="152">
        <v>0.67115762626738362</v>
      </c>
      <c r="CD20" s="152">
        <v>0.14840838032108783</v>
      </c>
      <c r="CE20" s="152">
        <v>0</v>
      </c>
      <c r="CF20" s="152">
        <v>0.20344491676307383</v>
      </c>
      <c r="CG20" s="152">
        <v>0.62769946814560995</v>
      </c>
      <c r="CH20" s="152">
        <v>0.14800734801147938</v>
      </c>
      <c r="CI20" s="152">
        <v>2.0848267079836648E-2</v>
      </c>
      <c r="CJ20" s="149">
        <v>1687.9100725850699</v>
      </c>
      <c r="CK20" s="144">
        <v>339.75781719728087</v>
      </c>
      <c r="CL20" s="104">
        <v>546798.59</v>
      </c>
      <c r="CM20" s="104">
        <v>35622.22</v>
      </c>
      <c r="CN20" s="148">
        <v>5356</v>
      </c>
      <c r="CO20" s="104">
        <v>2506.7885999999999</v>
      </c>
      <c r="CP20" s="156">
        <v>552.4</v>
      </c>
      <c r="CQ20">
        <v>178.95</v>
      </c>
      <c r="CR20">
        <v>185.76190476190476</v>
      </c>
      <c r="CS20">
        <v>0</v>
      </c>
      <c r="CT20">
        <v>416.66666666666669</v>
      </c>
      <c r="CU20">
        <v>0</v>
      </c>
      <c r="CV20">
        <v>0</v>
      </c>
      <c r="CW20">
        <v>0</v>
      </c>
      <c r="CX20">
        <v>81.599999999999994</v>
      </c>
      <c r="CY20">
        <v>0</v>
      </c>
      <c r="CZ20">
        <v>0</v>
      </c>
      <c r="DA20">
        <v>0</v>
      </c>
      <c r="DB20">
        <v>0</v>
      </c>
      <c r="DC20">
        <v>23.25</v>
      </c>
      <c r="DD20">
        <v>85.32</v>
      </c>
      <c r="DE20">
        <v>0</v>
      </c>
      <c r="DF20">
        <v>0</v>
      </c>
      <c r="DG20">
        <v>0</v>
      </c>
      <c r="DH20">
        <v>0</v>
      </c>
      <c r="DI20">
        <v>0</v>
      </c>
      <c r="DJ20">
        <v>6.048</v>
      </c>
      <c r="DK20">
        <v>104.55</v>
      </c>
      <c r="DL20">
        <v>0</v>
      </c>
      <c r="DM20">
        <v>0</v>
      </c>
      <c r="DN20">
        <v>0</v>
      </c>
      <c r="DO20">
        <v>0</v>
      </c>
      <c r="DP20">
        <v>13.11</v>
      </c>
      <c r="DQ20">
        <v>25.07</v>
      </c>
      <c r="DR20">
        <v>0</v>
      </c>
      <c r="DS20">
        <v>0</v>
      </c>
      <c r="DT20">
        <v>0</v>
      </c>
      <c r="DU20">
        <v>0</v>
      </c>
      <c r="DV20">
        <v>0</v>
      </c>
      <c r="DW20">
        <v>0.97920000000000007</v>
      </c>
      <c r="DX20">
        <v>0</v>
      </c>
      <c r="DY20">
        <v>0</v>
      </c>
      <c r="DZ20">
        <v>0</v>
      </c>
      <c r="EA20">
        <v>0</v>
      </c>
      <c r="EB20">
        <v>0</v>
      </c>
      <c r="EC20" s="157">
        <v>1415.3785714285714</v>
      </c>
      <c r="ED20" s="157">
        <v>219.16800000000001</v>
      </c>
      <c r="EE20" s="157">
        <v>39.159199999999998</v>
      </c>
    </row>
    <row r="21" spans="1:135" x14ac:dyDescent="0.25">
      <c r="A21" s="150" t="s">
        <v>65</v>
      </c>
      <c r="B21" s="104">
        <v>544885</v>
      </c>
      <c r="C21" s="104">
        <v>0.10154252732227902</v>
      </c>
      <c r="D21" s="104">
        <v>399</v>
      </c>
      <c r="E21" s="104">
        <v>796</v>
      </c>
      <c r="F21" s="104">
        <v>1832.5415243165467</v>
      </c>
      <c r="G21" s="148">
        <v>3972.1300277061241</v>
      </c>
      <c r="H21" s="104">
        <v>3.9379119611095602E-2</v>
      </c>
      <c r="I21" s="104">
        <v>398.51142431654671</v>
      </c>
      <c r="J21" s="105">
        <v>79.765853076765069</v>
      </c>
      <c r="K21" s="104">
        <v>0.73136794794598259</v>
      </c>
      <c r="L21" s="104">
        <v>2.241139366335918</v>
      </c>
      <c r="M21" s="104">
        <v>75.245235233122585</v>
      </c>
      <c r="N21" s="104">
        <v>0.35683201690395927</v>
      </c>
      <c r="O21" s="151">
        <v>0.25641697697118682</v>
      </c>
      <c r="P21" s="105">
        <v>0.21746378951231299</v>
      </c>
      <c r="Q21" s="151">
        <v>2.0081380146266075E-2</v>
      </c>
      <c r="R21" s="151">
        <v>0.50994995176600821</v>
      </c>
      <c r="S21" s="153">
        <v>0</v>
      </c>
      <c r="T21" s="151">
        <v>0.10127187713429948</v>
      </c>
      <c r="U21" s="104"/>
      <c r="V21" s="100">
        <v>0</v>
      </c>
      <c r="W21" s="134">
        <v>0</v>
      </c>
      <c r="X21" s="134">
        <v>201.88249400479614</v>
      </c>
      <c r="Y21" s="134">
        <v>2.2254196642685851</v>
      </c>
      <c r="Z21" s="134">
        <v>33.592326139088726</v>
      </c>
      <c r="AA21" s="134">
        <v>151.54436450839327</v>
      </c>
      <c r="AB21" s="134">
        <v>9.2668199999999992</v>
      </c>
      <c r="AC21" s="134">
        <v>0</v>
      </c>
      <c r="AD21" s="134">
        <v>0</v>
      </c>
      <c r="AE21" s="134">
        <v>0</v>
      </c>
      <c r="AF21" s="134">
        <v>0</v>
      </c>
      <c r="AG21" s="134">
        <v>0</v>
      </c>
      <c r="AH21" s="134">
        <v>0</v>
      </c>
      <c r="AI21" s="134">
        <v>0</v>
      </c>
      <c r="AJ21" s="134">
        <v>0</v>
      </c>
      <c r="AK21" s="134">
        <v>0</v>
      </c>
      <c r="AL21" s="104"/>
      <c r="AM21" s="104"/>
      <c r="AN21" s="104"/>
      <c r="AO21" s="104"/>
      <c r="AP21" s="104">
        <v>759.14525714285719</v>
      </c>
      <c r="AQ21" s="104">
        <v>3339.6367366180002</v>
      </c>
      <c r="AR21" s="104">
        <v>2.0194703087513706E-2</v>
      </c>
      <c r="AS21" s="104">
        <v>0.51282769363446035</v>
      </c>
      <c r="AT21" s="104">
        <v>40.358000000000004</v>
      </c>
      <c r="AU21" s="104">
        <v>124000</v>
      </c>
      <c r="AV21" s="104">
        <v>41000</v>
      </c>
      <c r="AW21" s="105">
        <v>204.10791366906471</v>
      </c>
      <c r="AX21" s="104">
        <v>55329</v>
      </c>
      <c r="AY21" s="104">
        <v>156.41898347186395</v>
      </c>
      <c r="AZ21" s="105">
        <v>1719.7962910002</v>
      </c>
      <c r="BA21" s="105">
        <v>0</v>
      </c>
      <c r="BB21" s="105">
        <v>0</v>
      </c>
      <c r="BC21" s="105">
        <v>1559.9463449508</v>
      </c>
      <c r="BD21" s="105">
        <v>0</v>
      </c>
      <c r="BE21" s="105">
        <v>0</v>
      </c>
      <c r="BF21" s="105">
        <v>0</v>
      </c>
      <c r="BG21" s="105">
        <v>0</v>
      </c>
      <c r="BH21" s="105">
        <v>0</v>
      </c>
      <c r="BI21" s="105">
        <v>0</v>
      </c>
      <c r="BJ21" s="105">
        <v>27.917999999999999</v>
      </c>
      <c r="BK21" s="105">
        <v>31.976100667000001</v>
      </c>
      <c r="BL21" s="105">
        <v>0</v>
      </c>
      <c r="BM21" s="105">
        <v>0</v>
      </c>
      <c r="BN21" s="105">
        <v>0</v>
      </c>
      <c r="BO21" s="105">
        <v>0</v>
      </c>
      <c r="BP21" s="105">
        <v>0</v>
      </c>
      <c r="BQ21" s="105">
        <v>0</v>
      </c>
      <c r="BR21" s="105">
        <v>0</v>
      </c>
      <c r="BS21" s="105">
        <v>0</v>
      </c>
      <c r="BT21" s="148">
        <v>204.10791366906471</v>
      </c>
      <c r="BU21" s="148">
        <v>194.40351064748199</v>
      </c>
      <c r="BV21" s="148">
        <v>0</v>
      </c>
      <c r="BW21" s="148">
        <v>0</v>
      </c>
      <c r="BX21" s="149">
        <v>33.592326139088726</v>
      </c>
      <c r="BY21" s="149">
        <v>151.54436450839327</v>
      </c>
      <c r="BZ21" s="149">
        <v>211.14931400479614</v>
      </c>
      <c r="CA21" s="149">
        <v>2.2254196642685851</v>
      </c>
      <c r="CB21" s="149">
        <v>0.51217581533355783</v>
      </c>
      <c r="CC21" s="152">
        <v>0.48782418466644223</v>
      </c>
      <c r="CD21" s="152">
        <v>0</v>
      </c>
      <c r="CE21" s="152">
        <v>0</v>
      </c>
      <c r="CF21" s="152">
        <v>8.4294512250684114E-2</v>
      </c>
      <c r="CG21" s="152">
        <v>0.38027608560606307</v>
      </c>
      <c r="CH21" s="152">
        <v>0.52984507123458369</v>
      </c>
      <c r="CI21" s="152">
        <v>5.5843309086689649E-3</v>
      </c>
      <c r="CJ21" s="149">
        <v>398.51142431654671</v>
      </c>
      <c r="CK21" s="144">
        <v>80.21598653452277</v>
      </c>
      <c r="CL21" s="104">
        <v>166305.14000000001</v>
      </c>
      <c r="CM21" s="104">
        <v>6548.9500000000007</v>
      </c>
      <c r="CN21" s="148">
        <v>650</v>
      </c>
      <c r="CO21" s="104">
        <v>1434.0300999999999</v>
      </c>
      <c r="CP21" s="156">
        <v>422.46</v>
      </c>
      <c r="CQ21">
        <v>98.5</v>
      </c>
      <c r="CR21">
        <v>26.722857142857141</v>
      </c>
      <c r="CS21">
        <v>0</v>
      </c>
      <c r="CT21">
        <v>0</v>
      </c>
      <c r="CU21">
        <v>0</v>
      </c>
      <c r="CV21">
        <v>0</v>
      </c>
      <c r="CW21">
        <v>0</v>
      </c>
      <c r="CX21">
        <v>114.74999999999999</v>
      </c>
      <c r="CY21">
        <v>0</v>
      </c>
      <c r="CZ21">
        <v>0</v>
      </c>
      <c r="DA21">
        <v>0</v>
      </c>
      <c r="DB21">
        <v>0</v>
      </c>
      <c r="DC21">
        <v>193.98</v>
      </c>
      <c r="DD21">
        <v>29.15</v>
      </c>
      <c r="DE21">
        <v>0</v>
      </c>
      <c r="DF21">
        <v>0</v>
      </c>
      <c r="DG21">
        <v>0</v>
      </c>
      <c r="DH21">
        <v>0</v>
      </c>
      <c r="DI21">
        <v>0</v>
      </c>
      <c r="DJ21">
        <v>7.0271999999999997</v>
      </c>
      <c r="DK21">
        <v>7.6499999999999995</v>
      </c>
      <c r="DL21">
        <v>0</v>
      </c>
      <c r="DM21">
        <v>0</v>
      </c>
      <c r="DN21">
        <v>0</v>
      </c>
      <c r="DO21">
        <v>0</v>
      </c>
      <c r="DP21">
        <v>33.99</v>
      </c>
      <c r="DQ21">
        <v>87.93</v>
      </c>
      <c r="DR21">
        <v>0</v>
      </c>
      <c r="DS21">
        <v>0</v>
      </c>
      <c r="DT21">
        <v>0</v>
      </c>
      <c r="DU21">
        <v>0</v>
      </c>
      <c r="DV21">
        <v>0</v>
      </c>
      <c r="DW21">
        <v>1.3248</v>
      </c>
      <c r="DX21">
        <v>17.849999999999998</v>
      </c>
      <c r="DY21">
        <v>0</v>
      </c>
      <c r="DZ21">
        <v>0</v>
      </c>
      <c r="EA21">
        <v>0</v>
      </c>
      <c r="EB21">
        <v>0</v>
      </c>
      <c r="EC21" s="157">
        <v>662.43285714285719</v>
      </c>
      <c r="ED21" s="157">
        <v>237.80719999999999</v>
      </c>
      <c r="EE21" s="157">
        <v>141.09480000000002</v>
      </c>
    </row>
    <row r="22" spans="1:135" x14ac:dyDescent="0.25">
      <c r="A22" s="150" t="s">
        <v>67</v>
      </c>
      <c r="B22" s="104">
        <v>16809157</v>
      </c>
      <c r="C22" s="104">
        <v>0.10697205100767397</v>
      </c>
      <c r="D22" s="104">
        <v>1847</v>
      </c>
      <c r="E22" s="104">
        <v>1549</v>
      </c>
      <c r="F22" s="104">
        <v>14926.063013339217</v>
      </c>
      <c r="G22" s="148">
        <v>77391.475112257569</v>
      </c>
      <c r="H22" s="104">
        <v>4.2780823936777651E-2</v>
      </c>
      <c r="I22" s="104">
        <v>4134.7830133392144</v>
      </c>
      <c r="J22" s="105">
        <v>893.68371129382831</v>
      </c>
      <c r="K22" s="104">
        <v>0.24598396060785288</v>
      </c>
      <c r="L22" s="104">
        <v>0.17351552463419925</v>
      </c>
      <c r="M22" s="104">
        <v>44.618537384117481</v>
      </c>
      <c r="N22" s="104">
        <v>0.15744979773756751</v>
      </c>
      <c r="O22" s="151">
        <v>0.62088482861225547</v>
      </c>
      <c r="P22" s="105">
        <v>0.27701765761299652</v>
      </c>
      <c r="Q22" s="151">
        <v>1.1547573036920744E-2</v>
      </c>
      <c r="R22" s="151">
        <v>0.26992404480067933</v>
      </c>
      <c r="S22" s="153">
        <v>0</v>
      </c>
      <c r="T22" s="151">
        <v>0.51064832016295714</v>
      </c>
      <c r="U22" s="104"/>
      <c r="V22" s="100">
        <v>136.95652173913044</v>
      </c>
      <c r="W22" s="134">
        <v>0</v>
      </c>
      <c r="X22" s="134">
        <v>770.44625169429673</v>
      </c>
      <c r="Y22" s="134">
        <v>54.347826086956516</v>
      </c>
      <c r="Z22" s="134">
        <v>1541.3220000000001</v>
      </c>
      <c r="AA22" s="134">
        <v>212.41832174721904</v>
      </c>
      <c r="AB22" s="134">
        <v>222.33</v>
      </c>
      <c r="AC22" s="134">
        <v>110.47973913043478</v>
      </c>
      <c r="AD22" s="134">
        <v>872.32941176470581</v>
      </c>
      <c r="AE22" s="134">
        <v>0</v>
      </c>
      <c r="AF22" s="134">
        <v>214.15294117647059</v>
      </c>
      <c r="AG22" s="134">
        <v>0</v>
      </c>
      <c r="AH22" s="134">
        <v>0</v>
      </c>
      <c r="AI22" s="134">
        <v>0</v>
      </c>
      <c r="AJ22" s="134">
        <v>0</v>
      </c>
      <c r="AK22" s="134">
        <v>0</v>
      </c>
      <c r="AL22" s="104"/>
      <c r="AM22" s="104"/>
      <c r="AN22" s="104"/>
      <c r="AO22" s="104"/>
      <c r="AP22" s="104">
        <v>4555.6560685714285</v>
      </c>
      <c r="AQ22" s="104">
        <v>37416.749624450007</v>
      </c>
      <c r="AR22" s="104">
        <v>1.0754240682143704E-2</v>
      </c>
      <c r="AS22" s="104">
        <v>0.25137993363654088</v>
      </c>
      <c r="AT22" s="104">
        <v>2111.42</v>
      </c>
      <c r="AU22" s="104">
        <v>312000</v>
      </c>
      <c r="AV22" s="104">
        <v>750000</v>
      </c>
      <c r="AW22" s="105">
        <v>961.75059952038373</v>
      </c>
      <c r="AX22" s="104">
        <v>1798110</v>
      </c>
      <c r="AY22" s="104">
        <v>3310.8710709850002</v>
      </c>
      <c r="AZ22" s="105">
        <v>2626.7846020000002</v>
      </c>
      <c r="BA22" s="105">
        <v>6041.6045846000006</v>
      </c>
      <c r="BB22" s="105">
        <v>0</v>
      </c>
      <c r="BC22" s="105">
        <v>0</v>
      </c>
      <c r="BD22" s="105">
        <v>2202.4578586000002</v>
      </c>
      <c r="BE22" s="105">
        <v>297.67343474999996</v>
      </c>
      <c r="BF22" s="105">
        <v>0</v>
      </c>
      <c r="BG22" s="105">
        <v>0</v>
      </c>
      <c r="BH22" s="105">
        <v>0</v>
      </c>
      <c r="BI22" s="105">
        <v>0</v>
      </c>
      <c r="BJ22" s="105">
        <v>960</v>
      </c>
      <c r="BK22" s="105">
        <v>14053.190739</v>
      </c>
      <c r="BL22" s="105">
        <v>61.100829300000001</v>
      </c>
      <c r="BM22" s="105">
        <v>0</v>
      </c>
      <c r="BN22" s="105">
        <v>0</v>
      </c>
      <c r="BO22" s="105">
        <v>0</v>
      </c>
      <c r="BP22" s="105">
        <v>11173.9375762</v>
      </c>
      <c r="BQ22" s="105">
        <v>0</v>
      </c>
      <c r="BR22" s="105">
        <v>0</v>
      </c>
      <c r="BS22" s="105">
        <v>0</v>
      </c>
      <c r="BT22" s="148">
        <v>961.75059952038373</v>
      </c>
      <c r="BU22" s="148">
        <v>2086.5500608776538</v>
      </c>
      <c r="BV22" s="148">
        <v>1086.4823529411765</v>
      </c>
      <c r="BW22" s="148">
        <v>0</v>
      </c>
      <c r="BX22" s="149">
        <v>2550.6079335038366</v>
      </c>
      <c r="BY22" s="149">
        <v>212.41832174721904</v>
      </c>
      <c r="BZ22" s="149">
        <v>1206.9291928707673</v>
      </c>
      <c r="CA22" s="149">
        <v>164.82756521739128</v>
      </c>
      <c r="CB22" s="149">
        <v>0.2326000170789331</v>
      </c>
      <c r="CC22" s="152">
        <v>0.50463350897646608</v>
      </c>
      <c r="CD22" s="152">
        <v>0.26276647394460073</v>
      </c>
      <c r="CE22" s="152">
        <v>0</v>
      </c>
      <c r="CF22" s="152">
        <v>0.61686621166705147</v>
      </c>
      <c r="CG22" s="152">
        <v>5.1373511273006774E-2</v>
      </c>
      <c r="CH22" s="152">
        <v>0.2918966216551378</v>
      </c>
      <c r="CI22" s="152">
        <v>3.9863655404803938E-2</v>
      </c>
      <c r="CJ22" s="149">
        <v>4134.7830133392144</v>
      </c>
      <c r="CK22" s="144">
        <v>832.2865501033524</v>
      </c>
      <c r="CL22" s="104">
        <v>3240226.2800000003</v>
      </c>
      <c r="CM22" s="104">
        <v>138619.54999999999</v>
      </c>
      <c r="CN22" s="148">
        <v>2250</v>
      </c>
      <c r="CO22" s="104">
        <v>10791.280000000002</v>
      </c>
      <c r="CP22" s="156">
        <v>74</v>
      </c>
      <c r="CQ22">
        <v>791</v>
      </c>
      <c r="CR22">
        <v>141</v>
      </c>
      <c r="CS22">
        <v>0</v>
      </c>
      <c r="CT22">
        <v>2203.3333333333335</v>
      </c>
      <c r="CU22">
        <v>101.66666666666667</v>
      </c>
      <c r="CV22">
        <v>0</v>
      </c>
      <c r="CW22">
        <v>0</v>
      </c>
      <c r="CX22">
        <v>573.75</v>
      </c>
      <c r="CY22">
        <v>45.153999999999996</v>
      </c>
      <c r="CZ22">
        <v>0</v>
      </c>
      <c r="DA22">
        <v>0</v>
      </c>
      <c r="DB22">
        <v>0</v>
      </c>
      <c r="DC22">
        <v>131</v>
      </c>
      <c r="DD22">
        <v>442</v>
      </c>
      <c r="DE22">
        <v>0</v>
      </c>
      <c r="DF22">
        <v>0</v>
      </c>
      <c r="DG22">
        <v>16.666666666666668</v>
      </c>
      <c r="DH22">
        <v>0</v>
      </c>
      <c r="DI22">
        <v>0</v>
      </c>
      <c r="DJ22">
        <v>247.67999999999998</v>
      </c>
      <c r="DK22">
        <v>1963.4999999999998</v>
      </c>
      <c r="DL22">
        <v>0</v>
      </c>
      <c r="DM22">
        <v>0</v>
      </c>
      <c r="DN22">
        <v>0</v>
      </c>
      <c r="DO22">
        <v>0</v>
      </c>
      <c r="DP22">
        <v>105</v>
      </c>
      <c r="DQ22">
        <v>514</v>
      </c>
      <c r="DR22">
        <v>44.761904761904759</v>
      </c>
      <c r="DS22">
        <v>0</v>
      </c>
      <c r="DT22">
        <v>706.66666666666674</v>
      </c>
      <c r="DU22">
        <v>101.66666666666667</v>
      </c>
      <c r="DV22">
        <v>0</v>
      </c>
      <c r="DW22">
        <v>40.32</v>
      </c>
      <c r="DX22">
        <v>624.75</v>
      </c>
      <c r="DY22">
        <v>37.929359999999996</v>
      </c>
      <c r="DZ22">
        <v>0</v>
      </c>
      <c r="EA22">
        <v>0</v>
      </c>
      <c r="EB22">
        <v>0</v>
      </c>
      <c r="EC22" s="157">
        <v>3929.904</v>
      </c>
      <c r="ED22" s="157">
        <v>2800.8466666666664</v>
      </c>
      <c r="EE22" s="157">
        <v>2175.0945980952383</v>
      </c>
    </row>
    <row r="23" spans="1:135" x14ac:dyDescent="0.25">
      <c r="A23" s="150" t="s">
        <v>68</v>
      </c>
      <c r="B23" s="104">
        <v>5083450</v>
      </c>
      <c r="C23" s="104">
        <v>0.19900225240732181</v>
      </c>
      <c r="D23" s="104">
        <v>11598.289999999999</v>
      </c>
      <c r="E23" s="104">
        <v>9733.8499999999985</v>
      </c>
      <c r="F23" s="104">
        <v>12991.448815827338</v>
      </c>
      <c r="G23" s="148">
        <v>32706.44907805484</v>
      </c>
      <c r="H23" s="104">
        <v>0.38483272410549962</v>
      </c>
      <c r="I23" s="104">
        <v>5580.5725158273381</v>
      </c>
      <c r="J23" s="105">
        <v>1116.7868070430879</v>
      </c>
      <c r="K23" s="104">
        <v>1.0977923488629451</v>
      </c>
      <c r="L23" s="104">
        <v>2.6587605202754401</v>
      </c>
      <c r="M23" s="104">
        <v>19.31758943237368</v>
      </c>
      <c r="N23" s="104">
        <v>0.13975472880677081</v>
      </c>
      <c r="O23" s="151">
        <v>0.27642171206813221</v>
      </c>
      <c r="P23" s="105">
        <v>0.4295573646126819</v>
      </c>
      <c r="Q23" s="151">
        <v>3.4145767532814265E-2</v>
      </c>
      <c r="R23" s="151">
        <v>8.8728856445829188E-2</v>
      </c>
      <c r="S23" s="153">
        <v>9.1198591472666943E-2</v>
      </c>
      <c r="T23" s="151">
        <v>8.646008964699714E-2</v>
      </c>
      <c r="U23" s="104"/>
      <c r="V23" s="100">
        <v>0</v>
      </c>
      <c r="W23" s="134">
        <v>0</v>
      </c>
      <c r="X23" s="134">
        <v>2690.6474820143881</v>
      </c>
      <c r="Y23" s="134">
        <v>0</v>
      </c>
      <c r="Z23" s="134">
        <v>0</v>
      </c>
      <c r="AA23" s="134">
        <v>1621.2339040767386</v>
      </c>
      <c r="AB23" s="134">
        <v>486.59079999999994</v>
      </c>
      <c r="AC23" s="134">
        <v>0</v>
      </c>
      <c r="AD23" s="134">
        <v>0</v>
      </c>
      <c r="AE23" s="134">
        <v>0</v>
      </c>
      <c r="AF23" s="134">
        <v>110.63749999999999</v>
      </c>
      <c r="AG23" s="134">
        <v>0</v>
      </c>
      <c r="AH23" s="134">
        <v>671.46282973621101</v>
      </c>
      <c r="AI23" s="134">
        <v>0</v>
      </c>
      <c r="AJ23" s="134">
        <v>0</v>
      </c>
      <c r="AK23" s="134">
        <v>0</v>
      </c>
      <c r="AL23" s="104"/>
      <c r="AM23" s="104"/>
      <c r="AN23" s="104"/>
      <c r="AO23" s="104"/>
      <c r="AP23" s="104">
        <v>4223.700616666667</v>
      </c>
      <c r="AQ23" s="104">
        <v>46757.630037280011</v>
      </c>
      <c r="AR23" s="104">
        <v>3.4345157579283699E-2</v>
      </c>
      <c r="AS23" s="104">
        <v>8.9246977785257614E-2</v>
      </c>
      <c r="AT23" s="104">
        <v>482.49680000000001</v>
      </c>
      <c r="AU23" s="104">
        <v>2689650</v>
      </c>
      <c r="AV23" s="104">
        <v>98199.999999999985</v>
      </c>
      <c r="AW23" s="105">
        <v>2690.6474820143881</v>
      </c>
      <c r="AX23" s="104">
        <v>1011618</v>
      </c>
      <c r="AY23" s="104">
        <v>12586.511894525651</v>
      </c>
      <c r="AZ23" s="105">
        <v>22671.1717188</v>
      </c>
      <c r="BA23" s="105">
        <v>0</v>
      </c>
      <c r="BB23" s="105">
        <v>0</v>
      </c>
      <c r="BC23" s="105">
        <v>0</v>
      </c>
      <c r="BD23" s="105">
        <v>0</v>
      </c>
      <c r="BE23" s="105">
        <v>0</v>
      </c>
      <c r="BF23" s="105">
        <v>9450.3627565799998</v>
      </c>
      <c r="BG23" s="105">
        <v>4264.2300000000005</v>
      </c>
      <c r="BH23" s="105">
        <v>0</v>
      </c>
      <c r="BI23" s="105">
        <v>0</v>
      </c>
      <c r="BJ23" s="105">
        <v>1056.6539999999998</v>
      </c>
      <c r="BK23" s="105">
        <v>2016.3273669</v>
      </c>
      <c r="BL23" s="105">
        <v>570.27440679999995</v>
      </c>
      <c r="BM23" s="105">
        <v>0</v>
      </c>
      <c r="BN23" s="105">
        <v>0</v>
      </c>
      <c r="BO23" s="105">
        <v>0</v>
      </c>
      <c r="BP23" s="105">
        <v>1070.9198762000001</v>
      </c>
      <c r="BQ23" s="105">
        <v>0</v>
      </c>
      <c r="BR23" s="105">
        <v>0</v>
      </c>
      <c r="BS23" s="105">
        <v>5657.6899120000007</v>
      </c>
      <c r="BT23" s="148">
        <v>2690.6474820143881</v>
      </c>
      <c r="BU23" s="148">
        <v>2107.8247040767383</v>
      </c>
      <c r="BV23" s="148">
        <v>110.63749999999999</v>
      </c>
      <c r="BW23" s="148">
        <v>671.46282973621101</v>
      </c>
      <c r="BX23" s="149">
        <v>671.46282973621101</v>
      </c>
      <c r="BY23" s="149">
        <v>1621.2339040767386</v>
      </c>
      <c r="BZ23" s="149">
        <v>3287.8757820143878</v>
      </c>
      <c r="CA23" s="149">
        <v>0</v>
      </c>
      <c r="CB23" s="149">
        <v>0.4821454204534229</v>
      </c>
      <c r="CC23" s="152">
        <v>0.37770760940721265</v>
      </c>
      <c r="CD23" s="152">
        <v>1.9825474839044829E-2</v>
      </c>
      <c r="CE23" s="152">
        <v>0.12032149530031946</v>
      </c>
      <c r="CF23" s="152">
        <v>0.12032149530031946</v>
      </c>
      <c r="CG23" s="152">
        <v>0.29051390327402371</v>
      </c>
      <c r="CH23" s="152">
        <v>0.58916460142565674</v>
      </c>
      <c r="CI23" s="152">
        <v>0</v>
      </c>
      <c r="CJ23" s="149">
        <v>5580.5725158273381</v>
      </c>
      <c r="CK23" s="144">
        <v>1123.3081474446114</v>
      </c>
      <c r="CL23" s="104">
        <v>1369353.61</v>
      </c>
      <c r="CM23" s="104">
        <v>526972.07999999996</v>
      </c>
      <c r="CN23" s="148">
        <v>21878</v>
      </c>
      <c r="CO23" s="104">
        <v>7410.8762999999999</v>
      </c>
      <c r="CP23" s="156">
        <v>330</v>
      </c>
      <c r="CQ23">
        <v>1740</v>
      </c>
      <c r="CR23">
        <v>326.77924999999993</v>
      </c>
      <c r="CS23">
        <v>848.58749999999998</v>
      </c>
      <c r="CT23">
        <v>1787.1383333333333</v>
      </c>
      <c r="CU23">
        <v>55.596666666666664</v>
      </c>
      <c r="CV23">
        <v>0</v>
      </c>
      <c r="CW23">
        <v>0</v>
      </c>
      <c r="CX23">
        <v>124.69499999999999</v>
      </c>
      <c r="CY23">
        <v>63.3</v>
      </c>
      <c r="CZ23">
        <v>0</v>
      </c>
      <c r="DA23">
        <v>0</v>
      </c>
      <c r="DB23">
        <v>0</v>
      </c>
      <c r="DC23">
        <v>315.04000000000002</v>
      </c>
      <c r="DD23">
        <v>182.11</v>
      </c>
      <c r="DE23">
        <v>0</v>
      </c>
      <c r="DF23">
        <v>0</v>
      </c>
      <c r="DG23">
        <v>0</v>
      </c>
      <c r="DH23">
        <v>0</v>
      </c>
      <c r="DI23">
        <v>0</v>
      </c>
      <c r="DJ23">
        <v>221.41439999999997</v>
      </c>
      <c r="DK23">
        <v>129.54</v>
      </c>
      <c r="DL23">
        <v>10.549999999999999</v>
      </c>
      <c r="DM23">
        <v>0</v>
      </c>
      <c r="DN23">
        <v>0</v>
      </c>
      <c r="DO23">
        <v>0</v>
      </c>
      <c r="DP23">
        <v>142.66999999999999</v>
      </c>
      <c r="DQ23">
        <v>982.94</v>
      </c>
      <c r="DR23">
        <v>0</v>
      </c>
      <c r="DS23">
        <v>0</v>
      </c>
      <c r="DT23">
        <v>738.75333333333333</v>
      </c>
      <c r="DU23">
        <v>26.725000000000001</v>
      </c>
      <c r="DV23">
        <v>0</v>
      </c>
      <c r="DW23">
        <v>5.5871999999999993</v>
      </c>
      <c r="DX23">
        <v>3.8249999999999997</v>
      </c>
      <c r="DY23">
        <v>10.549999999999999</v>
      </c>
      <c r="DZ23">
        <v>0</v>
      </c>
      <c r="EA23">
        <v>0</v>
      </c>
      <c r="EB23">
        <v>0</v>
      </c>
      <c r="EC23" s="157">
        <v>5276.0967499999997</v>
      </c>
      <c r="ED23" s="157">
        <v>858.6543999999999</v>
      </c>
      <c r="EE23" s="157">
        <v>1911.0505333333333</v>
      </c>
    </row>
    <row r="24" spans="1:135" x14ac:dyDescent="0.25">
      <c r="A24" s="150" t="s">
        <v>71</v>
      </c>
      <c r="B24" s="104">
        <v>4073714</v>
      </c>
      <c r="C24" s="104">
        <v>0.47185123943408885</v>
      </c>
      <c r="D24" s="104">
        <v>1829</v>
      </c>
      <c r="E24" s="104">
        <v>1865.19</v>
      </c>
      <c r="F24" s="104">
        <v>2285.1124</v>
      </c>
      <c r="G24" s="148">
        <v>3069.8258813413586</v>
      </c>
      <c r="H24" s="104">
        <v>9.5898954519216775E-2</v>
      </c>
      <c r="I24" s="104">
        <v>1877.8300000000002</v>
      </c>
      <c r="J24" s="105">
        <v>377.45096738020311</v>
      </c>
      <c r="K24" s="104">
        <v>0.4609626498080131</v>
      </c>
      <c r="L24" s="104">
        <v>0.6799546558165257</v>
      </c>
      <c r="M24" s="104" t="s">
        <v>32</v>
      </c>
      <c r="N24" s="104">
        <v>7.7542038885969514E-2</v>
      </c>
      <c r="O24" s="151">
        <v>1</v>
      </c>
      <c r="P24" s="105">
        <v>0.82176701679969888</v>
      </c>
      <c r="Q24" s="151">
        <v>0.12295517139078786</v>
      </c>
      <c r="R24" s="151">
        <v>1.282132553031633</v>
      </c>
      <c r="S24" s="153">
        <v>0</v>
      </c>
      <c r="T24" s="151">
        <v>1.4697816096238745E-3</v>
      </c>
      <c r="U24" s="104"/>
      <c r="V24" s="100">
        <v>9</v>
      </c>
      <c r="W24" s="134">
        <v>561.19000000000005</v>
      </c>
      <c r="X24" s="134">
        <v>1268</v>
      </c>
      <c r="Y24" s="134">
        <v>27</v>
      </c>
      <c r="Z24" s="134">
        <v>0</v>
      </c>
      <c r="AA24" s="134">
        <v>0</v>
      </c>
      <c r="AB24" s="134">
        <v>6.0000000000000009</v>
      </c>
      <c r="AC24" s="134">
        <v>6.64</v>
      </c>
      <c r="AD24" s="134">
        <v>0</v>
      </c>
      <c r="AE24" s="134">
        <v>0</v>
      </c>
      <c r="AF24" s="134">
        <v>0</v>
      </c>
      <c r="AG24" s="134">
        <v>0</v>
      </c>
      <c r="AH24" s="134">
        <v>0</v>
      </c>
      <c r="AI24" s="134">
        <v>0</v>
      </c>
      <c r="AJ24" s="134">
        <v>0</v>
      </c>
      <c r="AK24" s="134">
        <v>0</v>
      </c>
      <c r="AL24" s="104"/>
      <c r="AM24" s="104"/>
      <c r="AN24" s="104"/>
      <c r="AO24" s="104"/>
      <c r="AP24" s="104">
        <v>6.5495999999999999</v>
      </c>
      <c r="AQ24" s="104">
        <v>15803.117102274346</v>
      </c>
      <c r="AR24" s="104">
        <v>0.12312966071066364</v>
      </c>
      <c r="AS24" s="104">
        <v>1.2839520652541652</v>
      </c>
      <c r="AT24" s="104">
        <v>2.7600000000000002</v>
      </c>
      <c r="AU24" s="104">
        <v>1307000</v>
      </c>
      <c r="AV24" s="104">
        <v>0</v>
      </c>
      <c r="AW24" s="105">
        <v>1865.19</v>
      </c>
      <c r="AX24" s="104">
        <v>1922186.9999999998</v>
      </c>
      <c r="AY24" s="104">
        <v>294.39309257666952</v>
      </c>
      <c r="AZ24" s="105">
        <v>15715.935684941745</v>
      </c>
      <c r="BA24" s="105">
        <v>0</v>
      </c>
      <c r="BB24" s="105">
        <v>0</v>
      </c>
      <c r="BC24" s="105">
        <v>0</v>
      </c>
      <c r="BD24" s="105">
        <v>58.98141733260001</v>
      </c>
      <c r="BE24" s="105">
        <v>0</v>
      </c>
      <c r="BF24" s="105">
        <v>0</v>
      </c>
      <c r="BG24" s="105">
        <v>0</v>
      </c>
      <c r="BH24" s="105">
        <v>0</v>
      </c>
      <c r="BI24" s="105">
        <v>0</v>
      </c>
      <c r="BJ24" s="105">
        <v>28.2</v>
      </c>
      <c r="BK24" s="105">
        <v>0</v>
      </c>
      <c r="BL24" s="105">
        <v>0</v>
      </c>
      <c r="BM24" s="105">
        <v>0</v>
      </c>
      <c r="BN24" s="105">
        <v>0</v>
      </c>
      <c r="BO24" s="105">
        <v>0</v>
      </c>
      <c r="BP24" s="105">
        <v>0</v>
      </c>
      <c r="BQ24" s="105">
        <v>0</v>
      </c>
      <c r="BR24" s="105">
        <v>0</v>
      </c>
      <c r="BS24" s="105">
        <v>0</v>
      </c>
      <c r="BT24" s="148">
        <v>1865.19</v>
      </c>
      <c r="BU24" s="148">
        <v>12.64</v>
      </c>
      <c r="BV24" s="148">
        <v>0</v>
      </c>
      <c r="BW24" s="148">
        <v>0</v>
      </c>
      <c r="BX24" s="149">
        <v>9</v>
      </c>
      <c r="BY24" s="149">
        <v>561.19000000000005</v>
      </c>
      <c r="BZ24" s="149">
        <v>1274</v>
      </c>
      <c r="CA24" s="149">
        <v>33.64</v>
      </c>
      <c r="CB24" s="149">
        <v>0.99326882625157753</v>
      </c>
      <c r="CC24" s="152">
        <v>6.7311737484223805E-3</v>
      </c>
      <c r="CD24" s="152">
        <v>0</v>
      </c>
      <c r="CE24" s="152">
        <v>0</v>
      </c>
      <c r="CF24" s="152">
        <v>4.7927661183387203E-3</v>
      </c>
      <c r="CG24" s="152">
        <v>0.29885026866116743</v>
      </c>
      <c r="CH24" s="152">
        <v>0.67844267052928109</v>
      </c>
      <c r="CI24" s="152">
        <v>1.7914294691212727E-2</v>
      </c>
      <c r="CJ24" s="149">
        <v>1877.8300000000002</v>
      </c>
      <c r="CK24" s="144">
        <v>377.98661921037547</v>
      </c>
      <c r="CL24" s="104">
        <v>128527.47</v>
      </c>
      <c r="CM24" s="104">
        <v>12325.65</v>
      </c>
      <c r="CN24" s="148">
        <v>27334</v>
      </c>
      <c r="CO24" s="104">
        <v>407.2824</v>
      </c>
      <c r="CP24" s="156">
        <v>0</v>
      </c>
      <c r="CQ24">
        <v>4</v>
      </c>
      <c r="CR24">
        <v>0</v>
      </c>
      <c r="CS24">
        <v>0</v>
      </c>
      <c r="CT24">
        <v>0</v>
      </c>
      <c r="CU24">
        <v>0</v>
      </c>
      <c r="CV24">
        <v>0</v>
      </c>
      <c r="CW24">
        <v>0</v>
      </c>
      <c r="CX24">
        <v>0</v>
      </c>
      <c r="CY24">
        <v>0</v>
      </c>
      <c r="CZ24">
        <v>0</v>
      </c>
      <c r="DA24">
        <v>0</v>
      </c>
      <c r="DB24">
        <v>0</v>
      </c>
      <c r="DC24">
        <v>0</v>
      </c>
      <c r="DD24">
        <v>0</v>
      </c>
      <c r="DE24">
        <v>0</v>
      </c>
      <c r="DF24">
        <v>0</v>
      </c>
      <c r="DG24">
        <v>0</v>
      </c>
      <c r="DH24">
        <v>0</v>
      </c>
      <c r="DI24">
        <v>0</v>
      </c>
      <c r="DJ24">
        <v>2.6496</v>
      </c>
      <c r="DK24">
        <v>0</v>
      </c>
      <c r="DL24">
        <v>0</v>
      </c>
      <c r="DM24">
        <v>0</v>
      </c>
      <c r="DN24">
        <v>0</v>
      </c>
      <c r="DO24">
        <v>0</v>
      </c>
      <c r="DP24">
        <v>0</v>
      </c>
      <c r="DQ24">
        <v>0.1</v>
      </c>
      <c r="DR24">
        <v>0</v>
      </c>
      <c r="DS24">
        <v>0</v>
      </c>
      <c r="DT24">
        <v>0</v>
      </c>
      <c r="DU24">
        <v>0</v>
      </c>
      <c r="DV24">
        <v>0</v>
      </c>
      <c r="DW24">
        <v>0</v>
      </c>
      <c r="DX24">
        <v>0</v>
      </c>
      <c r="DY24">
        <v>0</v>
      </c>
      <c r="DZ24">
        <v>0</v>
      </c>
      <c r="EA24">
        <v>0</v>
      </c>
      <c r="EB24">
        <v>0</v>
      </c>
      <c r="EC24" s="157">
        <v>4</v>
      </c>
      <c r="ED24" s="157">
        <v>2.6496</v>
      </c>
      <c r="EE24" s="157">
        <v>0.1</v>
      </c>
    </row>
    <row r="25" spans="1:135" x14ac:dyDescent="0.25">
      <c r="A25" s="150" t="s">
        <v>74</v>
      </c>
      <c r="B25" s="104">
        <v>8937605</v>
      </c>
      <c r="C25" s="104">
        <v>0.47487744199928283</v>
      </c>
      <c r="D25" s="104">
        <v>7690</v>
      </c>
      <c r="E25" s="104">
        <v>7758</v>
      </c>
      <c r="F25" s="104">
        <v>10345.652426373032</v>
      </c>
      <c r="G25" s="148">
        <v>14890.578007069837</v>
      </c>
      <c r="H25" s="104">
        <v>0.12881453689626465</v>
      </c>
      <c r="I25" s="104">
        <v>7295.2134263730322</v>
      </c>
      <c r="J25" s="105">
        <v>1379.249892479937</v>
      </c>
      <c r="K25" s="104">
        <v>0.81623806672738752</v>
      </c>
      <c r="L25" s="104">
        <v>1.2885617233788544</v>
      </c>
      <c r="M25" s="104">
        <v>7.7201890215555515</v>
      </c>
      <c r="N25" s="104">
        <v>1.2071655644625254</v>
      </c>
      <c r="O25" s="151">
        <v>0.83580160774705858</v>
      </c>
      <c r="P25" s="105">
        <v>0.70514773991209567</v>
      </c>
      <c r="Q25" s="151">
        <v>9.2625678588506677E-2</v>
      </c>
      <c r="R25" s="151">
        <v>0.71906231098046691</v>
      </c>
      <c r="S25" s="153">
        <v>0</v>
      </c>
      <c r="T25" s="151">
        <v>2.6567420125000944E-3</v>
      </c>
      <c r="U25" s="104"/>
      <c r="V25" s="100">
        <v>9.0000000000000089</v>
      </c>
      <c r="W25" s="134">
        <v>284.54455635491598</v>
      </c>
      <c r="X25" s="134">
        <v>5857.0000000000018</v>
      </c>
      <c r="Y25" s="134">
        <v>333.60431654676256</v>
      </c>
      <c r="Z25" s="134">
        <v>4.6920000000000002</v>
      </c>
      <c r="AA25" s="134">
        <v>495.00364579749055</v>
      </c>
      <c r="AB25" s="134">
        <v>161.25008153477219</v>
      </c>
      <c r="AC25" s="134">
        <v>110.45632613908874</v>
      </c>
      <c r="AD25" s="134">
        <v>0</v>
      </c>
      <c r="AE25" s="134">
        <v>0</v>
      </c>
      <c r="AF25" s="134">
        <v>39.662499999999994</v>
      </c>
      <c r="AG25" s="134">
        <v>0</v>
      </c>
      <c r="AH25" s="134">
        <v>0</v>
      </c>
      <c r="AI25" s="134">
        <v>0</v>
      </c>
      <c r="AJ25" s="134">
        <v>0</v>
      </c>
      <c r="AK25" s="134">
        <v>0</v>
      </c>
      <c r="AL25" s="104"/>
      <c r="AM25" s="104"/>
      <c r="AN25" s="104"/>
      <c r="AO25" s="104"/>
      <c r="AP25" s="104">
        <v>1061.066976190476</v>
      </c>
      <c r="AQ25" s="104">
        <v>57746.434498350005</v>
      </c>
      <c r="AR25" s="104">
        <v>9.8615821961938105E-2</v>
      </c>
      <c r="AS25" s="104">
        <v>0.76556438689333783</v>
      </c>
      <c r="AT25" s="104">
        <v>19.381499999999999</v>
      </c>
      <c r="AU25" s="104">
        <v>5469000</v>
      </c>
      <c r="AV25" s="104">
        <v>69000</v>
      </c>
      <c r="AW25" s="105">
        <v>6484.1488729016801</v>
      </c>
      <c r="AX25" s="104">
        <v>4244267</v>
      </c>
      <c r="AY25" s="104">
        <v>1918.1229100984044</v>
      </c>
      <c r="AZ25" s="105">
        <v>44392.659773800005</v>
      </c>
      <c r="BA25" s="105">
        <v>6546.7554696000007</v>
      </c>
      <c r="BB25" s="105">
        <v>0</v>
      </c>
      <c r="BC25" s="105">
        <v>313.19354870000001</v>
      </c>
      <c r="BD25" s="105">
        <v>2000.3975046</v>
      </c>
      <c r="BE25" s="105">
        <v>2163.0936258499996</v>
      </c>
      <c r="BF25" s="105">
        <v>0</v>
      </c>
      <c r="BG25" s="105">
        <v>0</v>
      </c>
      <c r="BH25" s="105">
        <v>0</v>
      </c>
      <c r="BI25" s="105">
        <v>0</v>
      </c>
      <c r="BJ25" s="105">
        <v>480</v>
      </c>
      <c r="BK25" s="105">
        <v>1283.1174152999999</v>
      </c>
      <c r="BL25" s="105">
        <v>183.30248790000002</v>
      </c>
      <c r="BM25" s="105">
        <v>0</v>
      </c>
      <c r="BN25" s="105">
        <v>0</v>
      </c>
      <c r="BO25" s="105">
        <v>0</v>
      </c>
      <c r="BP25" s="105">
        <v>363.7086372</v>
      </c>
      <c r="BQ25" s="105">
        <v>20.206035400000001</v>
      </c>
      <c r="BR25" s="105">
        <v>0</v>
      </c>
      <c r="BS25" s="105">
        <v>0</v>
      </c>
      <c r="BT25" s="148">
        <v>6484.1488729016801</v>
      </c>
      <c r="BU25" s="148">
        <v>771.40205347135156</v>
      </c>
      <c r="BV25" s="148">
        <v>39.662499999999994</v>
      </c>
      <c r="BW25" s="148">
        <v>0</v>
      </c>
      <c r="BX25" s="149">
        <v>13.692000000000009</v>
      </c>
      <c r="BY25" s="149">
        <v>779.54820215240647</v>
      </c>
      <c r="BZ25" s="149">
        <v>6057.9125815347743</v>
      </c>
      <c r="CA25" s="149">
        <v>444.06064268585129</v>
      </c>
      <c r="CB25" s="149">
        <v>0.88882236802843073</v>
      </c>
      <c r="CC25" s="152">
        <v>0.10574084792127462</v>
      </c>
      <c r="CD25" s="152">
        <v>5.4367840502946097E-3</v>
      </c>
      <c r="CE25" s="152">
        <v>0</v>
      </c>
      <c r="CF25" s="152">
        <v>1.8768470776333781E-3</v>
      </c>
      <c r="CG25" s="152">
        <v>0.10685749087672342</v>
      </c>
      <c r="CH25" s="152">
        <v>0.83039552477446732</v>
      </c>
      <c r="CI25" s="152">
        <v>6.0870137271175809E-2</v>
      </c>
      <c r="CJ25" s="149">
        <v>7295.2134263730322</v>
      </c>
      <c r="CK25" s="144">
        <v>1468.44658965555</v>
      </c>
      <c r="CL25" s="104">
        <v>623438.72</v>
      </c>
      <c r="CM25" s="104">
        <v>80307.97</v>
      </c>
      <c r="CN25" s="148">
        <v>5232</v>
      </c>
      <c r="CO25" s="104">
        <v>3050.4390000000003</v>
      </c>
      <c r="CP25" s="156">
        <v>164</v>
      </c>
      <c r="CQ25">
        <v>298</v>
      </c>
      <c r="CR25">
        <v>260.44714285714286</v>
      </c>
      <c r="CS25">
        <v>0</v>
      </c>
      <c r="CT25">
        <v>36.666666666666671</v>
      </c>
      <c r="CU25">
        <v>1.6666666666666667</v>
      </c>
      <c r="CV25">
        <v>0</v>
      </c>
      <c r="CW25">
        <v>155.51999999999998</v>
      </c>
      <c r="CX25">
        <v>425.84999999999997</v>
      </c>
      <c r="CY25">
        <v>44.309999999999995</v>
      </c>
      <c r="CZ25">
        <v>0</v>
      </c>
      <c r="DA25">
        <v>0</v>
      </c>
      <c r="DB25">
        <v>0</v>
      </c>
      <c r="DC25">
        <v>15</v>
      </c>
      <c r="DD25">
        <v>3</v>
      </c>
      <c r="DE25">
        <v>0</v>
      </c>
      <c r="DF25">
        <v>0</v>
      </c>
      <c r="DG25">
        <v>0</v>
      </c>
      <c r="DH25">
        <v>0</v>
      </c>
      <c r="DI25">
        <v>0</v>
      </c>
      <c r="DJ25">
        <v>0</v>
      </c>
      <c r="DK25">
        <v>7.6499999999999995</v>
      </c>
      <c r="DL25">
        <v>0.31649999999999995</v>
      </c>
      <c r="DM25">
        <v>0</v>
      </c>
      <c r="DN25">
        <v>0</v>
      </c>
      <c r="DO25">
        <v>0</v>
      </c>
      <c r="DP25">
        <v>4</v>
      </c>
      <c r="DQ25">
        <v>9</v>
      </c>
      <c r="DR25">
        <v>0</v>
      </c>
      <c r="DS25">
        <v>0</v>
      </c>
      <c r="DT25">
        <v>0</v>
      </c>
      <c r="DU25">
        <v>0</v>
      </c>
      <c r="DV25">
        <v>0</v>
      </c>
      <c r="DW25">
        <v>57.599999999999994</v>
      </c>
      <c r="DX25">
        <v>257.54999999999995</v>
      </c>
      <c r="DY25">
        <v>23.209999999999997</v>
      </c>
      <c r="DZ25">
        <v>0</v>
      </c>
      <c r="EA25">
        <v>0</v>
      </c>
      <c r="EB25">
        <v>0</v>
      </c>
      <c r="EC25" s="157">
        <v>1386.4604761904759</v>
      </c>
      <c r="ED25" s="157">
        <v>25.9665</v>
      </c>
      <c r="EE25" s="157">
        <v>351.35999999999996</v>
      </c>
    </row>
    <row r="26" spans="1:135" x14ac:dyDescent="0.25">
      <c r="A26" s="150" t="s">
        <v>76</v>
      </c>
      <c r="B26" s="104">
        <v>2064819</v>
      </c>
      <c r="C26" s="104">
        <v>0.50410278092171767</v>
      </c>
      <c r="D26" s="104">
        <v>3685.1760000000004</v>
      </c>
      <c r="E26" s="104">
        <v>2709.3280000000004</v>
      </c>
      <c r="F26" s="104">
        <v>4901.5654872140385</v>
      </c>
      <c r="G26" s="148">
        <v>6845.7358842075091</v>
      </c>
      <c r="H26" s="104">
        <v>0.1646803069473099</v>
      </c>
      <c r="I26" s="104">
        <v>2890.0365872140392</v>
      </c>
      <c r="J26" s="105">
        <v>711.56026186729048</v>
      </c>
      <c r="K26" s="104">
        <v>1.3996561380024299</v>
      </c>
      <c r="L26" s="104">
        <v>0.98201907806944322</v>
      </c>
      <c r="M26" s="104">
        <v>67.495504448573939</v>
      </c>
      <c r="N26" s="104">
        <v>0.19632849420083462</v>
      </c>
      <c r="O26" s="151">
        <v>0.68409161660329465</v>
      </c>
      <c r="P26" s="105">
        <v>0.58961501070481137</v>
      </c>
      <c r="Q26" s="151">
        <v>0.10394211431802319</v>
      </c>
      <c r="R26" s="151">
        <v>0.631175131045146</v>
      </c>
      <c r="S26" s="153">
        <v>0</v>
      </c>
      <c r="T26" s="151">
        <v>0.22551605916805328</v>
      </c>
      <c r="U26" s="104"/>
      <c r="V26" s="100">
        <v>0</v>
      </c>
      <c r="W26" s="134">
        <v>0</v>
      </c>
      <c r="X26" s="134">
        <v>1853.4285714285713</v>
      </c>
      <c r="Y26" s="134">
        <v>0</v>
      </c>
      <c r="Z26" s="134">
        <v>196.19</v>
      </c>
      <c r="AA26" s="134">
        <v>424.43666666666672</v>
      </c>
      <c r="AB26" s="134">
        <v>353.22265178666663</v>
      </c>
      <c r="AC26" s="134">
        <v>0</v>
      </c>
      <c r="AD26" s="134">
        <v>0</v>
      </c>
      <c r="AE26" s="134">
        <v>0</v>
      </c>
      <c r="AF26" s="134">
        <v>0</v>
      </c>
      <c r="AG26" s="134">
        <v>13.6459875</v>
      </c>
      <c r="AH26" s="134">
        <v>0</v>
      </c>
      <c r="AI26" s="134">
        <v>0</v>
      </c>
      <c r="AJ26" s="134">
        <v>49.112709832134286</v>
      </c>
      <c r="AK26" s="134">
        <v>0</v>
      </c>
      <c r="AL26" s="104"/>
      <c r="AM26" s="104"/>
      <c r="AN26" s="104"/>
      <c r="AO26" s="104"/>
      <c r="AP26" s="104">
        <v>843.97761047619019</v>
      </c>
      <c r="AQ26" s="104">
        <v>29791.605043859719</v>
      </c>
      <c r="AR26" s="104">
        <v>8.4977383398102346E-2</v>
      </c>
      <c r="AS26" s="104">
        <v>0.51601423979183614</v>
      </c>
      <c r="AT26" s="104">
        <v>651.74966200000006</v>
      </c>
      <c r="AU26" s="104">
        <v>1022165.0000000002</v>
      </c>
      <c r="AV26" s="104">
        <v>139366</v>
      </c>
      <c r="AW26" s="105">
        <v>1853.4285714285713</v>
      </c>
      <c r="AX26" s="104">
        <v>1040881.0000000001</v>
      </c>
      <c r="AY26" s="104">
        <v>1127.3578866915066</v>
      </c>
      <c r="AZ26" s="105">
        <v>17917.095709888003</v>
      </c>
      <c r="BA26" s="105">
        <v>3055.1525524799999</v>
      </c>
      <c r="BB26" s="105">
        <v>0</v>
      </c>
      <c r="BC26" s="105">
        <v>183.87492214</v>
      </c>
      <c r="BD26" s="105">
        <v>0</v>
      </c>
      <c r="BE26" s="105">
        <v>0</v>
      </c>
      <c r="BF26" s="105">
        <v>5266.9698466772807</v>
      </c>
      <c r="BG26" s="105">
        <v>0</v>
      </c>
      <c r="BH26" s="105">
        <v>0</v>
      </c>
      <c r="BI26" s="105">
        <v>0</v>
      </c>
      <c r="BJ26" s="105">
        <v>80.059799999999996</v>
      </c>
      <c r="BK26" s="105">
        <v>2611.3826407086317</v>
      </c>
      <c r="BL26" s="105">
        <v>131.16311356400001</v>
      </c>
      <c r="BM26" s="105">
        <v>0</v>
      </c>
      <c r="BN26" s="105">
        <v>0</v>
      </c>
      <c r="BO26" s="105">
        <v>0</v>
      </c>
      <c r="BP26" s="105">
        <v>132.0868534098</v>
      </c>
      <c r="BQ26" s="105">
        <v>0</v>
      </c>
      <c r="BR26" s="105">
        <v>0</v>
      </c>
      <c r="BS26" s="105">
        <v>413.81960499200005</v>
      </c>
      <c r="BT26" s="148">
        <v>1853.4285714285713</v>
      </c>
      <c r="BU26" s="148">
        <v>973.84931845333335</v>
      </c>
      <c r="BV26" s="148">
        <v>13.6459875</v>
      </c>
      <c r="BW26" s="148">
        <v>49.112709832134286</v>
      </c>
      <c r="BX26" s="149">
        <v>196.19</v>
      </c>
      <c r="BY26" s="149">
        <v>424.43666666666672</v>
      </c>
      <c r="BZ26" s="149">
        <v>2255.7639330473726</v>
      </c>
      <c r="CA26" s="149">
        <v>13.6459875</v>
      </c>
      <c r="CB26" s="149">
        <v>0.64131664617272355</v>
      </c>
      <c r="CC26" s="152">
        <v>0.33696781651892943</v>
      </c>
      <c r="CD26" s="152">
        <v>4.7217352058350828E-3</v>
      </c>
      <c r="CE26" s="152">
        <v>1.6993802102511911E-2</v>
      </c>
      <c r="CF26" s="152">
        <v>6.7884953729642858E-2</v>
      </c>
      <c r="CG26" s="152">
        <v>0.14686203923661001</v>
      </c>
      <c r="CH26" s="152">
        <v>0.78053127182791204</v>
      </c>
      <c r="CI26" s="152">
        <v>4.7217352058350828E-3</v>
      </c>
      <c r="CJ26" s="149">
        <v>2890.0365872140392</v>
      </c>
      <c r="CK26" s="144">
        <v>581.73272287444865</v>
      </c>
      <c r="CL26" s="104">
        <v>286617.27</v>
      </c>
      <c r="CM26" s="104">
        <v>47200.22</v>
      </c>
      <c r="CN26" s="148">
        <v>9165</v>
      </c>
      <c r="CO26" s="104">
        <v>2011.5288999999998</v>
      </c>
      <c r="CP26" s="156">
        <v>170</v>
      </c>
      <c r="CQ26">
        <v>340</v>
      </c>
      <c r="CR26">
        <v>30.31867047619048</v>
      </c>
      <c r="CS26">
        <v>0</v>
      </c>
      <c r="CT26">
        <v>87.788333333333341</v>
      </c>
      <c r="CU26">
        <v>0.12833333333333333</v>
      </c>
      <c r="CV26">
        <v>0</v>
      </c>
      <c r="CW26">
        <v>5.76</v>
      </c>
      <c r="CX26">
        <v>229.49999999999997</v>
      </c>
      <c r="CY26">
        <v>10.549999999999999</v>
      </c>
      <c r="CZ26">
        <v>0</v>
      </c>
      <c r="DA26">
        <v>0</v>
      </c>
      <c r="DB26">
        <v>0</v>
      </c>
      <c r="DC26">
        <v>258.39699999999999</v>
      </c>
      <c r="DD26">
        <v>164.01300000000001</v>
      </c>
      <c r="DE26">
        <v>0</v>
      </c>
      <c r="DF26">
        <v>0</v>
      </c>
      <c r="DG26">
        <v>0.12</v>
      </c>
      <c r="DH26">
        <v>0</v>
      </c>
      <c r="DI26">
        <v>0</v>
      </c>
      <c r="DJ26">
        <v>15.540479999999999</v>
      </c>
      <c r="DK26">
        <v>303.31484999999998</v>
      </c>
      <c r="DL26">
        <v>101.28</v>
      </c>
      <c r="DM26">
        <v>0</v>
      </c>
      <c r="DN26">
        <v>0</v>
      </c>
      <c r="DO26">
        <v>0</v>
      </c>
      <c r="DP26">
        <v>335.75</v>
      </c>
      <c r="DQ26">
        <v>256.09199999999998</v>
      </c>
      <c r="DR26">
        <v>0</v>
      </c>
      <c r="DS26">
        <v>0</v>
      </c>
      <c r="DT26">
        <v>1.4516666666666667</v>
      </c>
      <c r="DU26">
        <v>0</v>
      </c>
      <c r="DV26">
        <v>0</v>
      </c>
      <c r="DW26">
        <v>4.9478399999999993</v>
      </c>
      <c r="DX26">
        <v>177.43154999999999</v>
      </c>
      <c r="DY26">
        <v>97.059999999999988</v>
      </c>
      <c r="DZ26">
        <v>0</v>
      </c>
      <c r="EA26">
        <v>0</v>
      </c>
      <c r="EB26">
        <v>0</v>
      </c>
      <c r="EC26" s="157">
        <v>874.04533714285708</v>
      </c>
      <c r="ED26" s="157">
        <v>842.66532999999993</v>
      </c>
      <c r="EE26" s="157">
        <v>872.7330566666667</v>
      </c>
    </row>
    <row r="27" spans="1:135" x14ac:dyDescent="0.25">
      <c r="A27" s="150" t="s">
        <v>77</v>
      </c>
      <c r="B27" s="104">
        <v>9624247</v>
      </c>
      <c r="C27" s="104">
        <v>0.14405760783155294</v>
      </c>
      <c r="D27" s="104">
        <v>69079.5</v>
      </c>
      <c r="E27" s="104">
        <v>76185.08</v>
      </c>
      <c r="F27" s="104">
        <v>88913.711132134282</v>
      </c>
      <c r="G27" s="148">
        <v>49264.700964937416</v>
      </c>
      <c r="H27" s="104">
        <v>0.34673909739313863</v>
      </c>
      <c r="I27" s="104">
        <v>50514.383732134294</v>
      </c>
      <c r="J27" s="105">
        <v>10487.060081862044</v>
      </c>
      <c r="K27" s="104">
        <v>5.2486582827866215</v>
      </c>
      <c r="L27" s="104">
        <v>4.6005397974389197</v>
      </c>
      <c r="M27" s="104">
        <v>201.22509324625602</v>
      </c>
      <c r="N27" s="104">
        <v>5.2278532647026851E-2</v>
      </c>
      <c r="O27" s="151">
        <v>0.19651122006543451</v>
      </c>
      <c r="P27" s="105">
        <v>0.5681281670614905</v>
      </c>
      <c r="Q27" s="151">
        <v>0.21287168858136124</v>
      </c>
      <c r="R27" s="151">
        <v>0.61392467760854696</v>
      </c>
      <c r="S27" s="153">
        <v>0.44171791355184181</v>
      </c>
      <c r="T27" s="151">
        <v>4.6695351417293009E-2</v>
      </c>
      <c r="U27" s="104"/>
      <c r="V27" s="100">
        <v>10091.127098321342</v>
      </c>
      <c r="W27" s="134">
        <v>0</v>
      </c>
      <c r="X27" s="134">
        <v>4376.4988009592325</v>
      </c>
      <c r="Y27" s="134">
        <v>503.59712230215831</v>
      </c>
      <c r="Z27" s="134">
        <v>2629.6458225419665</v>
      </c>
      <c r="AA27" s="134">
        <v>28984.366988009588</v>
      </c>
      <c r="AB27" s="134">
        <v>1312.9884</v>
      </c>
      <c r="AC27" s="134">
        <v>777.072</v>
      </c>
      <c r="AD27" s="134">
        <v>1839.0875000000001</v>
      </c>
      <c r="AE27" s="134">
        <v>0</v>
      </c>
      <c r="AF27" s="134">
        <v>0</v>
      </c>
      <c r="AG27" s="134">
        <v>0</v>
      </c>
      <c r="AH27" s="134">
        <v>0</v>
      </c>
      <c r="AI27" s="134">
        <v>0</v>
      </c>
      <c r="AJ27" s="134">
        <v>0</v>
      </c>
      <c r="AK27" s="134">
        <v>0</v>
      </c>
      <c r="AL27" s="104"/>
      <c r="AM27" s="104"/>
      <c r="AN27" s="104"/>
      <c r="AO27" s="104"/>
      <c r="AP27" s="104">
        <v>46720.787904761906</v>
      </c>
      <c r="AQ27" s="104">
        <v>439072.23150740005</v>
      </c>
      <c r="AR27" s="104">
        <v>0.20639508978019067</v>
      </c>
      <c r="AS27" s="104">
        <v>0.59524608367477061</v>
      </c>
      <c r="AT27" s="104">
        <v>2358.7869000000001</v>
      </c>
      <c r="AU27" s="104">
        <v>6378400.0000000009</v>
      </c>
      <c r="AV27" s="104">
        <v>1936639.9999999998</v>
      </c>
      <c r="AW27" s="105">
        <v>14971.223021582733</v>
      </c>
      <c r="AX27" s="104">
        <v>1386446</v>
      </c>
      <c r="AY27" s="104">
        <v>17081.997945925286</v>
      </c>
      <c r="AZ27" s="105">
        <v>37401.371525400005</v>
      </c>
      <c r="BA27" s="105">
        <v>0</v>
      </c>
      <c r="BB27" s="105">
        <v>88744.907476799999</v>
      </c>
      <c r="BC27" s="105">
        <v>0</v>
      </c>
      <c r="BD27" s="105">
        <v>0</v>
      </c>
      <c r="BE27" s="105">
        <v>0</v>
      </c>
      <c r="BF27" s="105">
        <v>56677.929297000002</v>
      </c>
      <c r="BG27" s="105">
        <v>193946.07</v>
      </c>
      <c r="BH27" s="105">
        <v>3542.3999999999996</v>
      </c>
      <c r="BI27" s="105">
        <v>0</v>
      </c>
      <c r="BJ27" s="105">
        <v>875.89200000000017</v>
      </c>
      <c r="BK27" s="105">
        <v>40082.144020799999</v>
      </c>
      <c r="BL27" s="105">
        <v>0</v>
      </c>
      <c r="BM27" s="105">
        <v>0</v>
      </c>
      <c r="BN27" s="105">
        <v>0</v>
      </c>
      <c r="BO27" s="105">
        <v>0</v>
      </c>
      <c r="BP27" s="105">
        <v>17801.517187400001</v>
      </c>
      <c r="BQ27" s="105">
        <v>0</v>
      </c>
      <c r="BR27" s="105">
        <v>0</v>
      </c>
      <c r="BS27" s="105">
        <v>0</v>
      </c>
      <c r="BT27" s="148">
        <v>14971.223021582733</v>
      </c>
      <c r="BU27" s="148">
        <v>33704.073210551556</v>
      </c>
      <c r="BV27" s="148">
        <v>1839.0875000000001</v>
      </c>
      <c r="BW27" s="148">
        <v>0</v>
      </c>
      <c r="BX27" s="149">
        <v>14559.860420863308</v>
      </c>
      <c r="BY27" s="149">
        <v>28984.366988009588</v>
      </c>
      <c r="BZ27" s="149">
        <v>5689.4872009592327</v>
      </c>
      <c r="CA27" s="149">
        <v>1280.6691223021583</v>
      </c>
      <c r="CB27" s="149">
        <v>0.29637544626836487</v>
      </c>
      <c r="CC27" s="152">
        <v>0.66721734920643994</v>
      </c>
      <c r="CD27" s="152">
        <v>3.6407204525195073E-2</v>
      </c>
      <c r="CE27" s="152">
        <v>0</v>
      </c>
      <c r="CF27" s="152">
        <v>0.28823197167109416</v>
      </c>
      <c r="CG27" s="152">
        <v>0.57378443220661202</v>
      </c>
      <c r="CH27" s="152">
        <v>0.11263103260111468</v>
      </c>
      <c r="CI27" s="152">
        <v>2.5352563521179254E-2</v>
      </c>
      <c r="CJ27" s="149">
        <v>50514.383732134294</v>
      </c>
      <c r="CK27" s="144">
        <v>10167.992378652503</v>
      </c>
      <c r="CL27" s="104">
        <v>2062614.4999999998</v>
      </c>
      <c r="CM27" s="104">
        <v>715189.09</v>
      </c>
      <c r="CN27" s="148">
        <v>96486</v>
      </c>
      <c r="CO27" s="104">
        <v>38399.327399999995</v>
      </c>
      <c r="CP27" s="156">
        <v>14845.61</v>
      </c>
      <c r="CQ27">
        <v>4154.3900000000003</v>
      </c>
      <c r="CR27">
        <v>2557.6419714285712</v>
      </c>
      <c r="CS27">
        <v>16522.874999999996</v>
      </c>
      <c r="CT27">
        <v>1833.3333333333335</v>
      </c>
      <c r="CU27">
        <v>0</v>
      </c>
      <c r="CV27">
        <v>0</v>
      </c>
      <c r="CW27">
        <v>4.032</v>
      </c>
      <c r="CX27">
        <v>3535.4984999999997</v>
      </c>
      <c r="CY27">
        <v>0</v>
      </c>
      <c r="CZ27">
        <v>0</v>
      </c>
      <c r="DA27">
        <v>0</v>
      </c>
      <c r="DB27">
        <v>0</v>
      </c>
      <c r="DC27">
        <v>1096.6400000000001</v>
      </c>
      <c r="DD27">
        <v>786.37</v>
      </c>
      <c r="DE27">
        <v>0</v>
      </c>
      <c r="DF27">
        <v>0</v>
      </c>
      <c r="DG27">
        <v>0</v>
      </c>
      <c r="DH27">
        <v>0</v>
      </c>
      <c r="DI27">
        <v>0</v>
      </c>
      <c r="DJ27">
        <v>182.01599999999999</v>
      </c>
      <c r="DK27">
        <v>1817.2574999999997</v>
      </c>
      <c r="DL27">
        <v>0</v>
      </c>
      <c r="DM27">
        <v>0</v>
      </c>
      <c r="DN27">
        <v>0</v>
      </c>
      <c r="DO27">
        <v>0</v>
      </c>
      <c r="DP27">
        <v>157</v>
      </c>
      <c r="DQ27">
        <v>36.409999999999997</v>
      </c>
      <c r="DR27">
        <v>0</v>
      </c>
      <c r="DS27">
        <v>0</v>
      </c>
      <c r="DT27">
        <v>0</v>
      </c>
      <c r="DU27">
        <v>0</v>
      </c>
      <c r="DV27">
        <v>0</v>
      </c>
      <c r="DW27">
        <v>7.1423999999999994</v>
      </c>
      <c r="DX27">
        <v>414.32399999999996</v>
      </c>
      <c r="DY27">
        <v>0</v>
      </c>
      <c r="DZ27">
        <v>0</v>
      </c>
      <c r="EA27">
        <v>0</v>
      </c>
      <c r="EB27">
        <v>0</v>
      </c>
      <c r="EC27" s="157">
        <v>43453.38080476191</v>
      </c>
      <c r="ED27" s="157">
        <v>3882.2835</v>
      </c>
      <c r="EE27" s="157">
        <v>614.87639999999999</v>
      </c>
    </row>
    <row r="28" spans="1:135" x14ac:dyDescent="0.25">
      <c r="A28" s="150" t="s">
        <v>78</v>
      </c>
      <c r="B28" s="104">
        <v>8118719</v>
      </c>
      <c r="C28" s="104">
        <v>0.26081405206905178</v>
      </c>
      <c r="D28" s="104">
        <v>6004.1854007861011</v>
      </c>
      <c r="E28" s="104">
        <v>5515.2454007861015</v>
      </c>
      <c r="F28" s="104">
        <v>11777.30108613105</v>
      </c>
      <c r="G28" s="148">
        <v>26727.464889653194</v>
      </c>
      <c r="H28" s="104">
        <v>0.20274185887631693</v>
      </c>
      <c r="I28" s="104">
        <v>5043.2243861310499</v>
      </c>
      <c r="J28" s="105">
        <v>1279.1542917868553</v>
      </c>
      <c r="K28" s="104">
        <v>0.62118474430892978</v>
      </c>
      <c r="L28" s="104">
        <v>1.1642235382059118</v>
      </c>
      <c r="M28" s="104">
        <v>25.033625203892594</v>
      </c>
      <c r="N28" s="104">
        <v>0.44895545197879244</v>
      </c>
      <c r="O28" s="151">
        <v>0.50335811551165499</v>
      </c>
      <c r="P28" s="105">
        <v>0.42821562845752076</v>
      </c>
      <c r="Q28" s="151">
        <v>4.7859170223137959E-2</v>
      </c>
      <c r="R28" s="151">
        <v>0.23605964001905766</v>
      </c>
      <c r="S28" s="153">
        <v>0</v>
      </c>
      <c r="T28" s="151">
        <v>6.3358842584660846E-2</v>
      </c>
      <c r="U28" s="104"/>
      <c r="V28" s="100">
        <v>915.7631828456208</v>
      </c>
      <c r="W28" s="134">
        <v>78.657407941608639</v>
      </c>
      <c r="X28" s="134">
        <v>1332.9143320644541</v>
      </c>
      <c r="Y28" s="134">
        <v>448.80860867233059</v>
      </c>
      <c r="Z28" s="134">
        <v>146.88166478324953</v>
      </c>
      <c r="AA28" s="134">
        <v>637.94199027847685</v>
      </c>
      <c r="AB28" s="134">
        <v>439.1303006281675</v>
      </c>
      <c r="AC28" s="134">
        <v>78.371222001537205</v>
      </c>
      <c r="AD28" s="134">
        <v>678.95619572672194</v>
      </c>
      <c r="AE28" s="134">
        <v>278.6068275578711</v>
      </c>
      <c r="AF28" s="134">
        <v>0.21179955775456252</v>
      </c>
      <c r="AG28" s="134">
        <v>6.9808540732565181</v>
      </c>
      <c r="AH28" s="134">
        <v>0</v>
      </c>
      <c r="AI28" s="134">
        <v>0</v>
      </c>
      <c r="AJ28" s="134">
        <v>0</v>
      </c>
      <c r="AK28" s="134">
        <v>0</v>
      </c>
      <c r="AL28" s="104"/>
      <c r="AM28" s="104"/>
      <c r="AN28" s="104"/>
      <c r="AO28" s="104"/>
      <c r="AP28" s="104">
        <v>3587.0092574432756</v>
      </c>
      <c r="AQ28" s="104">
        <v>53555.631888532065</v>
      </c>
      <c r="AR28" s="104">
        <v>3.7981374454671896E-2</v>
      </c>
      <c r="AS28" s="104">
        <v>0.18733859236164208</v>
      </c>
      <c r="AT28" s="104">
        <v>319.53286000000003</v>
      </c>
      <c r="AU28" s="104">
        <v>2465215.4007861014</v>
      </c>
      <c r="AV28" s="104">
        <v>203240.96858172168</v>
      </c>
      <c r="AW28" s="105">
        <v>2776.1435315240142</v>
      </c>
      <c r="AX28" s="104">
        <v>2117476</v>
      </c>
      <c r="AY28" s="104">
        <v>5418.7759147797833</v>
      </c>
      <c r="AZ28" s="105">
        <v>27372.537678691959</v>
      </c>
      <c r="BA28" s="105">
        <v>3808.8473717969919</v>
      </c>
      <c r="BB28" s="105">
        <v>0</v>
      </c>
      <c r="BC28" s="105">
        <v>0</v>
      </c>
      <c r="BD28" s="105">
        <v>7728.5978040094433</v>
      </c>
      <c r="BE28" s="105">
        <v>607.13786428440574</v>
      </c>
      <c r="BF28" s="105">
        <v>0</v>
      </c>
      <c r="BG28" s="105">
        <v>0</v>
      </c>
      <c r="BH28" s="105">
        <v>0</v>
      </c>
      <c r="BI28" s="105">
        <v>0</v>
      </c>
      <c r="BJ28" s="105">
        <v>340.37399999999997</v>
      </c>
      <c r="BK28" s="105">
        <v>3806.160578361355</v>
      </c>
      <c r="BL28" s="105">
        <v>191.12339405040001</v>
      </c>
      <c r="BM28" s="105">
        <v>0</v>
      </c>
      <c r="BN28" s="105">
        <v>74.242155309033265</v>
      </c>
      <c r="BO28" s="105">
        <v>0</v>
      </c>
      <c r="BP28" s="105">
        <v>8889.5667509153845</v>
      </c>
      <c r="BQ28" s="105">
        <v>737.04429111309128</v>
      </c>
      <c r="BR28" s="105">
        <v>0</v>
      </c>
      <c r="BS28" s="105">
        <v>0</v>
      </c>
      <c r="BT28" s="148">
        <v>2776.1435315240142</v>
      </c>
      <c r="BU28" s="148">
        <v>1302.3251776914312</v>
      </c>
      <c r="BV28" s="148">
        <v>964.75567691560423</v>
      </c>
      <c r="BW28" s="148">
        <v>0</v>
      </c>
      <c r="BX28" s="149">
        <v>1741.6010433555923</v>
      </c>
      <c r="BY28" s="149">
        <v>995.20622577795666</v>
      </c>
      <c r="BZ28" s="149">
        <v>1772.2564322503763</v>
      </c>
      <c r="CA28" s="149">
        <v>534.16068474712438</v>
      </c>
      <c r="CB28" s="149">
        <v>0.55046996107459634</v>
      </c>
      <c r="CC28" s="152">
        <v>0.25823264601766421</v>
      </c>
      <c r="CD28" s="152">
        <v>0.19129739290773939</v>
      </c>
      <c r="CE28" s="152">
        <v>0</v>
      </c>
      <c r="CF28" s="152">
        <v>0.34533483145128807</v>
      </c>
      <c r="CG28" s="152">
        <v>0.19733530566571458</v>
      </c>
      <c r="CH28" s="152">
        <v>0.35141336108782117</v>
      </c>
      <c r="CI28" s="152">
        <v>0.10591650179517591</v>
      </c>
      <c r="CJ28" s="149">
        <v>5043.2243861310499</v>
      </c>
      <c r="CK28" s="144">
        <v>1015.1458521980139</v>
      </c>
      <c r="CL28" s="104">
        <v>1119025.5</v>
      </c>
      <c r="CM28" s="104">
        <v>226873.30999999997</v>
      </c>
      <c r="CN28" s="148">
        <v>6232</v>
      </c>
      <c r="CO28" s="104">
        <v>6734.0767000000014</v>
      </c>
      <c r="CP28" s="156">
        <v>0</v>
      </c>
      <c r="CQ28">
        <v>1101.6300000000001</v>
      </c>
      <c r="CR28">
        <v>475.59523809523813</v>
      </c>
      <c r="CS28">
        <v>0</v>
      </c>
      <c r="CT28">
        <v>1699.2910294067035</v>
      </c>
      <c r="CU28">
        <v>144.79917318136668</v>
      </c>
      <c r="CV28">
        <v>0</v>
      </c>
      <c r="CW28">
        <v>0.63359999999999994</v>
      </c>
      <c r="CX28">
        <v>309.98046988339024</v>
      </c>
      <c r="CY28">
        <v>19.411999999999999</v>
      </c>
      <c r="CZ28">
        <v>0</v>
      </c>
      <c r="DA28">
        <v>0</v>
      </c>
      <c r="DB28">
        <v>0</v>
      </c>
      <c r="DC28">
        <v>517.79</v>
      </c>
      <c r="DD28">
        <v>97.35</v>
      </c>
      <c r="DE28">
        <v>16.785714285714285</v>
      </c>
      <c r="DF28">
        <v>0</v>
      </c>
      <c r="DG28">
        <v>8.5390946502057616</v>
      </c>
      <c r="DH28">
        <v>0</v>
      </c>
      <c r="DI28">
        <v>0</v>
      </c>
      <c r="DJ28">
        <v>69.235199999999992</v>
      </c>
      <c r="DK28">
        <v>215.14349999999999</v>
      </c>
      <c r="DL28">
        <v>4.22</v>
      </c>
      <c r="DM28">
        <v>0</v>
      </c>
      <c r="DN28">
        <v>29.557356753119951</v>
      </c>
      <c r="DO28">
        <v>0</v>
      </c>
      <c r="DP28">
        <v>108.25</v>
      </c>
      <c r="DQ28">
        <v>34.520000000000003</v>
      </c>
      <c r="DR28">
        <v>110.78571428571429</v>
      </c>
      <c r="DS28">
        <v>0</v>
      </c>
      <c r="DT28">
        <v>791.27572016460897</v>
      </c>
      <c r="DU28">
        <v>68.806584362139901</v>
      </c>
      <c r="DV28">
        <v>0</v>
      </c>
      <c r="DW28">
        <v>0.34559999999999996</v>
      </c>
      <c r="DX28">
        <v>6.8594999999999997</v>
      </c>
      <c r="DY28">
        <v>2.11</v>
      </c>
      <c r="DZ28">
        <v>0</v>
      </c>
      <c r="EA28">
        <v>0</v>
      </c>
      <c r="EB28">
        <v>0</v>
      </c>
      <c r="EC28" s="157">
        <v>3751.3415105666986</v>
      </c>
      <c r="ED28" s="157">
        <v>958.6208656890401</v>
      </c>
      <c r="EE28" s="157">
        <v>1122.9531188124631</v>
      </c>
    </row>
    <row r="29" spans="1:135" x14ac:dyDescent="0.25">
      <c r="A29" s="150" t="s">
        <v>79</v>
      </c>
      <c r="B29" s="104">
        <v>2072543.0000000002</v>
      </c>
      <c r="C29" s="104">
        <v>0.43737427884487795</v>
      </c>
      <c r="D29" s="104">
        <v>691</v>
      </c>
      <c r="E29" s="104">
        <v>723.05</v>
      </c>
      <c r="F29" s="104">
        <v>961.67765059952046</v>
      </c>
      <c r="G29" s="148">
        <v>2796.8450845514471</v>
      </c>
      <c r="H29" s="104">
        <v>0.10489818341528584</v>
      </c>
      <c r="I29" s="104">
        <v>564.53635059952046</v>
      </c>
      <c r="J29" s="105">
        <v>113.36348349747213</v>
      </c>
      <c r="K29" s="104">
        <v>0.27238824506874909</v>
      </c>
      <c r="L29" s="104">
        <v>0.62886317027348737</v>
      </c>
      <c r="M29" s="104">
        <v>-0.44872410367360288</v>
      </c>
      <c r="N29" s="104">
        <v>0.39289265464028233</v>
      </c>
      <c r="O29" s="151">
        <v>0.77655867588620486</v>
      </c>
      <c r="P29" s="105">
        <v>0.58703282773347421</v>
      </c>
      <c r="Q29" s="151">
        <v>4.0532628755036375E-2</v>
      </c>
      <c r="R29" s="151">
        <v>0.38639972052299554</v>
      </c>
      <c r="S29" s="153">
        <v>0</v>
      </c>
      <c r="T29" s="151">
        <v>9.2601300065945497E-3</v>
      </c>
      <c r="U29" s="104"/>
      <c r="V29" s="100">
        <v>0</v>
      </c>
      <c r="W29" s="134">
        <v>21.018999999999998</v>
      </c>
      <c r="X29" s="134">
        <v>513.9064748201439</v>
      </c>
      <c r="Y29" s="134">
        <v>26.565275779376496</v>
      </c>
      <c r="Z29" s="134">
        <v>0</v>
      </c>
      <c r="AA29" s="134">
        <v>0</v>
      </c>
      <c r="AB29" s="134">
        <v>3.0456000000000003</v>
      </c>
      <c r="AC29" s="134">
        <v>0</v>
      </c>
      <c r="AD29" s="134">
        <v>0</v>
      </c>
      <c r="AE29" s="134">
        <v>0</v>
      </c>
      <c r="AF29" s="134">
        <v>0</v>
      </c>
      <c r="AG29" s="134">
        <v>0</v>
      </c>
      <c r="AH29" s="134">
        <v>0</v>
      </c>
      <c r="AI29" s="134">
        <v>0</v>
      </c>
      <c r="AJ29" s="134">
        <v>0</v>
      </c>
      <c r="AK29" s="134">
        <v>0</v>
      </c>
      <c r="AL29" s="104"/>
      <c r="AM29" s="104"/>
      <c r="AN29" s="104"/>
      <c r="AO29" s="104"/>
      <c r="AP29" s="104">
        <v>27.922721428571425</v>
      </c>
      <c r="AQ29" s="104">
        <v>4746.3023270721633</v>
      </c>
      <c r="AR29" s="104">
        <v>4.0629703470716191E-2</v>
      </c>
      <c r="AS29" s="104">
        <v>0.38732513898611137</v>
      </c>
      <c r="AT29" s="104">
        <v>5.2276800000000003</v>
      </c>
      <c r="AU29" s="104">
        <v>570050</v>
      </c>
      <c r="AV29" s="104">
        <v>-930</v>
      </c>
      <c r="AW29" s="105">
        <v>561.49075059952042</v>
      </c>
      <c r="AX29" s="104">
        <v>906477</v>
      </c>
      <c r="AY29" s="104">
        <v>293.38396866341833</v>
      </c>
      <c r="AZ29" s="105">
        <v>4731.0743270721632</v>
      </c>
      <c r="BA29" s="105">
        <v>0</v>
      </c>
      <c r="BB29" s="105">
        <v>0</v>
      </c>
      <c r="BC29" s="105">
        <v>0</v>
      </c>
      <c r="BD29" s="105">
        <v>0</v>
      </c>
      <c r="BE29" s="105">
        <v>0</v>
      </c>
      <c r="BF29" s="105">
        <v>0</v>
      </c>
      <c r="BG29" s="105">
        <v>0</v>
      </c>
      <c r="BH29" s="105">
        <v>0</v>
      </c>
      <c r="BI29" s="105">
        <v>0</v>
      </c>
      <c r="BJ29" s="105">
        <v>15.228000000000002</v>
      </c>
      <c r="BK29" s="105">
        <v>0</v>
      </c>
      <c r="BL29" s="105">
        <v>0</v>
      </c>
      <c r="BM29" s="105">
        <v>0</v>
      </c>
      <c r="BN29" s="105">
        <v>0</v>
      </c>
      <c r="BO29" s="105">
        <v>0</v>
      </c>
      <c r="BP29" s="105">
        <v>0</v>
      </c>
      <c r="BQ29" s="105">
        <v>0</v>
      </c>
      <c r="BR29" s="105">
        <v>0</v>
      </c>
      <c r="BS29" s="105">
        <v>0</v>
      </c>
      <c r="BT29" s="148">
        <v>561.49075059952042</v>
      </c>
      <c r="BU29" s="148">
        <v>3.0456000000000003</v>
      </c>
      <c r="BV29" s="148">
        <v>0</v>
      </c>
      <c r="BW29" s="148">
        <v>0</v>
      </c>
      <c r="BX29" s="149">
        <v>0</v>
      </c>
      <c r="BY29" s="149">
        <v>21.018999999999998</v>
      </c>
      <c r="BZ29" s="149">
        <v>516.95207482014393</v>
      </c>
      <c r="CA29" s="149">
        <v>26.565275779376496</v>
      </c>
      <c r="CB29" s="149">
        <v>0.99460513039281584</v>
      </c>
      <c r="CC29" s="152">
        <v>5.3948696071841355E-3</v>
      </c>
      <c r="CD29" s="152">
        <v>0</v>
      </c>
      <c r="CE29" s="152">
        <v>0</v>
      </c>
      <c r="CF29" s="152">
        <v>0</v>
      </c>
      <c r="CG29" s="152">
        <v>3.7232323441490453E-2</v>
      </c>
      <c r="CH29" s="152">
        <v>0.91571087365969706</v>
      </c>
      <c r="CI29" s="152">
        <v>4.7056802898812415E-2</v>
      </c>
      <c r="CJ29" s="149">
        <v>564.53635059952046</v>
      </c>
      <c r="CK29" s="144">
        <v>113.63498643885545</v>
      </c>
      <c r="CL29" s="104">
        <v>117098.31</v>
      </c>
      <c r="CM29" s="104">
        <v>12283.4</v>
      </c>
      <c r="CN29" s="148">
        <v>1624</v>
      </c>
      <c r="CO29" s="104">
        <v>397.1413</v>
      </c>
      <c r="CP29" s="156">
        <v>0</v>
      </c>
      <c r="CQ29">
        <v>0</v>
      </c>
      <c r="CR29">
        <v>24.273821428571427</v>
      </c>
      <c r="CS29">
        <v>0</v>
      </c>
      <c r="CT29">
        <v>0</v>
      </c>
      <c r="CU29">
        <v>0</v>
      </c>
      <c r="CV29">
        <v>0</v>
      </c>
      <c r="CW29">
        <v>0</v>
      </c>
      <c r="CX29">
        <v>0</v>
      </c>
      <c r="CY29">
        <v>0</v>
      </c>
      <c r="CZ29">
        <v>0</v>
      </c>
      <c r="DA29">
        <v>0</v>
      </c>
      <c r="DB29">
        <v>0</v>
      </c>
      <c r="DC29">
        <v>7.0000000000000007E-2</v>
      </c>
      <c r="DD29">
        <v>3.52</v>
      </c>
      <c r="DE29">
        <v>0</v>
      </c>
      <c r="DF29">
        <v>0</v>
      </c>
      <c r="DG29">
        <v>0</v>
      </c>
      <c r="DH29">
        <v>0</v>
      </c>
      <c r="DI29">
        <v>0</v>
      </c>
      <c r="DJ29">
        <v>3.1104000000000003</v>
      </c>
      <c r="DK29">
        <v>0.20399999999999999</v>
      </c>
      <c r="DL29">
        <v>0</v>
      </c>
      <c r="DM29">
        <v>0</v>
      </c>
      <c r="DN29">
        <v>0</v>
      </c>
      <c r="DO29">
        <v>0</v>
      </c>
      <c r="DP29">
        <v>0</v>
      </c>
      <c r="DQ29">
        <v>0.68</v>
      </c>
      <c r="DR29">
        <v>0</v>
      </c>
      <c r="DS29">
        <v>0</v>
      </c>
      <c r="DT29">
        <v>0</v>
      </c>
      <c r="DU29">
        <v>0</v>
      </c>
      <c r="DV29">
        <v>0</v>
      </c>
      <c r="DW29">
        <v>0</v>
      </c>
      <c r="DX29">
        <v>2.5754999999999999</v>
      </c>
      <c r="DY29">
        <v>0</v>
      </c>
      <c r="DZ29">
        <v>0</v>
      </c>
      <c r="EA29">
        <v>0</v>
      </c>
      <c r="EB29">
        <v>0</v>
      </c>
      <c r="EC29" s="157">
        <v>24.273821428571427</v>
      </c>
      <c r="ED29" s="157">
        <v>6.9043999999999999</v>
      </c>
      <c r="EE29" s="157">
        <v>3.2555000000000001</v>
      </c>
    </row>
    <row r="30" spans="1:135" x14ac:dyDescent="0.25">
      <c r="A30" s="150" t="s">
        <v>82</v>
      </c>
      <c r="B30" s="104">
        <v>63955654</v>
      </c>
      <c r="C30" s="104">
        <v>0.17678835713258439</v>
      </c>
      <c r="D30" s="104">
        <v>12658.158633099267</v>
      </c>
      <c r="E30" s="104">
        <v>12120.205495729359</v>
      </c>
      <c r="F30" s="104">
        <v>52221.488260556383</v>
      </c>
      <c r="G30" s="148">
        <v>190952.48996847234</v>
      </c>
      <c r="H30" s="104">
        <v>5.2976806289504082E-2</v>
      </c>
      <c r="I30" s="104">
        <v>13364.447960556383</v>
      </c>
      <c r="J30" s="105">
        <v>2671.1876059999277</v>
      </c>
      <c r="K30" s="104">
        <v>0.20896429204768013</v>
      </c>
      <c r="L30" s="104">
        <v>0.10706631990551956</v>
      </c>
      <c r="M30" s="104">
        <v>56.870152152615006</v>
      </c>
      <c r="N30" s="104">
        <v>0.14880915300195499</v>
      </c>
      <c r="O30" s="151">
        <v>0.31461469213831816</v>
      </c>
      <c r="P30" s="105">
        <v>0.25591855777597083</v>
      </c>
      <c r="Q30" s="151">
        <v>1.3988755037658635E-2</v>
      </c>
      <c r="R30" s="151">
        <v>0.2640543290060528</v>
      </c>
      <c r="S30" s="153">
        <v>0</v>
      </c>
      <c r="T30" s="151">
        <v>0.65172758481903525</v>
      </c>
      <c r="U30" s="104"/>
      <c r="V30" s="100">
        <v>408.81266187050352</v>
      </c>
      <c r="W30" s="134">
        <v>163.80611471410697</v>
      </c>
      <c r="X30" s="134">
        <v>3240.5759441074333</v>
      </c>
      <c r="Y30" s="134">
        <v>0</v>
      </c>
      <c r="Z30" s="134">
        <v>6605.3595155151079</v>
      </c>
      <c r="AA30" s="134">
        <v>1806.5791321220186</v>
      </c>
      <c r="AB30" s="134">
        <v>630</v>
      </c>
      <c r="AC30" s="134">
        <v>235.23001722721389</v>
      </c>
      <c r="AD30" s="134">
        <v>274.08457499999997</v>
      </c>
      <c r="AE30" s="134">
        <v>0</v>
      </c>
      <c r="AF30" s="134">
        <v>0</v>
      </c>
      <c r="AG30" s="134">
        <v>0</v>
      </c>
      <c r="AH30" s="134">
        <v>0</v>
      </c>
      <c r="AI30" s="134">
        <v>0</v>
      </c>
      <c r="AJ30" s="134">
        <v>0</v>
      </c>
      <c r="AK30" s="134">
        <v>0</v>
      </c>
      <c r="AL30" s="104"/>
      <c r="AM30" s="104"/>
      <c r="AN30" s="104"/>
      <c r="AO30" s="104"/>
      <c r="AP30" s="104">
        <v>17985.473735178595</v>
      </c>
      <c r="AQ30" s="104">
        <v>111837.28268800497</v>
      </c>
      <c r="AR30" s="104">
        <v>1.408788673888226E-2</v>
      </c>
      <c r="AS30" s="104">
        <v>0.26592555734476947</v>
      </c>
      <c r="AT30" s="104">
        <v>8709.9793917730931</v>
      </c>
      <c r="AU30" s="104">
        <v>1210557.658638546</v>
      </c>
      <c r="AV30" s="104">
        <v>3637167.7740000002</v>
      </c>
      <c r="AW30" s="105">
        <v>3813.194720692044</v>
      </c>
      <c r="AX30" s="104">
        <v>11306615</v>
      </c>
      <c r="AY30" s="104">
        <v>10116.05307155823</v>
      </c>
      <c r="AZ30" s="105">
        <v>22840.196022494911</v>
      </c>
      <c r="BA30" s="105">
        <v>9289.4652905914591</v>
      </c>
      <c r="BB30" s="105">
        <v>0</v>
      </c>
      <c r="BC30" s="105">
        <v>21843.367985805875</v>
      </c>
      <c r="BD30" s="105">
        <v>13394.682761655316</v>
      </c>
      <c r="BE30" s="105">
        <v>0</v>
      </c>
      <c r="BF30" s="105">
        <v>1307.2870784578981</v>
      </c>
      <c r="BG30" s="105">
        <v>0</v>
      </c>
      <c r="BH30" s="105">
        <v>1886.2826129999999</v>
      </c>
      <c r="BI30" s="105">
        <v>0</v>
      </c>
      <c r="BJ30" s="105">
        <v>3150</v>
      </c>
      <c r="BK30" s="105">
        <v>35472.988900050303</v>
      </c>
      <c r="BL30" s="105">
        <v>0</v>
      </c>
      <c r="BM30" s="105">
        <v>0</v>
      </c>
      <c r="BN30" s="105">
        <v>0</v>
      </c>
      <c r="BO30" s="105">
        <v>0</v>
      </c>
      <c r="BP30" s="105">
        <v>2653.0120359492003</v>
      </c>
      <c r="BQ30" s="105">
        <v>0</v>
      </c>
      <c r="BR30" s="105">
        <v>0</v>
      </c>
      <c r="BS30" s="105">
        <v>0</v>
      </c>
      <c r="BT30" s="148">
        <v>3813.194720692044</v>
      </c>
      <c r="BU30" s="148">
        <v>9277.168664864339</v>
      </c>
      <c r="BV30" s="148">
        <v>274.08457499999997</v>
      </c>
      <c r="BW30" s="148">
        <v>0</v>
      </c>
      <c r="BX30" s="149">
        <v>7288.2567523856114</v>
      </c>
      <c r="BY30" s="149">
        <v>1970.3852468361256</v>
      </c>
      <c r="BZ30" s="149">
        <v>3870.5759441074333</v>
      </c>
      <c r="CA30" s="149">
        <v>235.23001722721389</v>
      </c>
      <c r="CB30" s="149">
        <v>0.28532377333850567</v>
      </c>
      <c r="CC30" s="152">
        <v>0.69416774207545462</v>
      </c>
      <c r="CD30" s="152">
        <v>2.0508484586039676E-2</v>
      </c>
      <c r="CE30" s="152">
        <v>0</v>
      </c>
      <c r="CF30" s="152">
        <v>0.54534663712979803</v>
      </c>
      <c r="CG30" s="152">
        <v>0.14743484000622312</v>
      </c>
      <c r="CH30" s="152">
        <v>0.28961734562706881</v>
      </c>
      <c r="CI30" s="152">
        <v>1.7601177236910043E-2</v>
      </c>
      <c r="CJ30" s="149">
        <v>13364.447960556383</v>
      </c>
      <c r="CK30" s="144">
        <v>2690.1170511833893</v>
      </c>
      <c r="CL30" s="104">
        <v>7994798.8500000006</v>
      </c>
      <c r="CM30" s="104">
        <v>423538.91</v>
      </c>
      <c r="CN30" s="148">
        <v>20700</v>
      </c>
      <c r="CO30" s="104">
        <v>38857.040300000001</v>
      </c>
      <c r="CP30" s="156">
        <v>2314.6410181899578</v>
      </c>
      <c r="CQ30">
        <v>771.54700606331926</v>
      </c>
      <c r="CR30">
        <v>1173.3722044423282</v>
      </c>
      <c r="CS30">
        <v>0</v>
      </c>
      <c r="CT30">
        <v>3823.7700000000004</v>
      </c>
      <c r="CU30">
        <v>19.490000000000002</v>
      </c>
      <c r="CV30">
        <v>0</v>
      </c>
      <c r="CW30">
        <v>28.799999999999997</v>
      </c>
      <c r="CX30">
        <v>903.6434999999999</v>
      </c>
      <c r="CY30">
        <v>0</v>
      </c>
      <c r="CZ30">
        <v>0</v>
      </c>
      <c r="DA30">
        <v>0</v>
      </c>
      <c r="DB30">
        <v>0</v>
      </c>
      <c r="DC30">
        <v>134.50851183431945</v>
      </c>
      <c r="DD30">
        <v>0</v>
      </c>
      <c r="DE30">
        <v>0</v>
      </c>
      <c r="DF30">
        <v>19.297331</v>
      </c>
      <c r="DG30">
        <v>0</v>
      </c>
      <c r="DH30">
        <v>0</v>
      </c>
      <c r="DI30">
        <v>0</v>
      </c>
      <c r="DJ30">
        <v>630.8504823910738</v>
      </c>
      <c r="DK30">
        <v>8640.8347677000002</v>
      </c>
      <c r="DL30">
        <v>0</v>
      </c>
      <c r="DM30">
        <v>0</v>
      </c>
      <c r="DN30">
        <v>0</v>
      </c>
      <c r="DO30">
        <v>0</v>
      </c>
      <c r="DP30">
        <v>185.85248000000001</v>
      </c>
      <c r="DQ30">
        <v>0</v>
      </c>
      <c r="DR30">
        <v>0</v>
      </c>
      <c r="DS30">
        <v>1.164471</v>
      </c>
      <c r="DT30">
        <v>0</v>
      </c>
      <c r="DU30">
        <v>0</v>
      </c>
      <c r="DV30">
        <v>0</v>
      </c>
      <c r="DW30">
        <v>18.563691442402661</v>
      </c>
      <c r="DX30">
        <v>269.700444</v>
      </c>
      <c r="DY30">
        <v>0</v>
      </c>
      <c r="DZ30">
        <v>0</v>
      </c>
      <c r="EA30">
        <v>0</v>
      </c>
      <c r="EB30">
        <v>0</v>
      </c>
      <c r="EC30" s="157">
        <v>9035.2637286956051</v>
      </c>
      <c r="ED30" s="157">
        <v>9425.4910929253929</v>
      </c>
      <c r="EE30" s="157">
        <v>475.28108644240268</v>
      </c>
    </row>
    <row r="31" spans="1:135" x14ac:dyDescent="0.25">
      <c r="A31" s="150" t="s">
        <v>83</v>
      </c>
      <c r="B31" s="104">
        <v>317135919</v>
      </c>
      <c r="C31" s="104">
        <v>0.18894800434131839</v>
      </c>
      <c r="D31" s="104">
        <v>334019</v>
      </c>
      <c r="E31" s="104">
        <v>318317.09999999998</v>
      </c>
      <c r="F31" s="104">
        <v>559411.54911661218</v>
      </c>
      <c r="G31" s="148">
        <v>2188362.7350243619</v>
      </c>
      <c r="H31" s="104">
        <v>6.4486966732664783E-2</v>
      </c>
      <c r="I31" s="104">
        <v>193605.12711661213</v>
      </c>
      <c r="J31" s="105">
        <v>46428.591996255956</v>
      </c>
      <c r="K31" s="104">
        <v>0.61047997252122088</v>
      </c>
      <c r="L31" s="104">
        <v>0.67068800328906486</v>
      </c>
      <c r="M31" s="104">
        <v>9.2811940359237575</v>
      </c>
      <c r="N31" s="104">
        <v>6.001239397921395E-2</v>
      </c>
      <c r="O31" s="151">
        <v>0.12625492001529293</v>
      </c>
      <c r="P31" s="105">
        <v>0.34608711139829212</v>
      </c>
      <c r="Q31" s="151">
        <v>2.121613170119125E-2</v>
      </c>
      <c r="R31" s="151">
        <v>0.32899875395200717</v>
      </c>
      <c r="S31" s="153">
        <v>0.47551630448431959</v>
      </c>
      <c r="T31" s="151">
        <v>5.0800844721823951E-3</v>
      </c>
      <c r="U31" s="104"/>
      <c r="V31" s="100">
        <v>0</v>
      </c>
      <c r="W31" s="134">
        <v>0</v>
      </c>
      <c r="X31" s="134">
        <v>40189.1</v>
      </c>
      <c r="Y31" s="134">
        <v>0</v>
      </c>
      <c r="Z31" s="134">
        <v>12920.250921247582</v>
      </c>
      <c r="AA31" s="134">
        <v>119835.88624635509</v>
      </c>
      <c r="AB31" s="134">
        <v>11502.119087999999</v>
      </c>
      <c r="AC31" s="134">
        <v>5544.1368819979962</v>
      </c>
      <c r="AD31" s="134">
        <v>3613.6339790114603</v>
      </c>
      <c r="AE31" s="134">
        <v>0</v>
      </c>
      <c r="AF31" s="134">
        <v>0</v>
      </c>
      <c r="AG31" s="134">
        <v>0</v>
      </c>
      <c r="AH31" s="134">
        <v>0</v>
      </c>
      <c r="AI31" s="134">
        <v>0</v>
      </c>
      <c r="AJ31" s="134">
        <v>0</v>
      </c>
      <c r="AK31" s="134">
        <v>0</v>
      </c>
      <c r="AL31" s="104"/>
      <c r="AM31" s="104"/>
      <c r="AN31" s="104"/>
      <c r="AO31" s="104"/>
      <c r="AP31" s="104">
        <v>228878.74074672951</v>
      </c>
      <c r="AQ31" s="104">
        <v>1943872.2896992445</v>
      </c>
      <c r="AR31" s="104">
        <v>1.780810454372795E-2</v>
      </c>
      <c r="AS31" s="104">
        <v>0.27615044474882328</v>
      </c>
      <c r="AT31" s="104">
        <v>983.5304000000001</v>
      </c>
      <c r="AU31" s="104">
        <v>40189100</v>
      </c>
      <c r="AV31" s="104">
        <v>2943399.9999999995</v>
      </c>
      <c r="AW31" s="105">
        <v>40189.1</v>
      </c>
      <c r="AX31" s="104">
        <v>59922199</v>
      </c>
      <c r="AY31" s="104">
        <v>141120.87489251935</v>
      </c>
      <c r="AZ31" s="105">
        <v>397910.56487412861</v>
      </c>
      <c r="BA31" s="105">
        <v>0</v>
      </c>
      <c r="BB31" s="105">
        <v>0</v>
      </c>
      <c r="BC31" s="105">
        <v>0</v>
      </c>
      <c r="BD31" s="105">
        <v>247638.54091336779</v>
      </c>
      <c r="BE31" s="105">
        <v>258103.09371460052</v>
      </c>
      <c r="BF31" s="105">
        <v>0</v>
      </c>
      <c r="BG31" s="105">
        <v>924342.9675872575</v>
      </c>
      <c r="BH31" s="105">
        <v>0</v>
      </c>
      <c r="BI31" s="105">
        <v>0</v>
      </c>
      <c r="BJ31" s="105">
        <v>25746.6</v>
      </c>
      <c r="BK31" s="105">
        <v>55152.215494896802</v>
      </c>
      <c r="BL31" s="105">
        <v>0</v>
      </c>
      <c r="BM31" s="105">
        <v>0</v>
      </c>
      <c r="BN31" s="105">
        <v>0</v>
      </c>
      <c r="BO31" s="105">
        <v>0</v>
      </c>
      <c r="BP31" s="105">
        <v>34978.307114993258</v>
      </c>
      <c r="BQ31" s="105">
        <v>0</v>
      </c>
      <c r="BR31" s="105">
        <v>0</v>
      </c>
      <c r="BS31" s="105">
        <v>0</v>
      </c>
      <c r="BT31" s="148">
        <v>40189.1</v>
      </c>
      <c r="BU31" s="148">
        <v>149802.39313760065</v>
      </c>
      <c r="BV31" s="148">
        <v>3613.6339790114603</v>
      </c>
      <c r="BW31" s="148">
        <v>0</v>
      </c>
      <c r="BX31" s="149">
        <v>16533.884900259043</v>
      </c>
      <c r="BY31" s="149">
        <v>119835.88624635509</v>
      </c>
      <c r="BZ31" s="149">
        <v>51691.219087999998</v>
      </c>
      <c r="CA31" s="149">
        <v>5544.1368819979962</v>
      </c>
      <c r="CB31" s="149">
        <v>0.20758282902184363</v>
      </c>
      <c r="CC31" s="152">
        <v>0.77375220051570104</v>
      </c>
      <c r="CD31" s="152">
        <v>1.8664970462455254E-2</v>
      </c>
      <c r="CE31" s="152">
        <v>0</v>
      </c>
      <c r="CF31" s="152">
        <v>8.5400036385918462E-2</v>
      </c>
      <c r="CG31" s="152">
        <v>0.61897062351130616</v>
      </c>
      <c r="CH31" s="152">
        <v>0.26699302780791223</v>
      </c>
      <c r="CI31" s="152">
        <v>2.8636312294863221E-2</v>
      </c>
      <c r="CJ31" s="149">
        <v>193605.12711661213</v>
      </c>
      <c r="CK31" s="144">
        <v>38970.592364912263</v>
      </c>
      <c r="CL31" s="104">
        <v>91622370.989999995</v>
      </c>
      <c r="CM31" s="104">
        <v>5908448.79</v>
      </c>
      <c r="CN31" s="148">
        <v>761000</v>
      </c>
      <c r="CO31" s="104">
        <v>365806.42200000002</v>
      </c>
      <c r="CP31" s="156">
        <v>14500</v>
      </c>
      <c r="CQ31">
        <v>81975.090381162547</v>
      </c>
      <c r="CR31">
        <v>38317.556882963501</v>
      </c>
      <c r="CS31">
        <v>83184.212345865511</v>
      </c>
      <c r="CT31">
        <v>3606.4211367379844</v>
      </c>
      <c r="CU31">
        <v>0</v>
      </c>
      <c r="CV31">
        <v>0</v>
      </c>
      <c r="CW31">
        <v>4907.5199999999995</v>
      </c>
      <c r="CX31">
        <v>14534.999999999998</v>
      </c>
      <c r="CY31">
        <v>0</v>
      </c>
      <c r="CZ31">
        <v>0</v>
      </c>
      <c r="DA31">
        <v>0</v>
      </c>
      <c r="DB31">
        <v>0</v>
      </c>
      <c r="DC31">
        <v>85.5</v>
      </c>
      <c r="DD31">
        <v>137.5</v>
      </c>
      <c r="DE31">
        <v>0</v>
      </c>
      <c r="DF31">
        <v>0</v>
      </c>
      <c r="DG31">
        <v>0</v>
      </c>
      <c r="DH31">
        <v>0</v>
      </c>
      <c r="DI31">
        <v>0</v>
      </c>
      <c r="DJ31">
        <v>489.59999999999997</v>
      </c>
      <c r="DK31">
        <v>388.62</v>
      </c>
      <c r="DL31">
        <v>0</v>
      </c>
      <c r="DM31">
        <v>0</v>
      </c>
      <c r="DN31">
        <v>0</v>
      </c>
      <c r="DO31">
        <v>0</v>
      </c>
      <c r="DP31">
        <v>5623.6</v>
      </c>
      <c r="DQ31">
        <v>68.489999999999995</v>
      </c>
      <c r="DR31">
        <v>0</v>
      </c>
      <c r="DS31">
        <v>0</v>
      </c>
      <c r="DT31">
        <v>0</v>
      </c>
      <c r="DU31">
        <v>0</v>
      </c>
      <c r="DV31">
        <v>0</v>
      </c>
      <c r="DW31">
        <v>138.24</v>
      </c>
      <c r="DX31">
        <v>7417.95</v>
      </c>
      <c r="DY31">
        <v>0</v>
      </c>
      <c r="DZ31">
        <v>0</v>
      </c>
      <c r="EA31">
        <v>0</v>
      </c>
      <c r="EB31">
        <v>0</v>
      </c>
      <c r="EC31" s="157">
        <v>241025.80074672951</v>
      </c>
      <c r="ED31" s="157">
        <v>1101.2199999999998</v>
      </c>
      <c r="EE31" s="157">
        <v>13248.279999999999</v>
      </c>
    </row>
    <row r="32" spans="1:135" x14ac:dyDescent="0.25">
      <c r="D32" s="105"/>
      <c r="E32" s="105"/>
      <c r="I32" s="105"/>
      <c r="S32" s="137"/>
      <c r="T32" s="137"/>
      <c r="V32" s="100"/>
      <c r="W32" s="100"/>
      <c r="X32" s="100"/>
      <c r="Y32" s="100"/>
      <c r="Z32" s="100"/>
      <c r="AA32" s="100"/>
      <c r="AB32" s="100"/>
      <c r="AC32" s="100"/>
      <c r="AD32" s="100"/>
      <c r="AE32" s="100"/>
      <c r="AF32" s="100"/>
      <c r="AG32" s="100"/>
      <c r="AH32" s="100"/>
      <c r="AI32" s="100"/>
      <c r="AJ32" s="100"/>
      <c r="AK32" s="100"/>
      <c r="AQ32" s="105"/>
      <c r="BT32" s="148"/>
      <c r="BU32" s="148"/>
      <c r="BV32" s="148"/>
      <c r="BW32" s="148"/>
      <c r="BX32" s="149"/>
      <c r="BY32" s="149"/>
      <c r="BZ32" s="149"/>
      <c r="CA32" s="149"/>
      <c r="CB32" s="149"/>
      <c r="CC32" s="149"/>
      <c r="CD32" s="149"/>
      <c r="CE32" s="149"/>
      <c r="CF32" s="149"/>
      <c r="CG32" s="149"/>
      <c r="CH32" s="149"/>
      <c r="CI32" s="149"/>
      <c r="CJ32" s="149"/>
      <c r="CK32" s="144"/>
      <c r="CP32" s="156"/>
      <c r="EC32" s="157"/>
      <c r="ED32" s="157"/>
      <c r="EE32" s="157"/>
    </row>
    <row r="33" spans="1:135" x14ac:dyDescent="0.25">
      <c r="D33" s="105"/>
      <c r="E33" s="105"/>
      <c r="I33" s="105"/>
      <c r="S33" s="137"/>
      <c r="T33" s="137"/>
      <c r="V33" s="100"/>
      <c r="W33" s="100"/>
      <c r="X33" s="100"/>
      <c r="Y33" s="100"/>
      <c r="Z33" s="100"/>
      <c r="AA33" s="100"/>
      <c r="AB33" s="100"/>
      <c r="AC33" s="100"/>
      <c r="AD33" s="100"/>
      <c r="AE33" s="100"/>
      <c r="AF33" s="100"/>
      <c r="AG33" s="100"/>
      <c r="AH33" s="100"/>
      <c r="AI33" s="100"/>
      <c r="AJ33" s="100"/>
      <c r="AK33" s="100"/>
      <c r="AQ33" s="105"/>
      <c r="BT33" s="148"/>
      <c r="BU33" s="148"/>
      <c r="BV33" s="148"/>
      <c r="BW33" s="148"/>
      <c r="BX33" s="149"/>
      <c r="BY33" s="149"/>
      <c r="BZ33" s="149"/>
      <c r="CA33" s="149"/>
      <c r="CB33" s="149"/>
      <c r="CC33" s="149"/>
      <c r="CD33" s="149"/>
      <c r="CE33" s="149"/>
      <c r="CF33" s="149"/>
      <c r="CG33" s="149"/>
      <c r="CH33" s="149"/>
      <c r="CI33" s="149"/>
      <c r="CJ33" s="149"/>
      <c r="CK33" s="144"/>
      <c r="CP33" s="156"/>
      <c r="EC33" s="157"/>
      <c r="ED33" s="157"/>
      <c r="EE33" s="157"/>
    </row>
    <row r="34" spans="1:135" x14ac:dyDescent="0.25">
      <c r="D34" s="105"/>
      <c r="E34" s="105"/>
      <c r="I34" s="105"/>
      <c r="S34" s="137"/>
      <c r="T34" s="137"/>
      <c r="V34" s="100"/>
      <c r="W34" s="100"/>
      <c r="X34" s="100"/>
      <c r="Y34" s="100"/>
      <c r="Z34" s="100"/>
      <c r="AA34" s="100"/>
      <c r="AB34" s="100"/>
      <c r="AC34" s="100"/>
      <c r="AD34" s="100"/>
      <c r="AE34" s="100"/>
      <c r="AF34" s="100"/>
      <c r="AG34" s="100"/>
      <c r="AH34" s="100"/>
      <c r="AI34" s="100"/>
      <c r="AJ34" s="100"/>
      <c r="AK34" s="100"/>
      <c r="AQ34" s="105"/>
      <c r="BT34" s="148"/>
      <c r="BU34" s="148"/>
      <c r="BV34" s="148"/>
      <c r="BW34" s="148"/>
      <c r="BX34" s="149"/>
      <c r="BY34" s="149"/>
      <c r="BZ34" s="149"/>
      <c r="CA34" s="149"/>
      <c r="CB34" s="149"/>
      <c r="CC34" s="149"/>
      <c r="CD34" s="149"/>
      <c r="CE34" s="149"/>
      <c r="CF34" s="149"/>
      <c r="CG34" s="149"/>
      <c r="CH34" s="149"/>
      <c r="CI34" s="149"/>
      <c r="CJ34" s="149"/>
      <c r="CK34" s="144"/>
      <c r="CP34" s="156"/>
      <c r="EC34" s="157"/>
      <c r="ED34" s="157"/>
      <c r="EE34" s="157"/>
    </row>
    <row r="35" spans="1:135" x14ac:dyDescent="0.25">
      <c r="D35" s="105"/>
      <c r="E35" s="105"/>
      <c r="I35" s="105"/>
      <c r="S35" s="137"/>
      <c r="T35" s="137"/>
      <c r="V35" s="100"/>
      <c r="W35" s="100"/>
      <c r="X35" s="100"/>
      <c r="Y35" s="100"/>
      <c r="Z35" s="100"/>
      <c r="AA35" s="100"/>
      <c r="AB35" s="100"/>
      <c r="AC35" s="100"/>
      <c r="AD35" s="100"/>
      <c r="AE35" s="100"/>
      <c r="AF35" s="100"/>
      <c r="AG35" s="100"/>
      <c r="AH35" s="100"/>
      <c r="AI35" s="100"/>
      <c r="AJ35" s="100"/>
      <c r="AK35" s="100"/>
      <c r="AQ35" s="105"/>
      <c r="BT35" s="148"/>
      <c r="BU35" s="148"/>
      <c r="BV35" s="148"/>
      <c r="BW35" s="148"/>
      <c r="BX35" s="149"/>
      <c r="BY35" s="149"/>
      <c r="BZ35" s="149"/>
      <c r="CA35" s="149"/>
      <c r="CB35" s="149"/>
      <c r="CC35" s="149"/>
      <c r="CD35" s="149"/>
      <c r="CE35" s="149"/>
      <c r="CF35" s="149"/>
      <c r="CG35" s="149"/>
      <c r="CH35" s="149"/>
      <c r="CI35" s="149"/>
      <c r="CJ35" s="149"/>
      <c r="CK35" s="144"/>
      <c r="CP35" s="156"/>
      <c r="EC35" s="157"/>
      <c r="ED35" s="157"/>
      <c r="EE35" s="157"/>
    </row>
    <row r="36" spans="1:135" x14ac:dyDescent="0.25">
      <c r="A36" s="154" t="s">
        <v>264</v>
      </c>
      <c r="B36" s="155">
        <v>686138926</v>
      </c>
      <c r="C36" s="125">
        <v>0.21694370973495825</v>
      </c>
      <c r="D36" s="124">
        <v>843444.06580102211</v>
      </c>
      <c r="E36" s="124">
        <v>838040.36313590338</v>
      </c>
      <c r="F36" s="135">
        <v>1390603.3092660191</v>
      </c>
      <c r="G36" s="124">
        <v>3627302.6913155634</v>
      </c>
      <c r="H36" s="124">
        <v>9.2963113837057909E-2</v>
      </c>
      <c r="I36" s="124">
        <v>581422.26466601901</v>
      </c>
      <c r="J36" s="124">
        <v>127823.15596507392</v>
      </c>
      <c r="K36" s="124">
        <v>0.84738271308341273</v>
      </c>
      <c r="L36" s="124">
        <v>0.88537772619797617</v>
      </c>
      <c r="M36" s="126">
        <v>24.845071343767156</v>
      </c>
      <c r="N36" s="134">
        <v>9.7690441950444518E-2</v>
      </c>
      <c r="O36" s="126">
        <v>0.2165636056488876</v>
      </c>
      <c r="P36" s="136">
        <v>0.41810792538161168</v>
      </c>
      <c r="Q36" s="132">
        <v>3.5239175454286273E-2</v>
      </c>
      <c r="R36" s="132">
        <v>0.37906621239099331</v>
      </c>
      <c r="S36" s="133">
        <v>0.29485445680902339</v>
      </c>
      <c r="T36" s="128">
        <v>6.6746565396028662E-2</v>
      </c>
      <c r="U36" s="124"/>
      <c r="V36" s="124">
        <v>25156.142815619194</v>
      </c>
      <c r="W36" s="124">
        <v>13077.66744362039</v>
      </c>
      <c r="X36" s="124">
        <v>137430.59898425476</v>
      </c>
      <c r="Y36" s="124">
        <v>5824.6334765199872</v>
      </c>
      <c r="Z36" s="124">
        <v>43456.25862850705</v>
      </c>
      <c r="AA36" s="124">
        <v>257950.64267952094</v>
      </c>
      <c r="AB36" s="124">
        <v>43325.503826380329</v>
      </c>
      <c r="AC36" s="124">
        <v>10053.540646182844</v>
      </c>
      <c r="AD36" s="124">
        <v>12597.261232779938</v>
      </c>
      <c r="AE36" s="124">
        <v>10158.843039153728</v>
      </c>
      <c r="AF36" s="124">
        <v>3694.7572927217761</v>
      </c>
      <c r="AG36" s="124">
        <v>33.218786917715327</v>
      </c>
      <c r="AH36" s="124">
        <v>740.15936810448068</v>
      </c>
      <c r="AI36" s="124">
        <v>183.86157406154743</v>
      </c>
      <c r="AJ36" s="124">
        <v>17739.17487167431</v>
      </c>
      <c r="AK36" s="124">
        <v>0</v>
      </c>
      <c r="AL36" s="124"/>
      <c r="AM36" s="124"/>
      <c r="AN36" s="124"/>
      <c r="AO36" s="124"/>
      <c r="AP36" s="124">
        <v>581565.64064971369</v>
      </c>
      <c r="AQ36" s="124">
        <v>5351699.8939457163</v>
      </c>
      <c r="AR36" s="127">
        <v>3.2264728372932448E-2</v>
      </c>
      <c r="AS36" s="127">
        <v>0.34707022001742316</v>
      </c>
      <c r="AT36" s="124">
        <v>38807.939211237521</v>
      </c>
      <c r="AU36" s="124">
        <v>131791594.61567587</v>
      </c>
      <c r="AV36" s="124">
        <v>17047170.568205774</v>
      </c>
      <c r="AW36" s="124">
        <v>181489.04272001435</v>
      </c>
      <c r="AX36" s="116">
        <v>148853524</v>
      </c>
      <c r="AY36" s="116">
        <v>337205.35301423527</v>
      </c>
      <c r="AZ36" s="116">
        <v>1438254.225212631</v>
      </c>
      <c r="BA36" s="116">
        <v>166878.24019169129</v>
      </c>
      <c r="BB36" s="116">
        <v>96839.445258039996</v>
      </c>
      <c r="BC36" s="116">
        <v>119958.57172757876</v>
      </c>
      <c r="BD36" s="116">
        <v>676862.80194288399</v>
      </c>
      <c r="BE36" s="116">
        <v>399652.76483712991</v>
      </c>
      <c r="BF36" s="116">
        <v>104636.92950489985</v>
      </c>
      <c r="BG36" s="116">
        <v>1577972.5652342723</v>
      </c>
      <c r="BH36" s="116">
        <v>9778.1019329999999</v>
      </c>
      <c r="BI36" s="116">
        <v>0</v>
      </c>
      <c r="BJ36" s="116">
        <v>80754.87596747512</v>
      </c>
      <c r="BK36" s="116">
        <v>263239.76770210394</v>
      </c>
      <c r="BL36" s="116">
        <v>19534.54228849203</v>
      </c>
      <c r="BM36" s="116">
        <v>0</v>
      </c>
      <c r="BN36" s="116">
        <v>74.242155309033265</v>
      </c>
      <c r="BO36" s="116">
        <v>0</v>
      </c>
      <c r="BP36" s="116">
        <v>125667.33558605562</v>
      </c>
      <c r="BQ36" s="116">
        <v>978.61072651309132</v>
      </c>
      <c r="BR36" s="116">
        <v>126095.04732163752</v>
      </c>
      <c r="BS36" s="116">
        <v>144521.82635600236</v>
      </c>
      <c r="BT36" s="124">
        <v>181489.04272001432</v>
      </c>
      <c r="BU36" s="124">
        <v>354785.94578059111</v>
      </c>
      <c r="BV36" s="124">
        <v>26484.080351573157</v>
      </c>
      <c r="BW36" s="124">
        <v>18663.195813840339</v>
      </c>
      <c r="BX36" s="124">
        <v>81949.82204501066</v>
      </c>
      <c r="BY36" s="124">
        <v>281371.01473635662</v>
      </c>
      <c r="BZ36" s="124">
        <v>202190.03497503116</v>
      </c>
      <c r="CA36" s="124">
        <v>15911.392909620548</v>
      </c>
      <c r="CB36" s="130">
        <v>0.3121467025764233</v>
      </c>
      <c r="CC36" s="130">
        <v>0.61020357723037577</v>
      </c>
      <c r="CD36" s="130">
        <v>4.5550509433597564E-2</v>
      </c>
      <c r="CE36" s="130">
        <v>3.2099210759603203E-2</v>
      </c>
      <c r="CF36" s="130">
        <v>0.14094716873645066</v>
      </c>
      <c r="CG36" s="130">
        <v>0.48393574143223078</v>
      </c>
      <c r="CH36" s="130">
        <v>0.34775076095713897</v>
      </c>
      <c r="CI36" s="130">
        <v>2.7366328874179564E-2</v>
      </c>
      <c r="CJ36" s="124">
        <v>581422.26466601901</v>
      </c>
      <c r="CK36" s="131">
        <v>117033.93606170348</v>
      </c>
      <c r="CL36" s="124">
        <v>151867909.08000001</v>
      </c>
      <c r="CM36" s="124">
        <v>14118113.719999999</v>
      </c>
      <c r="CN36" s="124">
        <v>1779064.6</v>
      </c>
      <c r="CO36" s="124">
        <v>809181.04460000002</v>
      </c>
      <c r="CP36" s="124">
        <v>90654.096900948585</v>
      </c>
      <c r="CQ36" s="124">
        <v>151449.38162860519</v>
      </c>
      <c r="CR36" s="124">
        <v>70879.388528775744</v>
      </c>
      <c r="CS36" s="124">
        <v>146370.8378797028</v>
      </c>
      <c r="CT36" s="124">
        <v>34885.737655713659</v>
      </c>
      <c r="CU36" s="124">
        <v>7939.6692497787308</v>
      </c>
      <c r="CV36" s="124">
        <v>16402.877697841726</v>
      </c>
      <c r="CW36" s="124">
        <v>5647.0463999999993</v>
      </c>
      <c r="CX36" s="124">
        <v>41281.298139883387</v>
      </c>
      <c r="CY36" s="124">
        <v>3206.7840527097774</v>
      </c>
      <c r="CZ36" s="124">
        <v>0</v>
      </c>
      <c r="DA36" s="124">
        <v>36.909786155244703</v>
      </c>
      <c r="DB36" s="124">
        <v>0</v>
      </c>
      <c r="DC36" s="124">
        <v>12771.827344765581</v>
      </c>
      <c r="DD36" s="124">
        <v>6473.735199016025</v>
      </c>
      <c r="DE36" s="124">
        <v>16.785714285714285</v>
      </c>
      <c r="DF36" s="124">
        <v>19.297331</v>
      </c>
      <c r="DG36" s="124">
        <v>747.04559465020589</v>
      </c>
      <c r="DH36" s="124">
        <v>721.66666666666674</v>
      </c>
      <c r="DI36" s="124">
        <v>0</v>
      </c>
      <c r="DJ36" s="124">
        <v>11503.840716749333</v>
      </c>
      <c r="DK36" s="124">
        <v>22125.924369278164</v>
      </c>
      <c r="DL36" s="124">
        <v>1188.6173787957885</v>
      </c>
      <c r="DM36" s="124">
        <v>0</v>
      </c>
      <c r="DN36" s="124">
        <v>29.557356753119951</v>
      </c>
      <c r="DO36" s="124">
        <v>0</v>
      </c>
      <c r="DP36" s="124">
        <v>11218.168888677839</v>
      </c>
      <c r="DQ36" s="124">
        <v>5623.656756646521</v>
      </c>
      <c r="DR36" s="124">
        <v>155.54761904761904</v>
      </c>
      <c r="DS36" s="124">
        <v>1.164471</v>
      </c>
      <c r="DT36" s="124">
        <v>4092.0857201646095</v>
      </c>
      <c r="DU36" s="124">
        <v>390.70246436213995</v>
      </c>
      <c r="DV36" s="124">
        <v>0</v>
      </c>
      <c r="DW36" s="124">
        <v>670.63140287127658</v>
      </c>
      <c r="DX36" s="124">
        <v>19936.937560236824</v>
      </c>
      <c r="DY36" s="124">
        <v>697.79005935482769</v>
      </c>
      <c r="DZ36" s="124">
        <v>0</v>
      </c>
      <c r="EA36" s="124">
        <v>0</v>
      </c>
      <c r="EB36" s="124">
        <v>0</v>
      </c>
      <c r="EC36" s="100">
        <v>568754.02792011492</v>
      </c>
      <c r="ED36" s="100">
        <v>55598.297671960594</v>
      </c>
      <c r="EE36" s="100">
        <v>42786.684942361651</v>
      </c>
    </row>
    <row r="37" spans="1:135" x14ac:dyDescent="0.25">
      <c r="A37" s="124" t="s">
        <v>104</v>
      </c>
      <c r="B37" s="100">
        <v>257409257</v>
      </c>
      <c r="C37" s="125">
        <v>0.2341057027331383</v>
      </c>
      <c r="D37" s="100">
        <v>291122.64680102211</v>
      </c>
      <c r="E37" s="100">
        <v>311993.97321990342</v>
      </c>
      <c r="F37" s="135">
        <v>550481.86177029833</v>
      </c>
      <c r="G37" s="100">
        <v>944886.99293016153</v>
      </c>
      <c r="H37" s="100">
        <v>0.11998574830975046</v>
      </c>
      <c r="I37" s="100">
        <v>256137.66697029833</v>
      </c>
      <c r="J37" s="100">
        <v>56042.817746169836</v>
      </c>
      <c r="K37" s="124">
        <v>0.99506004545243809</v>
      </c>
      <c r="L37" s="124">
        <v>1.0891913483921536</v>
      </c>
      <c r="M37" s="126">
        <v>38.749357208259909</v>
      </c>
      <c r="N37" s="134">
        <v>0.21337542826925671</v>
      </c>
      <c r="O37" s="126">
        <v>0.35653185144489735</v>
      </c>
      <c r="P37" s="136">
        <v>0.46529719643547102</v>
      </c>
      <c r="Q37" s="132">
        <v>5.9311661781243363E-2</v>
      </c>
      <c r="R37" s="132">
        <v>0.49432255594328345</v>
      </c>
      <c r="S37" s="133">
        <v>0.17531100540698644</v>
      </c>
      <c r="T37" s="128">
        <v>7.4548541653199102E-2</v>
      </c>
      <c r="U37" s="124"/>
      <c r="V37" s="100">
        <v>20374.93327445164</v>
      </c>
      <c r="W37" s="100">
        <v>10909.514395927106</v>
      </c>
      <c r="X37" s="100">
        <v>76995.367687150065</v>
      </c>
      <c r="Y37" s="100">
        <v>2955.9735542130798</v>
      </c>
      <c r="Z37" s="100">
        <v>23649.10484862568</v>
      </c>
      <c r="AA37" s="100">
        <v>75321.254134840055</v>
      </c>
      <c r="AB37" s="100">
        <v>19102.508714572028</v>
      </c>
      <c r="AC37" s="100">
        <v>4070.3521236764868</v>
      </c>
      <c r="AD37" s="100">
        <v>7843.0123420037717</v>
      </c>
      <c r="AE37" s="100">
        <v>9936.6311691537267</v>
      </c>
      <c r="AF37" s="100">
        <v>3369.9668515453059</v>
      </c>
      <c r="AG37" s="100">
        <v>20.693786917715332</v>
      </c>
      <c r="AH37" s="100">
        <v>68.6965383682697</v>
      </c>
      <c r="AI37" s="100">
        <v>183.86157406154743</v>
      </c>
      <c r="AJ37" s="100">
        <v>1335.7959747918173</v>
      </c>
      <c r="AK37" s="100">
        <v>0</v>
      </c>
      <c r="AL37" s="124"/>
      <c r="AM37" s="124"/>
      <c r="AN37" s="124"/>
      <c r="AO37" s="124"/>
      <c r="AP37" s="100">
        <v>210996.12427136253</v>
      </c>
      <c r="AQ37" s="100">
        <v>2346400.6933966381</v>
      </c>
      <c r="AR37" s="127">
        <v>5.4564946256496126E-2</v>
      </c>
      <c r="AS37" s="127">
        <v>0.45476189485132368</v>
      </c>
      <c r="AT37" s="100">
        <v>19094.689535088524</v>
      </c>
      <c r="AU37" s="100">
        <v>65635732.615675859</v>
      </c>
      <c r="AV37" s="100">
        <v>9974443.2482057773</v>
      </c>
      <c r="AW37" s="100">
        <v>111235.7889117419</v>
      </c>
      <c r="AX37" s="105">
        <v>60260975</v>
      </c>
      <c r="AY37" s="105">
        <v>113372.97291487532</v>
      </c>
      <c r="AZ37" s="105">
        <v>816956.75169640488</v>
      </c>
      <c r="BA37" s="105">
        <v>136558.6597472479</v>
      </c>
      <c r="BB37" s="105">
        <v>93323.595098439997</v>
      </c>
      <c r="BC37" s="105">
        <v>102446.93032402715</v>
      </c>
      <c r="BD37" s="105">
        <v>159836.52381121236</v>
      </c>
      <c r="BE37" s="105">
        <v>136955.39010885687</v>
      </c>
      <c r="BF37" s="105">
        <v>92235.244106079059</v>
      </c>
      <c r="BG37" s="105">
        <v>411349.86464701477</v>
      </c>
      <c r="BH37" s="105">
        <v>9778.1019329999999</v>
      </c>
      <c r="BI37" s="105">
        <v>0</v>
      </c>
      <c r="BJ37" s="105">
        <v>14929.051944475119</v>
      </c>
      <c r="BK37" s="105">
        <v>140647.67778079113</v>
      </c>
      <c r="BL37" s="105">
        <v>14919.94169745929</v>
      </c>
      <c r="BM37" s="105">
        <v>0</v>
      </c>
      <c r="BN37" s="105">
        <v>74.242155309033265</v>
      </c>
      <c r="BO37" s="105">
        <v>0</v>
      </c>
      <c r="BP37" s="105">
        <v>73988.33609225438</v>
      </c>
      <c r="BQ37" s="105">
        <v>978.61072651309132</v>
      </c>
      <c r="BR37" s="105">
        <v>125681.85814495001</v>
      </c>
      <c r="BS37" s="105">
        <v>15739.913382603765</v>
      </c>
      <c r="BT37" s="124">
        <v>111235.78891174188</v>
      </c>
      <c r="BU37" s="124">
        <v>122143.21982171426</v>
      </c>
      <c r="BV37" s="124">
        <v>21170.304149620519</v>
      </c>
      <c r="BW37" s="124">
        <v>1588.3540872216345</v>
      </c>
      <c r="BX37" s="124">
        <v>51935.74700344936</v>
      </c>
      <c r="BY37" s="124">
        <v>96351.26127398244</v>
      </c>
      <c r="BZ37" s="124">
        <v>100803.63922805923</v>
      </c>
      <c r="CA37" s="124">
        <v>7047.019464807282</v>
      </c>
      <c r="CB37" s="130">
        <v>0.43428126064973011</v>
      </c>
      <c r="CC37" s="130">
        <v>0.47686551246630182</v>
      </c>
      <c r="CD37" s="130">
        <v>8.265205348370501E-2</v>
      </c>
      <c r="CE37" s="130">
        <v>6.2011734002629911E-3</v>
      </c>
      <c r="CF37" s="130">
        <v>0.20276497251562697</v>
      </c>
      <c r="CG37" s="130">
        <v>0.37616982466368493</v>
      </c>
      <c r="CH37" s="130">
        <v>0.39355257826935852</v>
      </c>
      <c r="CI37" s="130">
        <v>2.7512624551329471E-2</v>
      </c>
      <c r="CJ37" s="124">
        <v>256137.66697029831</v>
      </c>
      <c r="CK37" s="131">
        <v>51557.7079876965</v>
      </c>
      <c r="CL37" s="100">
        <v>39560528.619999997</v>
      </c>
      <c r="CM37" s="100">
        <v>4746699.6300000008</v>
      </c>
      <c r="CN37" s="100">
        <v>461400</v>
      </c>
      <c r="CO37" s="100">
        <v>294344.19480000006</v>
      </c>
      <c r="CP37" s="100">
        <v>46170.077418189954</v>
      </c>
      <c r="CQ37" s="100">
        <v>26454.483006063321</v>
      </c>
      <c r="CR37" s="100">
        <v>25515.346665298915</v>
      </c>
      <c r="CS37" s="100">
        <v>41070.363908837302</v>
      </c>
      <c r="CT37" s="100">
        <v>26420.909296475675</v>
      </c>
      <c r="CU37" s="100">
        <v>7727.9901481120642</v>
      </c>
      <c r="CV37" s="100">
        <v>0</v>
      </c>
      <c r="CW37" s="100">
        <v>480.32639999999992</v>
      </c>
      <c r="CX37" s="100">
        <v>16641.093369883391</v>
      </c>
      <c r="CY37" s="100">
        <v>2497.1596137097772</v>
      </c>
      <c r="CZ37" s="100">
        <v>0</v>
      </c>
      <c r="DA37" s="100">
        <v>0</v>
      </c>
      <c r="DB37" s="100">
        <v>0</v>
      </c>
      <c r="DC37" s="100">
        <v>8159.5468555569487</v>
      </c>
      <c r="DD37" s="100">
        <v>5137.5688625232206</v>
      </c>
      <c r="DE37" s="100">
        <v>16.785714285714285</v>
      </c>
      <c r="DF37" s="100">
        <v>19.297331</v>
      </c>
      <c r="DG37" s="100">
        <v>730.32576131687256</v>
      </c>
      <c r="DH37" s="100">
        <v>721.66666666666674</v>
      </c>
      <c r="DI37" s="100">
        <v>0</v>
      </c>
      <c r="DJ37" s="100">
        <v>2842.6190623493344</v>
      </c>
      <c r="DK37" s="100">
        <v>13456.538592878165</v>
      </c>
      <c r="DL37" s="100">
        <v>883.92151869678844</v>
      </c>
      <c r="DM37" s="100">
        <v>0</v>
      </c>
      <c r="DN37" s="100">
        <v>29.557356753119951</v>
      </c>
      <c r="DO37" s="100">
        <v>0</v>
      </c>
      <c r="DP37" s="100">
        <v>2897.3752886778398</v>
      </c>
      <c r="DQ37" s="100">
        <v>3002.8701631465201</v>
      </c>
      <c r="DR37" s="100">
        <v>110.78571428571429</v>
      </c>
      <c r="DS37" s="100">
        <v>1.164471</v>
      </c>
      <c r="DT37" s="100">
        <v>2602.7273868312755</v>
      </c>
      <c r="DU37" s="100">
        <v>212.13991769547323</v>
      </c>
      <c r="DV37" s="100">
        <v>0</v>
      </c>
      <c r="DW37" s="100">
        <v>286.11511487127677</v>
      </c>
      <c r="DX37" s="100">
        <v>4662.8016798368208</v>
      </c>
      <c r="DY37" s="100">
        <v>203.47354088982777</v>
      </c>
      <c r="DZ37" s="100">
        <v>0</v>
      </c>
      <c r="EA37" s="100">
        <v>0</v>
      </c>
      <c r="EB37" s="100">
        <v>0</v>
      </c>
      <c r="EC37" s="100">
        <v>192977.74982657039</v>
      </c>
      <c r="ED37" s="100">
        <v>31997.827722026828</v>
      </c>
      <c r="EE37" s="100">
        <v>13979.453277234748</v>
      </c>
    </row>
    <row r="38" spans="1:135" x14ac:dyDescent="0.25">
      <c r="A38" s="124" t="s">
        <v>353</v>
      </c>
      <c r="B38" s="100">
        <v>324274899</v>
      </c>
      <c r="C38" s="125">
        <v>0.24082017214659601</v>
      </c>
      <c r="D38" s="100">
        <v>357025.15280102199</v>
      </c>
      <c r="E38" s="100">
        <v>369478.13421990338</v>
      </c>
      <c r="F38" s="135">
        <v>644038.80298480252</v>
      </c>
      <c r="G38" s="100">
        <v>1171861.6642782078</v>
      </c>
      <c r="H38" s="100">
        <v>0.12634794244993855</v>
      </c>
      <c r="I38" s="100">
        <v>302209.85558480251</v>
      </c>
      <c r="J38" s="100">
        <v>65521.963384672577</v>
      </c>
      <c r="K38" s="124">
        <v>0.93195574654948088</v>
      </c>
      <c r="L38" s="124">
        <v>1.1183026823329516</v>
      </c>
      <c r="M38" s="126">
        <v>40.916786002008067</v>
      </c>
      <c r="N38" s="134">
        <v>0.21516470663391782</v>
      </c>
      <c r="O38" s="126">
        <v>0.37246151698707208</v>
      </c>
      <c r="P38" s="136">
        <v>0.46924168883025175</v>
      </c>
      <c r="Q38" s="132">
        <v>5.591271169795449E-2</v>
      </c>
      <c r="R38" s="132">
        <v>0.44252965749804901</v>
      </c>
      <c r="S38" s="133">
        <v>0.15820018954802301</v>
      </c>
      <c r="T38" s="100">
        <v>4.2331410038136426</v>
      </c>
      <c r="U38" s="124"/>
      <c r="V38" s="100">
        <v>25156.142815619194</v>
      </c>
      <c r="W38" s="100">
        <v>13074.66744362039</v>
      </c>
      <c r="X38" s="100">
        <v>93659.136873943004</v>
      </c>
      <c r="Y38" s="100">
        <v>5726.4392319156705</v>
      </c>
      <c r="Z38" s="100">
        <v>30536.007707259469</v>
      </c>
      <c r="AA38" s="100">
        <v>80654.996241319299</v>
      </c>
      <c r="AB38" s="100">
        <v>23768.297018380334</v>
      </c>
      <c r="AC38" s="100">
        <v>4503.4037641848481</v>
      </c>
      <c r="AD38" s="100">
        <v>8983.6272537684781</v>
      </c>
      <c r="AE38" s="100">
        <v>10158.843039153728</v>
      </c>
      <c r="AF38" s="100">
        <v>3694.7572927217761</v>
      </c>
      <c r="AG38" s="100">
        <v>33.218786917715327</v>
      </c>
      <c r="AH38" s="100">
        <v>740.15936810448068</v>
      </c>
      <c r="AI38" s="100">
        <v>183.86157406154743</v>
      </c>
      <c r="AJ38" s="100">
        <v>1336.2971738325848</v>
      </c>
      <c r="AK38" s="100">
        <v>0</v>
      </c>
      <c r="AL38" s="124"/>
      <c r="AM38" s="124"/>
      <c r="AN38" s="124"/>
      <c r="AO38" s="124"/>
      <c r="AP38" s="100">
        <v>236414.87607573587</v>
      </c>
      <c r="AQ38" s="100">
        <v>2743273.562989471</v>
      </c>
      <c r="AR38" s="127">
        <v>5.1910167368502395E-2</v>
      </c>
      <c r="AS38" s="127">
        <v>0.41085091187037087</v>
      </c>
      <c r="AT38" s="100">
        <v>29999.835720949523</v>
      </c>
      <c r="AU38" s="100">
        <v>87330422.615675867</v>
      </c>
      <c r="AV38" s="100">
        <v>13268286.648205778</v>
      </c>
      <c r="AW38" s="100">
        <v>137616.38636509824</v>
      </c>
      <c r="AX38" s="105">
        <v>78091937</v>
      </c>
      <c r="AY38" s="105">
        <v>148062.31011751221</v>
      </c>
      <c r="AZ38" s="105">
        <v>1009286.9839287024</v>
      </c>
      <c r="BA38" s="105">
        <v>166878.24019169129</v>
      </c>
      <c r="BB38" s="105">
        <v>96839.445258039996</v>
      </c>
      <c r="BC38" s="105">
        <v>119958.57172757876</v>
      </c>
      <c r="BD38" s="105">
        <v>181490.2610295162</v>
      </c>
      <c r="BE38" s="105">
        <v>141549.6711225294</v>
      </c>
      <c r="BF38" s="105">
        <v>104636.92950489985</v>
      </c>
      <c r="BG38" s="105">
        <v>433986.39764701476</v>
      </c>
      <c r="BH38" s="105">
        <v>9778.1019329999999</v>
      </c>
      <c r="BI38" s="105">
        <v>0</v>
      </c>
      <c r="BJ38" s="105">
        <v>18362.597367475122</v>
      </c>
      <c r="BK38" s="232">
        <v>201733.06596000714</v>
      </c>
      <c r="BL38" s="105">
        <v>19534.54228849203</v>
      </c>
      <c r="BM38" s="105">
        <v>0</v>
      </c>
      <c r="BN38" s="105">
        <v>74.242155309033265</v>
      </c>
      <c r="BO38" s="105">
        <v>0</v>
      </c>
      <c r="BP38" s="105">
        <v>90689.028471062367</v>
      </c>
      <c r="BQ38" s="105">
        <v>978.61072651309132</v>
      </c>
      <c r="BR38" s="105">
        <v>126095.04732163752</v>
      </c>
      <c r="BS38" s="105">
        <v>21401.826356002366</v>
      </c>
      <c r="BT38" s="124">
        <v>137616.38636509827</v>
      </c>
      <c r="BU38" s="124">
        <v>139462.70473114395</v>
      </c>
      <c r="BV38" s="124">
        <v>22870.446372561695</v>
      </c>
      <c r="BW38" s="124">
        <v>2260.3181159986129</v>
      </c>
      <c r="BX38" s="124">
        <v>65415.937144751624</v>
      </c>
      <c r="BY38" s="124">
        <v>104072.36829815496</v>
      </c>
      <c r="BZ38" s="124">
        <v>122458.4883588777</v>
      </c>
      <c r="CA38" s="124">
        <v>10263.061783018235</v>
      </c>
      <c r="CB38" s="130">
        <v>0.45536697040802498</v>
      </c>
      <c r="CC38" s="130">
        <v>0.46147636205070619</v>
      </c>
      <c r="CD38" s="130">
        <v>7.5677367729471895E-2</v>
      </c>
      <c r="CE38" s="130">
        <v>7.4792998117970029E-3</v>
      </c>
      <c r="CF38" s="130">
        <v>0.21645864929906425</v>
      </c>
      <c r="CG38" s="130">
        <v>0.34437119231854907</v>
      </c>
      <c r="CH38" s="130">
        <v>0.40521010845893762</v>
      </c>
      <c r="CI38" s="130">
        <v>3.3960049923449094E-2</v>
      </c>
      <c r="CJ38" s="124">
        <v>302209.85558480251</v>
      </c>
      <c r="CK38" s="131">
        <v>60831.535125413531</v>
      </c>
      <c r="CL38" s="100">
        <v>49063504.160000004</v>
      </c>
      <c r="CM38" s="100">
        <v>6199072.7999999989</v>
      </c>
      <c r="CN38" s="100">
        <v>576034.6</v>
      </c>
      <c r="CO38" s="100">
        <v>341828.9474</v>
      </c>
      <c r="CP38" s="100">
        <v>50379.596900948578</v>
      </c>
      <c r="CQ38" s="100">
        <v>32015.191247442632</v>
      </c>
      <c r="CR38" s="100">
        <v>27532.055175060821</v>
      </c>
      <c r="CS38" s="100">
        <v>43575.625533837301</v>
      </c>
      <c r="CT38" s="100">
        <v>31205.826206475675</v>
      </c>
      <c r="CU38" s="100">
        <v>7939.6692497787308</v>
      </c>
      <c r="CV38" s="100">
        <v>0</v>
      </c>
      <c r="CW38" s="100">
        <v>710.72640000000001</v>
      </c>
      <c r="CX38" s="100">
        <v>20490.893139883388</v>
      </c>
      <c r="CY38" s="100">
        <v>3206.7840527097774</v>
      </c>
      <c r="CZ38" s="100">
        <v>0</v>
      </c>
      <c r="DA38" s="100">
        <v>0</v>
      </c>
      <c r="DB38" s="100">
        <v>0</v>
      </c>
      <c r="DC38" s="100">
        <v>9455.0753447655807</v>
      </c>
      <c r="DD38" s="100">
        <v>6134.4081215160249</v>
      </c>
      <c r="DE38" s="100">
        <v>16.785714285714285</v>
      </c>
      <c r="DF38" s="100">
        <v>19.297331</v>
      </c>
      <c r="DG38" s="100">
        <v>747.04559465020589</v>
      </c>
      <c r="DH38" s="100">
        <v>721.66666666666674</v>
      </c>
      <c r="DI38" s="100">
        <v>0</v>
      </c>
      <c r="DJ38" s="100">
        <v>3553.5834367493344</v>
      </c>
      <c r="DK38" s="100">
        <v>21679.635792878165</v>
      </c>
      <c r="DL38" s="100">
        <v>1188.6173787957885</v>
      </c>
      <c r="DM38" s="100">
        <v>0</v>
      </c>
      <c r="DN38" s="100">
        <v>29.557356753119951</v>
      </c>
      <c r="DO38" s="100">
        <v>0</v>
      </c>
      <c r="DP38" s="100">
        <v>4651.3352886778393</v>
      </c>
      <c r="DQ38" s="100">
        <v>5335.5671631465202</v>
      </c>
      <c r="DR38" s="100">
        <v>155.54761904761904</v>
      </c>
      <c r="DS38" s="100">
        <v>1.164471</v>
      </c>
      <c r="DT38" s="100">
        <v>4092.0857201646095</v>
      </c>
      <c r="DU38" s="100">
        <v>390.70246436213995</v>
      </c>
      <c r="DV38" s="100">
        <v>0</v>
      </c>
      <c r="DW38" s="100">
        <v>526.5738028712766</v>
      </c>
      <c r="DX38" s="100">
        <v>8336.3979798368218</v>
      </c>
      <c r="DY38" s="100">
        <v>697.79005935482769</v>
      </c>
      <c r="DZ38" s="100">
        <v>0</v>
      </c>
      <c r="EA38" s="100">
        <v>0</v>
      </c>
      <c r="EB38" s="100">
        <v>0</v>
      </c>
      <c r="EC38" s="100">
        <v>217056.3679061369</v>
      </c>
      <c r="ED38" s="100">
        <v>43545.672738060603</v>
      </c>
      <c r="EE38" s="100">
        <v>24187.164568461656</v>
      </c>
    </row>
  </sheetData>
  <mergeCells count="71">
    <mergeCell ref="CO1:CO3"/>
    <mergeCell ref="F1:F3"/>
    <mergeCell ref="P1:P3"/>
    <mergeCell ref="CB2:CD2"/>
    <mergeCell ref="CM1:CM3"/>
    <mergeCell ref="Q1:Q3"/>
    <mergeCell ref="R1:R3"/>
    <mergeCell ref="S1:S3"/>
    <mergeCell ref="CN1:CN3"/>
    <mergeCell ref="N1:N3"/>
    <mergeCell ref="CL1:CL3"/>
    <mergeCell ref="AH1:AH3"/>
    <mergeCell ref="AI1:AI3"/>
    <mergeCell ref="AJ1:AJ3"/>
    <mergeCell ref="AK1:AK3"/>
    <mergeCell ref="CK1:CK3"/>
    <mergeCell ref="AV1:AV3"/>
    <mergeCell ref="AG1:AG3"/>
    <mergeCell ref="V1:V3"/>
    <mergeCell ref="W1:W3"/>
    <mergeCell ref="X1:X3"/>
    <mergeCell ref="Y1:Y3"/>
    <mergeCell ref="Z1:Z3"/>
    <mergeCell ref="AA1:AA3"/>
    <mergeCell ref="AB1:AB3"/>
    <mergeCell ref="AC1:AC3"/>
    <mergeCell ref="AD1:AD3"/>
    <mergeCell ref="AE1:AE3"/>
    <mergeCell ref="AF1:AF3"/>
    <mergeCell ref="BS1:BS3"/>
    <mergeCell ref="BM1:BM3"/>
    <mergeCell ref="BQ1:BQ3"/>
    <mergeCell ref="BR1:BR3"/>
    <mergeCell ref="K1:K3"/>
    <mergeCell ref="L1:L3"/>
    <mergeCell ref="M1:M3"/>
    <mergeCell ref="O1:O3"/>
    <mergeCell ref="AR1:AR3"/>
    <mergeCell ref="AZ1:AZ3"/>
    <mergeCell ref="AY1:AY3"/>
    <mergeCell ref="BN1:BN3"/>
    <mergeCell ref="BO1:BO3"/>
    <mergeCell ref="BP1:BP3"/>
    <mergeCell ref="BK1:BK3"/>
    <mergeCell ref="BL1:BL3"/>
    <mergeCell ref="BA1:BA3"/>
    <mergeCell ref="BB1:BB3"/>
    <mergeCell ref="BC1:BC3"/>
    <mergeCell ref="BD1:BD3"/>
    <mergeCell ref="BE1:BE3"/>
    <mergeCell ref="BF1:BF3"/>
    <mergeCell ref="BG1:BG3"/>
    <mergeCell ref="BH1:BH3"/>
    <mergeCell ref="BI1:BI3"/>
    <mergeCell ref="BJ1:BJ3"/>
    <mergeCell ref="B1:B3"/>
    <mergeCell ref="C1:C3"/>
    <mergeCell ref="AX1:AX3"/>
    <mergeCell ref="D1:D3"/>
    <mergeCell ref="E1:E3"/>
    <mergeCell ref="AP1:AP3"/>
    <mergeCell ref="G1:G3"/>
    <mergeCell ref="H1:H3"/>
    <mergeCell ref="I1:I3"/>
    <mergeCell ref="AQ1:AQ3"/>
    <mergeCell ref="AW1:AW3"/>
    <mergeCell ref="T1:T3"/>
    <mergeCell ref="AT1:AT3"/>
    <mergeCell ref="AU1:AU3"/>
    <mergeCell ref="AS1:AS3"/>
    <mergeCell ref="J1:J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P49"/>
  <sheetViews>
    <sheetView zoomScale="55" zoomScaleNormal="55" workbookViewId="0">
      <selection activeCell="AQ10" sqref="AQ10"/>
    </sheetView>
  </sheetViews>
  <sheetFormatPr defaultColWidth="11.42578125" defaultRowHeight="15" x14ac:dyDescent="0.25"/>
  <cols>
    <col min="43" max="43" width="11.42578125" style="160"/>
  </cols>
  <sheetData>
    <row r="1" spans="1:94" s="105" customFormat="1" ht="15" customHeight="1" x14ac:dyDescent="0.25">
      <c r="A1" s="105">
        <v>2011</v>
      </c>
      <c r="B1" s="295" t="s">
        <v>84</v>
      </c>
      <c r="C1" s="295" t="s">
        <v>85</v>
      </c>
      <c r="D1" s="298" t="s">
        <v>86</v>
      </c>
      <c r="E1" s="298" t="s">
        <v>87</v>
      </c>
      <c r="F1" s="303" t="s">
        <v>159</v>
      </c>
      <c r="G1" s="298" t="s">
        <v>6</v>
      </c>
      <c r="H1" s="298" t="s">
        <v>108</v>
      </c>
      <c r="I1" s="298" t="s">
        <v>89</v>
      </c>
      <c r="J1" s="298" t="s">
        <v>209</v>
      </c>
      <c r="K1" s="298" t="s">
        <v>35</v>
      </c>
      <c r="L1" s="298" t="s">
        <v>36</v>
      </c>
      <c r="M1" s="298" t="s">
        <v>130</v>
      </c>
      <c r="N1" s="304" t="s">
        <v>100</v>
      </c>
      <c r="O1" s="298" t="s">
        <v>92</v>
      </c>
      <c r="P1" s="304" t="s">
        <v>160</v>
      </c>
      <c r="Q1" s="303" t="s">
        <v>154</v>
      </c>
      <c r="R1" s="303" t="s">
        <v>155</v>
      </c>
      <c r="S1" s="305" t="s">
        <v>156</v>
      </c>
      <c r="T1" s="300" t="s">
        <v>133</v>
      </c>
      <c r="U1" s="183"/>
      <c r="V1" s="297" t="s">
        <v>136</v>
      </c>
      <c r="W1" s="297" t="s">
        <v>137</v>
      </c>
      <c r="X1" s="297" t="s">
        <v>138</v>
      </c>
      <c r="Y1" s="297" t="s">
        <v>139</v>
      </c>
      <c r="Z1" s="297" t="s">
        <v>140</v>
      </c>
      <c r="AA1" s="297" t="s">
        <v>141</v>
      </c>
      <c r="AB1" s="297" t="s">
        <v>142</v>
      </c>
      <c r="AC1" s="297" t="s">
        <v>143</v>
      </c>
      <c r="AD1" s="297" t="s">
        <v>144</v>
      </c>
      <c r="AE1" s="297" t="s">
        <v>145</v>
      </c>
      <c r="AF1" s="297" t="s">
        <v>146</v>
      </c>
      <c r="AG1" s="297" t="s">
        <v>147</v>
      </c>
      <c r="AH1" s="297" t="s">
        <v>148</v>
      </c>
      <c r="AI1" s="297" t="s">
        <v>149</v>
      </c>
      <c r="AJ1" s="297" t="s">
        <v>150</v>
      </c>
      <c r="AK1" s="297" t="s">
        <v>151</v>
      </c>
      <c r="AL1" s="183"/>
      <c r="AM1" s="183"/>
      <c r="AN1" s="183"/>
      <c r="AO1" s="183"/>
      <c r="AP1" s="183"/>
      <c r="AQ1" s="297" t="s">
        <v>105</v>
      </c>
      <c r="AR1" s="299" t="s">
        <v>106</v>
      </c>
      <c r="AS1" s="299" t="s">
        <v>107</v>
      </c>
      <c r="AT1" s="299" t="s">
        <v>109</v>
      </c>
      <c r="AU1" s="299" t="s">
        <v>110</v>
      </c>
      <c r="AV1" s="299" t="s">
        <v>111</v>
      </c>
      <c r="AW1" s="299" t="s">
        <v>112</v>
      </c>
      <c r="AX1" s="299" t="s">
        <v>113</v>
      </c>
      <c r="AY1" s="299" t="s">
        <v>114</v>
      </c>
      <c r="AZ1" s="299" t="s">
        <v>115</v>
      </c>
      <c r="BA1" s="299" t="s">
        <v>116</v>
      </c>
      <c r="BB1" s="299" t="s">
        <v>117</v>
      </c>
      <c r="BC1" s="299" t="s">
        <v>118</v>
      </c>
      <c r="BD1" s="299" t="s">
        <v>119</v>
      </c>
      <c r="BE1" s="299" t="s">
        <v>120</v>
      </c>
      <c r="BF1" s="299" t="s">
        <v>121</v>
      </c>
      <c r="BG1" s="299" t="s">
        <v>122</v>
      </c>
      <c r="BH1" s="299" t="s">
        <v>123</v>
      </c>
      <c r="BI1" s="299" t="s">
        <v>124</v>
      </c>
      <c r="BJ1" s="299" t="s">
        <v>125</v>
      </c>
      <c r="BK1" s="299" t="s">
        <v>126</v>
      </c>
      <c r="BL1" s="299" t="s">
        <v>127</v>
      </c>
      <c r="BM1" s="299" t="s">
        <v>128</v>
      </c>
      <c r="BN1" s="299" t="s">
        <v>129</v>
      </c>
      <c r="BO1" s="301" t="s">
        <v>203</v>
      </c>
      <c r="BP1" s="299" t="s">
        <v>204</v>
      </c>
      <c r="BQ1" s="299" t="s">
        <v>134</v>
      </c>
      <c r="BR1" s="299" t="s">
        <v>95</v>
      </c>
      <c r="BS1" s="299" t="s">
        <v>135</v>
      </c>
      <c r="BT1" s="299" t="s">
        <v>96</v>
      </c>
      <c r="BU1" s="116"/>
      <c r="BV1" s="116"/>
      <c r="BW1" s="116"/>
      <c r="BX1" s="116"/>
      <c r="BY1" s="116"/>
      <c r="BZ1" s="116"/>
      <c r="CA1" s="116"/>
      <c r="CB1" s="116"/>
      <c r="CC1" s="116"/>
      <c r="CD1" s="116"/>
      <c r="CE1" s="116"/>
      <c r="CF1" s="116"/>
      <c r="CG1" s="116"/>
      <c r="CH1" s="116"/>
      <c r="CI1" s="116"/>
      <c r="CJ1" s="116"/>
      <c r="CK1" s="116"/>
      <c r="CL1" s="307" t="s">
        <v>90</v>
      </c>
      <c r="CM1" s="302" t="s">
        <v>152</v>
      </c>
      <c r="CN1" s="302" t="s">
        <v>153</v>
      </c>
      <c r="CO1" s="306" t="s">
        <v>99</v>
      </c>
      <c r="CP1" s="302" t="s">
        <v>158</v>
      </c>
    </row>
    <row r="2" spans="1:94" s="105" customFormat="1" x14ac:dyDescent="0.25">
      <c r="B2" s="295"/>
      <c r="C2" s="295"/>
      <c r="D2" s="298"/>
      <c r="E2" s="298"/>
      <c r="F2" s="303"/>
      <c r="G2" s="298"/>
      <c r="H2" s="298"/>
      <c r="I2" s="298"/>
      <c r="J2" s="298"/>
      <c r="K2" s="298"/>
      <c r="L2" s="298"/>
      <c r="M2" s="298"/>
      <c r="N2" s="304"/>
      <c r="O2" s="298"/>
      <c r="P2" s="304"/>
      <c r="Q2" s="303"/>
      <c r="R2" s="303"/>
      <c r="S2" s="305"/>
      <c r="T2" s="300"/>
      <c r="U2" s="183"/>
      <c r="V2" s="297"/>
      <c r="W2" s="297"/>
      <c r="X2" s="297"/>
      <c r="Y2" s="297"/>
      <c r="Z2" s="297"/>
      <c r="AA2" s="297"/>
      <c r="AB2" s="297"/>
      <c r="AC2" s="297"/>
      <c r="AD2" s="297"/>
      <c r="AE2" s="297"/>
      <c r="AF2" s="297"/>
      <c r="AG2" s="297"/>
      <c r="AH2" s="297"/>
      <c r="AI2" s="297"/>
      <c r="AJ2" s="297"/>
      <c r="AK2" s="297"/>
      <c r="AL2" s="183"/>
      <c r="AM2" s="183"/>
      <c r="AN2" s="183"/>
      <c r="AO2" s="183"/>
      <c r="AP2" s="183"/>
      <c r="AQ2" s="297"/>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301"/>
      <c r="BP2" s="299"/>
      <c r="BQ2" s="299"/>
      <c r="BR2" s="299"/>
      <c r="BS2" s="299"/>
      <c r="BT2" s="299"/>
      <c r="BU2" s="103"/>
      <c r="BV2" s="103"/>
      <c r="BW2" s="103"/>
      <c r="BX2" s="103"/>
      <c r="BY2" s="103"/>
      <c r="BZ2" s="103"/>
      <c r="CA2" s="103"/>
      <c r="CB2" s="103"/>
      <c r="CC2" s="299"/>
      <c r="CD2" s="299"/>
      <c r="CE2" s="299"/>
      <c r="CF2" s="103"/>
      <c r="CG2" s="103"/>
      <c r="CH2" s="103"/>
      <c r="CI2" s="103"/>
      <c r="CJ2" s="103"/>
      <c r="CK2" s="103"/>
      <c r="CL2" s="307"/>
      <c r="CM2" s="302"/>
      <c r="CN2" s="302"/>
      <c r="CO2" s="306"/>
      <c r="CP2" s="302"/>
    </row>
    <row r="3" spans="1:94" s="105" customFormat="1" x14ac:dyDescent="0.25">
      <c r="A3" s="104" t="s">
        <v>161</v>
      </c>
      <c r="B3" s="295"/>
      <c r="C3" s="295"/>
      <c r="D3" s="298"/>
      <c r="E3" s="298"/>
      <c r="F3" s="303"/>
      <c r="G3" s="298"/>
      <c r="H3" s="298"/>
      <c r="I3" s="298"/>
      <c r="J3" s="298"/>
      <c r="K3" s="298"/>
      <c r="L3" s="298"/>
      <c r="M3" s="298"/>
      <c r="N3" s="304"/>
      <c r="O3" s="298"/>
      <c r="P3" s="304"/>
      <c r="Q3" s="303"/>
      <c r="R3" s="303"/>
      <c r="S3" s="305"/>
      <c r="T3" s="300"/>
      <c r="U3" s="183"/>
      <c r="V3" s="297"/>
      <c r="W3" s="297"/>
      <c r="X3" s="297"/>
      <c r="Y3" s="297"/>
      <c r="Z3" s="297"/>
      <c r="AA3" s="297"/>
      <c r="AB3" s="297"/>
      <c r="AC3" s="297"/>
      <c r="AD3" s="297"/>
      <c r="AE3" s="297"/>
      <c r="AF3" s="297"/>
      <c r="AG3" s="297"/>
      <c r="AH3" s="297"/>
      <c r="AI3" s="297"/>
      <c r="AJ3" s="297"/>
      <c r="AK3" s="297"/>
      <c r="AL3" s="183"/>
      <c r="AM3" s="183"/>
      <c r="AN3" s="183"/>
      <c r="AO3" s="183"/>
      <c r="AP3" s="183"/>
      <c r="AQ3" s="297"/>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301"/>
      <c r="BP3" s="299"/>
      <c r="BQ3" s="299"/>
      <c r="BR3" s="299"/>
      <c r="BS3" s="299"/>
      <c r="BT3" s="299"/>
      <c r="BU3" s="180" t="s">
        <v>162</v>
      </c>
      <c r="BV3" s="180" t="s">
        <v>163</v>
      </c>
      <c r="BW3" s="180" t="s">
        <v>164</v>
      </c>
      <c r="BX3" s="180" t="s">
        <v>165</v>
      </c>
      <c r="BY3" s="103" t="s">
        <v>166</v>
      </c>
      <c r="BZ3" s="103" t="s">
        <v>167</v>
      </c>
      <c r="CA3" s="103" t="s">
        <v>168</v>
      </c>
      <c r="CB3" s="103" t="s">
        <v>169</v>
      </c>
      <c r="CC3" s="103" t="s">
        <v>170</v>
      </c>
      <c r="CD3" s="103" t="s">
        <v>171</v>
      </c>
      <c r="CE3" s="103" t="s">
        <v>172</v>
      </c>
      <c r="CF3" s="103" t="s">
        <v>173</v>
      </c>
      <c r="CG3" s="103" t="s">
        <v>174</v>
      </c>
      <c r="CH3" s="103" t="s">
        <v>175</v>
      </c>
      <c r="CI3" s="103" t="s">
        <v>176</v>
      </c>
      <c r="CJ3" s="103" t="s">
        <v>177</v>
      </c>
      <c r="CK3" s="103" t="s">
        <v>178</v>
      </c>
      <c r="CL3" s="307"/>
      <c r="CM3" s="302"/>
      <c r="CN3" s="302"/>
      <c r="CO3" s="306"/>
      <c r="CP3" s="302"/>
    </row>
    <row r="4" spans="1:94" x14ac:dyDescent="0.25">
      <c r="S4" s="137"/>
      <c r="T4" s="137"/>
      <c r="AA4" s="102"/>
      <c r="AG4" s="102"/>
      <c r="CL4" s="138"/>
    </row>
    <row r="5" spans="1:94" x14ac:dyDescent="0.25">
      <c r="A5" s="103" t="s">
        <v>40</v>
      </c>
      <c r="B5" s="102">
        <v>2831741</v>
      </c>
      <c r="C5" s="102">
        <v>0.46600000000000003</v>
      </c>
      <c r="D5" s="102">
        <v>430</v>
      </c>
      <c r="E5" s="102">
        <v>373.82</v>
      </c>
      <c r="F5" s="102">
        <v>1374.002230773521</v>
      </c>
      <c r="G5" s="102">
        <v>2173</v>
      </c>
      <c r="H5" s="102">
        <v>0.2655315232397607</v>
      </c>
      <c r="I5" s="102">
        <v>1160.002230773521</v>
      </c>
      <c r="J5">
        <v>233.4499436323685</v>
      </c>
      <c r="K5" s="104">
        <v>0.4096427712751699</v>
      </c>
      <c r="L5" s="102">
        <v>0.22256891104434115</v>
      </c>
      <c r="M5" s="102" t="s">
        <v>32</v>
      </c>
      <c r="N5" s="102">
        <v>2.5802757551055109</v>
      </c>
      <c r="O5" s="139">
        <v>3.1031037150861938</v>
      </c>
      <c r="P5">
        <v>0.84425061676972346</v>
      </c>
      <c r="Q5" s="139">
        <v>0.10743209555102094</v>
      </c>
      <c r="R5" s="139">
        <v>0.40459262327966811</v>
      </c>
      <c r="S5" s="137">
        <v>0</v>
      </c>
      <c r="T5" s="139">
        <v>0</v>
      </c>
      <c r="U5" s="102"/>
      <c r="V5" s="105">
        <v>0</v>
      </c>
      <c r="W5" s="104">
        <v>111.53867603591543</v>
      </c>
      <c r="X5" s="104">
        <v>892.30940828732389</v>
      </c>
      <c r="Y5" s="104">
        <v>156.15414645028176</v>
      </c>
      <c r="Z5" s="104">
        <v>0</v>
      </c>
      <c r="AA5" s="104">
        <v>0</v>
      </c>
      <c r="AB5" s="104">
        <v>0</v>
      </c>
      <c r="AC5" s="104">
        <v>0</v>
      </c>
      <c r="AD5" s="104">
        <v>0</v>
      </c>
      <c r="AE5" s="104">
        <v>0</v>
      </c>
      <c r="AF5" s="104">
        <v>0</v>
      </c>
      <c r="AG5" s="104">
        <v>0</v>
      </c>
      <c r="AH5" s="104">
        <v>0</v>
      </c>
      <c r="AI5" s="104">
        <v>0</v>
      </c>
      <c r="AJ5" s="104">
        <v>0</v>
      </c>
      <c r="AK5" s="104">
        <v>0</v>
      </c>
      <c r="AL5" s="102"/>
      <c r="AM5" s="102"/>
      <c r="AN5" s="102"/>
      <c r="AO5" s="102"/>
      <c r="AP5" s="102"/>
      <c r="AQ5" s="159">
        <v>1319591.3060000001</v>
      </c>
      <c r="AR5" s="104">
        <v>41.87367142857147</v>
      </c>
      <c r="AS5" s="102">
        <v>577</v>
      </c>
      <c r="AT5" s="104">
        <v>9774.0822400000052</v>
      </c>
      <c r="AU5" s="105">
        <v>8992.1556608000046</v>
      </c>
      <c r="AV5" s="105">
        <v>0</v>
      </c>
      <c r="AW5" s="105">
        <v>781.92657919999976</v>
      </c>
      <c r="AX5" s="105">
        <v>0</v>
      </c>
      <c r="AY5" s="105">
        <v>0</v>
      </c>
      <c r="AZ5" s="105">
        <v>0</v>
      </c>
      <c r="BA5" s="105">
        <v>0</v>
      </c>
      <c r="BB5" s="105">
        <v>0</v>
      </c>
      <c r="BC5" s="105">
        <v>0</v>
      </c>
      <c r="BD5" s="105">
        <v>0</v>
      </c>
      <c r="BE5" s="105">
        <v>0</v>
      </c>
      <c r="BF5" s="105">
        <v>0</v>
      </c>
      <c r="BG5" s="105">
        <v>0</v>
      </c>
      <c r="BH5" s="105">
        <v>0</v>
      </c>
      <c r="BI5" s="105">
        <v>0</v>
      </c>
      <c r="BJ5" s="105">
        <v>0</v>
      </c>
      <c r="BK5" s="105">
        <v>0</v>
      </c>
      <c r="BL5" s="105">
        <v>0</v>
      </c>
      <c r="BM5" s="105">
        <v>0</v>
      </c>
      <c r="BN5" s="105">
        <v>0</v>
      </c>
      <c r="BO5" s="102">
        <v>0.10745317466315696</v>
      </c>
      <c r="BP5" s="102">
        <v>0.40467200787355295</v>
      </c>
      <c r="BQ5" s="104">
        <v>0</v>
      </c>
      <c r="BR5" s="102">
        <v>293700</v>
      </c>
      <c r="BS5" s="102">
        <v>0</v>
      </c>
      <c r="BT5">
        <v>1160.002230773521</v>
      </c>
      <c r="BU5">
        <v>1160.002230773521</v>
      </c>
      <c r="BV5">
        <v>0</v>
      </c>
      <c r="BW5">
        <v>0</v>
      </c>
      <c r="BX5">
        <v>0</v>
      </c>
      <c r="BY5">
        <v>0</v>
      </c>
      <c r="BZ5">
        <v>111.53867603591543</v>
      </c>
      <c r="CA5">
        <v>892.30940828732389</v>
      </c>
      <c r="CB5">
        <v>156.15414645028176</v>
      </c>
      <c r="CC5">
        <v>1</v>
      </c>
      <c r="CD5" s="107">
        <v>0</v>
      </c>
      <c r="CE5" s="107">
        <v>0</v>
      </c>
      <c r="CF5" s="107">
        <v>0</v>
      </c>
      <c r="CG5" s="107">
        <v>0</v>
      </c>
      <c r="CH5" s="107">
        <v>9.6153846153846118E-2</v>
      </c>
      <c r="CI5" s="107">
        <v>0.76923076923076927</v>
      </c>
      <c r="CJ5" s="107">
        <v>0.13461538461538469</v>
      </c>
      <c r="CK5">
        <v>1160.002230773521</v>
      </c>
      <c r="CL5" s="138">
        <v>233.49574854304007</v>
      </c>
      <c r="CM5" s="102">
        <v>90979.164000000004</v>
      </c>
      <c r="CN5" s="102">
        <v>24157.836000000003</v>
      </c>
      <c r="CO5" s="102">
        <v>470</v>
      </c>
      <c r="CP5" s="102">
        <v>214</v>
      </c>
    </row>
    <row r="6" spans="1:94" x14ac:dyDescent="0.25">
      <c r="A6" s="103" t="s">
        <v>41</v>
      </c>
      <c r="B6" s="102">
        <v>3024127</v>
      </c>
      <c r="C6" s="102">
        <v>0.36699999999999999</v>
      </c>
      <c r="D6" s="102">
        <v>2075.6560000000004</v>
      </c>
      <c r="E6" s="102">
        <v>2075.6460000000002</v>
      </c>
      <c r="F6" s="102">
        <v>2338.3559999999998</v>
      </c>
      <c r="G6" s="102">
        <v>2716</v>
      </c>
      <c r="H6" s="102">
        <v>8.2106038291605302E-2</v>
      </c>
      <c r="I6" s="102">
        <v>2074.3559999999998</v>
      </c>
      <c r="J6">
        <v>417.46324138579342</v>
      </c>
      <c r="K6" s="104">
        <v>0.68593547823884371</v>
      </c>
      <c r="L6" s="102">
        <v>1.8690340006508008</v>
      </c>
      <c r="M6" s="102" t="s">
        <v>32</v>
      </c>
      <c r="N6" s="102" t="s">
        <v>32</v>
      </c>
      <c r="O6" s="139">
        <v>0.99937850673958839</v>
      </c>
      <c r="P6">
        <v>0.88710016781020506</v>
      </c>
      <c r="Q6" s="139">
        <v>0.15370516987694899</v>
      </c>
      <c r="R6" s="139">
        <v>1.8720324725820334</v>
      </c>
      <c r="S6" s="137">
        <v>0</v>
      </c>
      <c r="T6" s="139">
        <v>5.7849279487223988E-5</v>
      </c>
      <c r="U6" s="102"/>
      <c r="V6" s="105">
        <v>0</v>
      </c>
      <c r="W6" s="104">
        <v>0</v>
      </c>
      <c r="X6" s="104">
        <v>2074.3559999999998</v>
      </c>
      <c r="Y6" s="104">
        <v>0</v>
      </c>
      <c r="Z6" s="104">
        <v>0</v>
      </c>
      <c r="AA6" s="104">
        <v>0</v>
      </c>
      <c r="AB6" s="104">
        <v>0</v>
      </c>
      <c r="AC6" s="104">
        <v>0</v>
      </c>
      <c r="AD6" s="104">
        <v>0</v>
      </c>
      <c r="AE6" s="104">
        <v>0</v>
      </c>
      <c r="AF6" s="104">
        <v>0</v>
      </c>
      <c r="AG6" s="104">
        <v>0</v>
      </c>
      <c r="AH6" s="104">
        <v>0</v>
      </c>
      <c r="AI6" s="104">
        <v>0</v>
      </c>
      <c r="AJ6" s="104">
        <v>0</v>
      </c>
      <c r="AK6" s="104">
        <v>0</v>
      </c>
      <c r="AL6" s="102"/>
      <c r="AM6" s="102"/>
      <c r="AN6" s="102"/>
      <c r="AO6" s="102"/>
      <c r="AP6" s="102"/>
      <c r="AQ6" s="159">
        <v>1109854.6089999999</v>
      </c>
      <c r="AR6" s="104">
        <v>70.017601428571439</v>
      </c>
      <c r="AS6" s="102">
        <v>223</v>
      </c>
      <c r="AT6" s="104">
        <v>17478.350990340401</v>
      </c>
      <c r="AU6" s="105">
        <v>0</v>
      </c>
      <c r="AV6" s="105">
        <v>0</v>
      </c>
      <c r="AW6" s="105">
        <v>17478.350990340401</v>
      </c>
      <c r="AX6" s="105">
        <v>0</v>
      </c>
      <c r="AY6" s="105">
        <v>0</v>
      </c>
      <c r="AZ6" s="105">
        <v>0</v>
      </c>
      <c r="BA6" s="105">
        <v>0</v>
      </c>
      <c r="BB6" s="105">
        <v>0</v>
      </c>
      <c r="BC6" s="105">
        <v>0</v>
      </c>
      <c r="BD6" s="105">
        <v>0</v>
      </c>
      <c r="BE6" s="105">
        <v>0</v>
      </c>
      <c r="BF6" s="105">
        <v>0</v>
      </c>
      <c r="BG6" s="105">
        <v>0</v>
      </c>
      <c r="BH6" s="105">
        <v>0</v>
      </c>
      <c r="BI6" s="105">
        <v>0</v>
      </c>
      <c r="BJ6" s="105">
        <v>0</v>
      </c>
      <c r="BK6" s="105">
        <v>0</v>
      </c>
      <c r="BL6" s="105">
        <v>0</v>
      </c>
      <c r="BM6" s="105">
        <v>0</v>
      </c>
      <c r="BN6" s="105">
        <v>0</v>
      </c>
      <c r="BO6" s="102">
        <v>0.15373532816898552</v>
      </c>
      <c r="BP6" s="102">
        <v>1.8723997816455815</v>
      </c>
      <c r="BQ6" s="104">
        <v>0.12</v>
      </c>
      <c r="BR6" s="102">
        <v>2074356.0000000002</v>
      </c>
      <c r="BS6" s="102">
        <v>0</v>
      </c>
      <c r="BT6">
        <v>2074.3559999999998</v>
      </c>
      <c r="BU6">
        <v>2074.3559999999998</v>
      </c>
      <c r="BV6">
        <v>0</v>
      </c>
      <c r="BW6">
        <v>0</v>
      </c>
      <c r="BX6">
        <v>0</v>
      </c>
      <c r="BY6">
        <v>0</v>
      </c>
      <c r="BZ6">
        <v>0</v>
      </c>
      <c r="CA6">
        <v>2074.3559999999998</v>
      </c>
      <c r="CB6">
        <v>0</v>
      </c>
      <c r="CC6">
        <v>1</v>
      </c>
      <c r="CD6" s="107">
        <v>0</v>
      </c>
      <c r="CE6" s="107">
        <v>0</v>
      </c>
      <c r="CF6" s="107">
        <v>0</v>
      </c>
      <c r="CG6" s="107">
        <v>0</v>
      </c>
      <c r="CH6" s="107">
        <v>0</v>
      </c>
      <c r="CI6" s="107">
        <v>1</v>
      </c>
      <c r="CJ6" s="107">
        <v>0</v>
      </c>
      <c r="CK6">
        <v>2074.3559999999998</v>
      </c>
      <c r="CL6" s="138">
        <v>417.54515130696467</v>
      </c>
      <c r="CM6" s="102">
        <v>113713.48800000001</v>
      </c>
      <c r="CN6" s="102">
        <v>9336.5640000000003</v>
      </c>
      <c r="CO6" s="102">
        <v>360</v>
      </c>
      <c r="CP6" s="102">
        <v>264</v>
      </c>
    </row>
    <row r="7" spans="1:94" x14ac:dyDescent="0.25">
      <c r="A7" s="108" t="s">
        <v>42</v>
      </c>
      <c r="B7" s="102">
        <v>8423136</v>
      </c>
      <c r="C7" s="102">
        <v>0.32299999999999995</v>
      </c>
      <c r="D7" s="102">
        <v>19418.406013991254</v>
      </c>
      <c r="E7" s="102">
        <v>26631.606013991252</v>
      </c>
      <c r="F7" s="102">
        <v>45334.267215152831</v>
      </c>
      <c r="G7" s="102">
        <v>33019</v>
      </c>
      <c r="H7" s="102">
        <v>0.26566522305339352</v>
      </c>
      <c r="I7" s="102">
        <v>23688.267215152831</v>
      </c>
      <c r="J7">
        <v>4837.3648559323956</v>
      </c>
      <c r="K7" s="104">
        <v>2.8122859722498639</v>
      </c>
      <c r="L7" s="102">
        <v>2.1392611879585699</v>
      </c>
      <c r="M7" s="102">
        <v>119.8814788221394</v>
      </c>
      <c r="N7" s="102">
        <v>0.29372694978664232</v>
      </c>
      <c r="O7" s="139">
        <v>0.29483399349602007</v>
      </c>
      <c r="P7">
        <v>0.52252454203638488</v>
      </c>
      <c r="Q7" s="139">
        <v>0.14650246391266833</v>
      </c>
      <c r="R7" s="139">
        <v>0.55145518193483767</v>
      </c>
      <c r="S7" s="137">
        <v>0.14121067590508207</v>
      </c>
      <c r="T7" s="139">
        <v>0.15948507392652805</v>
      </c>
      <c r="U7" s="102"/>
      <c r="V7" s="105">
        <v>3.9728278659159773</v>
      </c>
      <c r="W7" s="104">
        <v>652.27817745803361</v>
      </c>
      <c r="X7" s="104">
        <v>6681.3703026870999</v>
      </c>
      <c r="Y7" s="104">
        <v>514.28144630661575</v>
      </c>
      <c r="Z7" s="104">
        <v>6722.4217831921105</v>
      </c>
      <c r="AA7" s="104">
        <v>6798.4260452837316</v>
      </c>
      <c r="AB7" s="104">
        <v>1445.6396939669439</v>
      </c>
      <c r="AC7" s="104">
        <v>869.87693839238011</v>
      </c>
      <c r="AD7" s="104">
        <v>0</v>
      </c>
      <c r="AE7" s="104">
        <v>0</v>
      </c>
      <c r="AF7" s="104">
        <v>0</v>
      </c>
      <c r="AG7" s="104">
        <v>0</v>
      </c>
      <c r="AH7" s="104">
        <v>0</v>
      </c>
      <c r="AI7" s="104">
        <v>0</v>
      </c>
      <c r="AJ7" s="104">
        <v>0</v>
      </c>
      <c r="AK7" s="104">
        <v>0</v>
      </c>
      <c r="AL7" s="102"/>
      <c r="AM7" s="102"/>
      <c r="AN7" s="102"/>
      <c r="AO7" s="102"/>
      <c r="AP7" s="102"/>
      <c r="AQ7" s="159">
        <v>2720672.9279999998</v>
      </c>
      <c r="AR7" s="104">
        <v>16179.958152054845</v>
      </c>
      <c r="AS7" s="102">
        <v>8772</v>
      </c>
      <c r="AT7" s="104">
        <v>202530.79178817756</v>
      </c>
      <c r="AU7" s="105">
        <v>54744.412536718934</v>
      </c>
      <c r="AV7" s="105">
        <v>5885.5501472027072</v>
      </c>
      <c r="AW7" s="105">
        <v>5529.5163457071676</v>
      </c>
      <c r="AX7" s="105">
        <v>37229.50498374342</v>
      </c>
      <c r="AY7" s="105">
        <v>39720.317989593008</v>
      </c>
      <c r="AZ7" s="105">
        <v>9050.5865301946578</v>
      </c>
      <c r="BA7" s="105">
        <v>11370.776818782237</v>
      </c>
      <c r="BB7" s="105">
        <v>28599.510000000002</v>
      </c>
      <c r="BC7" s="105">
        <v>0</v>
      </c>
      <c r="BD7" s="105">
        <v>0</v>
      </c>
      <c r="BE7" s="105">
        <v>343.99149999999997</v>
      </c>
      <c r="BF7" s="105">
        <v>9511.2267087408163</v>
      </c>
      <c r="BG7" s="105">
        <v>545.39822749460666</v>
      </c>
      <c r="BH7" s="105">
        <v>0</v>
      </c>
      <c r="BI7" s="105">
        <v>0</v>
      </c>
      <c r="BJ7" s="105">
        <v>0</v>
      </c>
      <c r="BK7" s="105">
        <v>0</v>
      </c>
      <c r="BL7" s="105">
        <v>0</v>
      </c>
      <c r="BM7" s="105">
        <v>0</v>
      </c>
      <c r="BN7" s="105">
        <v>0</v>
      </c>
      <c r="BO7" s="102">
        <v>0.14440742708065338</v>
      </c>
      <c r="BP7" s="102">
        <v>0.54356917861104581</v>
      </c>
      <c r="BQ7" s="104">
        <v>3777.9250480000001</v>
      </c>
      <c r="BR7" s="102">
        <v>5820230.0000000009</v>
      </c>
      <c r="BS7" s="102">
        <v>1009778</v>
      </c>
      <c r="BT7">
        <v>7851.9027543176653</v>
      </c>
      <c r="BU7">
        <v>7851.9027543176653</v>
      </c>
      <c r="BV7">
        <v>15836.364460835166</v>
      </c>
      <c r="BW7">
        <v>0</v>
      </c>
      <c r="BX7">
        <v>0</v>
      </c>
      <c r="BY7">
        <v>6726.3946110580264</v>
      </c>
      <c r="BZ7">
        <v>7450.7042227417651</v>
      </c>
      <c r="CA7">
        <v>8127.0099966540438</v>
      </c>
      <c r="CB7">
        <v>1384.1583846989959</v>
      </c>
      <c r="CC7">
        <v>0.33146800831826934</v>
      </c>
      <c r="CD7" s="107">
        <v>0.66853199168173072</v>
      </c>
      <c r="CE7" s="107">
        <v>0</v>
      </c>
      <c r="CF7" s="107">
        <v>0</v>
      </c>
      <c r="CG7" s="107">
        <v>0.28395469157639813</v>
      </c>
      <c r="CH7" s="107">
        <v>0.31453141570337079</v>
      </c>
      <c r="CI7" s="107">
        <v>0.34308165822510583</v>
      </c>
      <c r="CJ7" s="107">
        <v>5.843223449512517E-2</v>
      </c>
      <c r="CK7">
        <v>23688.267215152831</v>
      </c>
      <c r="CL7" s="138">
        <v>4768.1888347760942</v>
      </c>
      <c r="CM7" s="102">
        <v>1382439.4920000001</v>
      </c>
      <c r="CN7" s="102">
        <v>367266.09600000002</v>
      </c>
      <c r="CO7" s="102">
        <v>25136</v>
      </c>
      <c r="CP7" s="102">
        <v>21646</v>
      </c>
    </row>
    <row r="8" spans="1:94" x14ac:dyDescent="0.25">
      <c r="A8" s="108" t="s">
        <v>44</v>
      </c>
      <c r="B8" s="102">
        <v>9473172</v>
      </c>
      <c r="C8" s="102">
        <v>0.25</v>
      </c>
      <c r="D8" s="102">
        <v>10364.200000000001</v>
      </c>
      <c r="E8" s="102">
        <v>8177.6900000000005</v>
      </c>
      <c r="F8" s="102" t="s">
        <v>32</v>
      </c>
      <c r="G8" s="102">
        <v>29501</v>
      </c>
      <c r="H8" s="102">
        <v>5.2710077624487303E-2</v>
      </c>
      <c r="I8" s="102" t="s">
        <v>32</v>
      </c>
      <c r="J8" t="s">
        <v>32</v>
      </c>
      <c r="K8" s="104" t="s">
        <v>32</v>
      </c>
      <c r="L8" s="102">
        <v>0.96587711064467108</v>
      </c>
      <c r="M8" s="102" t="s">
        <v>32</v>
      </c>
      <c r="N8" s="102" t="s">
        <v>32</v>
      </c>
      <c r="O8" s="139">
        <v>0</v>
      </c>
      <c r="P8" t="s">
        <v>32</v>
      </c>
      <c r="Q8" s="139" t="s">
        <v>32</v>
      </c>
      <c r="R8" s="139" t="s">
        <v>32</v>
      </c>
      <c r="S8" s="137" t="s">
        <v>32</v>
      </c>
      <c r="T8" s="139" t="s">
        <v>32</v>
      </c>
      <c r="U8" s="102"/>
      <c r="V8" s="105">
        <v>0</v>
      </c>
      <c r="W8" s="104">
        <v>0</v>
      </c>
      <c r="X8" s="104">
        <v>0</v>
      </c>
      <c r="Y8" s="104">
        <v>0</v>
      </c>
      <c r="Z8" s="104">
        <v>0</v>
      </c>
      <c r="AA8" s="104">
        <v>0</v>
      </c>
      <c r="AB8" s="104">
        <v>0</v>
      </c>
      <c r="AC8" s="104">
        <v>0</v>
      </c>
      <c r="AD8" s="104">
        <v>0</v>
      </c>
      <c r="AE8" s="104">
        <v>0</v>
      </c>
      <c r="AF8" s="104">
        <v>0</v>
      </c>
      <c r="AG8" s="104">
        <v>0</v>
      </c>
      <c r="AH8" s="104">
        <v>0</v>
      </c>
      <c r="AI8" s="104">
        <v>0</v>
      </c>
      <c r="AJ8" s="104">
        <v>0</v>
      </c>
      <c r="AK8" s="104">
        <v>0</v>
      </c>
      <c r="AL8" s="102"/>
      <c r="AM8" s="102"/>
      <c r="AN8" s="102"/>
      <c r="AO8" s="102"/>
      <c r="AP8" s="102"/>
      <c r="AQ8" s="159">
        <v>2368293</v>
      </c>
      <c r="AR8" s="104">
        <v>2893.5383857142856</v>
      </c>
      <c r="AS8" s="102">
        <v>1555</v>
      </c>
      <c r="AT8" s="104" t="s">
        <v>32</v>
      </c>
      <c r="AU8" s="105">
        <v>0</v>
      </c>
      <c r="AV8" s="105">
        <v>0</v>
      </c>
      <c r="AW8" s="105">
        <v>0</v>
      </c>
      <c r="AX8" s="105">
        <v>0</v>
      </c>
      <c r="AY8" s="105">
        <v>0</v>
      </c>
      <c r="AZ8" s="105">
        <v>0</v>
      </c>
      <c r="BA8" s="105">
        <v>0</v>
      </c>
      <c r="BB8" s="105">
        <v>0</v>
      </c>
      <c r="BC8" s="105">
        <v>0</v>
      </c>
      <c r="BD8" s="105">
        <v>0</v>
      </c>
      <c r="BE8" s="105">
        <v>0</v>
      </c>
      <c r="BF8" s="105">
        <v>0</v>
      </c>
      <c r="BG8" s="105">
        <v>0</v>
      </c>
      <c r="BH8" s="105">
        <v>0</v>
      </c>
      <c r="BI8" s="105">
        <v>0</v>
      </c>
      <c r="BJ8" s="105">
        <v>0</v>
      </c>
      <c r="BK8" s="105">
        <v>0</v>
      </c>
      <c r="BL8" s="105">
        <v>0</v>
      </c>
      <c r="BM8" s="105">
        <v>0</v>
      </c>
      <c r="BN8" s="105">
        <v>0</v>
      </c>
      <c r="BO8" s="102" t="s">
        <v>32</v>
      </c>
      <c r="BP8" s="102" t="s">
        <v>32</v>
      </c>
      <c r="BQ8" s="104">
        <v>3.8600000000000003</v>
      </c>
      <c r="BR8" s="102">
        <v>2287480</v>
      </c>
      <c r="BS8" s="102">
        <v>0</v>
      </c>
      <c r="BT8">
        <v>0</v>
      </c>
      <c r="BU8">
        <v>0</v>
      </c>
      <c r="BV8">
        <v>0</v>
      </c>
      <c r="BW8">
        <v>0</v>
      </c>
      <c r="BX8">
        <v>0</v>
      </c>
      <c r="BY8">
        <v>0</v>
      </c>
      <c r="BZ8">
        <v>0</v>
      </c>
      <c r="CA8">
        <v>0</v>
      </c>
      <c r="CB8">
        <v>0</v>
      </c>
      <c r="CC8" t="s">
        <v>217</v>
      </c>
      <c r="CD8" s="107" t="s">
        <v>217</v>
      </c>
      <c r="CE8" s="107" t="s">
        <v>217</v>
      </c>
      <c r="CF8" s="107" t="s">
        <v>217</v>
      </c>
      <c r="CG8" s="107" t="s">
        <v>217</v>
      </c>
      <c r="CH8" s="107" t="s">
        <v>217</v>
      </c>
      <c r="CI8" s="107" t="s">
        <v>217</v>
      </c>
      <c r="CJ8" s="107" t="s">
        <v>217</v>
      </c>
      <c r="CK8">
        <v>0</v>
      </c>
      <c r="CL8" s="138" t="s">
        <v>32</v>
      </c>
      <c r="CM8" s="102">
        <v>1235147.868</v>
      </c>
      <c r="CN8" s="102">
        <v>65104.740000000005</v>
      </c>
      <c r="CO8" s="102">
        <v>29975</v>
      </c>
      <c r="CP8" s="102">
        <v>6761</v>
      </c>
    </row>
    <row r="9" spans="1:94" x14ac:dyDescent="0.25">
      <c r="A9" s="108" t="s">
        <v>45</v>
      </c>
      <c r="B9" s="102">
        <v>10996266</v>
      </c>
      <c r="C9" s="102">
        <v>2.5000000000000001E-2</v>
      </c>
      <c r="D9" s="102">
        <v>5128</v>
      </c>
      <c r="E9" s="102">
        <v>8530.89</v>
      </c>
      <c r="F9" s="102" t="s">
        <v>32</v>
      </c>
      <c r="G9" s="102">
        <v>59094</v>
      </c>
      <c r="H9" s="102">
        <v>4.8499001590686028E-2</v>
      </c>
      <c r="I9" s="102" t="s">
        <v>32</v>
      </c>
      <c r="J9" t="s">
        <v>32</v>
      </c>
      <c r="K9" s="104" t="s">
        <v>32</v>
      </c>
      <c r="L9" s="102">
        <v>3.5779781973262557</v>
      </c>
      <c r="M9" s="102" t="s">
        <v>32</v>
      </c>
      <c r="N9" s="102" t="s">
        <v>32</v>
      </c>
      <c r="O9" s="139">
        <v>0</v>
      </c>
      <c r="P9" t="s">
        <v>32</v>
      </c>
      <c r="Q9" s="139" t="s">
        <v>32</v>
      </c>
      <c r="R9" s="139" t="s">
        <v>32</v>
      </c>
      <c r="S9" s="137" t="s">
        <v>32</v>
      </c>
      <c r="T9" s="139" t="s">
        <v>32</v>
      </c>
      <c r="U9" s="102"/>
      <c r="V9" s="105">
        <v>0</v>
      </c>
      <c r="W9" s="104">
        <v>0</v>
      </c>
      <c r="X9" s="104">
        <v>0</v>
      </c>
      <c r="Y9" s="104">
        <v>0</v>
      </c>
      <c r="Z9" s="104">
        <v>0</v>
      </c>
      <c r="AA9" s="104">
        <v>0</v>
      </c>
      <c r="AB9" s="104">
        <v>0</v>
      </c>
      <c r="AC9" s="104">
        <v>0</v>
      </c>
      <c r="AD9" s="104">
        <v>0</v>
      </c>
      <c r="AE9" s="104">
        <v>0</v>
      </c>
      <c r="AF9" s="104">
        <v>0</v>
      </c>
      <c r="AG9" s="104">
        <v>0</v>
      </c>
      <c r="AH9" s="104">
        <v>0</v>
      </c>
      <c r="AI9" s="104">
        <v>0</v>
      </c>
      <c r="AJ9" s="104">
        <v>0</v>
      </c>
      <c r="AK9" s="104">
        <v>0</v>
      </c>
      <c r="AL9" s="102"/>
      <c r="AM9" s="102"/>
      <c r="AN9" s="102"/>
      <c r="AO9" s="102"/>
      <c r="AP9" s="102"/>
      <c r="AQ9" s="159">
        <v>274906.65000000002</v>
      </c>
      <c r="AR9" s="104">
        <v>3905.5013642857148</v>
      </c>
      <c r="AS9" s="102">
        <v>2866</v>
      </c>
      <c r="AT9" s="104" t="s">
        <v>32</v>
      </c>
      <c r="AU9" s="105">
        <v>0</v>
      </c>
      <c r="AV9" s="105">
        <v>0</v>
      </c>
      <c r="AW9" s="105">
        <v>0</v>
      </c>
      <c r="AX9" s="105">
        <v>0</v>
      </c>
      <c r="AY9" s="105">
        <v>0</v>
      </c>
      <c r="AZ9" s="105">
        <v>0</v>
      </c>
      <c r="BA9" s="105">
        <v>0</v>
      </c>
      <c r="BB9" s="105">
        <v>0</v>
      </c>
      <c r="BC9" s="105">
        <v>0</v>
      </c>
      <c r="BD9" s="105">
        <v>0</v>
      </c>
      <c r="BE9" s="105">
        <v>0</v>
      </c>
      <c r="BF9" s="105">
        <v>0</v>
      </c>
      <c r="BG9" s="105">
        <v>0</v>
      </c>
      <c r="BH9" s="105">
        <v>0</v>
      </c>
      <c r="BI9" s="105">
        <v>0</v>
      </c>
      <c r="BJ9" s="105">
        <v>0</v>
      </c>
      <c r="BK9" s="105">
        <v>0</v>
      </c>
      <c r="BL9" s="105">
        <v>0</v>
      </c>
      <c r="BM9" s="105">
        <v>0</v>
      </c>
      <c r="BN9" s="105">
        <v>0</v>
      </c>
      <c r="BO9" s="102" t="s">
        <v>32</v>
      </c>
      <c r="BP9" s="102" t="s">
        <v>32</v>
      </c>
      <c r="BQ9" s="104">
        <v>657.02</v>
      </c>
      <c r="BR9" s="102">
        <v>983610</v>
      </c>
      <c r="BS9" s="102">
        <v>0</v>
      </c>
      <c r="BT9">
        <v>0</v>
      </c>
      <c r="BU9">
        <v>0</v>
      </c>
      <c r="BV9">
        <v>0</v>
      </c>
      <c r="BW9">
        <v>0</v>
      </c>
      <c r="BX9">
        <v>0</v>
      </c>
      <c r="BY9">
        <v>0</v>
      </c>
      <c r="BZ9">
        <v>0</v>
      </c>
      <c r="CA9">
        <v>0</v>
      </c>
      <c r="CB9">
        <v>0</v>
      </c>
      <c r="CC9" t="s">
        <v>217</v>
      </c>
      <c r="CD9" s="107" t="s">
        <v>217</v>
      </c>
      <c r="CE9" s="107" t="s">
        <v>217</v>
      </c>
      <c r="CF9" s="107" t="s">
        <v>217</v>
      </c>
      <c r="CG9" s="107" t="s">
        <v>217</v>
      </c>
      <c r="CH9" s="107" t="s">
        <v>217</v>
      </c>
      <c r="CI9" s="107" t="s">
        <v>217</v>
      </c>
      <c r="CJ9" s="107" t="s">
        <v>217</v>
      </c>
      <c r="CK9">
        <v>0</v>
      </c>
      <c r="CL9" s="138" t="s">
        <v>32</v>
      </c>
      <c r="CM9" s="102">
        <v>2474147.5920000002</v>
      </c>
      <c r="CN9" s="102">
        <v>119993.68800000001</v>
      </c>
      <c r="CO9" s="102">
        <v>5289</v>
      </c>
      <c r="CP9" s="102">
        <v>14617</v>
      </c>
    </row>
    <row r="10" spans="1:94" x14ac:dyDescent="0.25">
      <c r="A10" s="108" t="s">
        <v>46</v>
      </c>
      <c r="B10" s="102">
        <v>3843183</v>
      </c>
      <c r="C10" s="102">
        <v>0.51700000000000002</v>
      </c>
      <c r="D10" s="102">
        <v>3969</v>
      </c>
      <c r="E10" s="102">
        <v>3261.52</v>
      </c>
      <c r="F10" s="102">
        <v>2122.4924275184649</v>
      </c>
      <c r="G10" s="102">
        <v>7095</v>
      </c>
      <c r="H10" s="102">
        <v>7.8928823114869623E-2</v>
      </c>
      <c r="I10" s="102">
        <v>1166.4924275184651</v>
      </c>
      <c r="J10">
        <v>236.77462323209326</v>
      </c>
      <c r="K10" s="104">
        <v>0.30352247798724785</v>
      </c>
      <c r="L10" s="102">
        <v>0.3611207163608301</v>
      </c>
      <c r="M10" s="102">
        <v>2.1024239543107885</v>
      </c>
      <c r="N10" s="102" t="s">
        <v>32</v>
      </c>
      <c r="O10" s="139">
        <v>0.27454795466038312</v>
      </c>
      <c r="P10">
        <v>0.54958614334482336</v>
      </c>
      <c r="Q10" s="139">
        <v>3.337203991995677E-2</v>
      </c>
      <c r="R10" s="139">
        <v>0.42281182720016652</v>
      </c>
      <c r="S10" s="137">
        <v>0.10781855329764725</v>
      </c>
      <c r="T10" s="139">
        <v>3.1976889965202576E-3</v>
      </c>
      <c r="U10" s="102"/>
      <c r="V10" s="105">
        <v>81.534772182254187</v>
      </c>
      <c r="W10" s="104">
        <v>0</v>
      </c>
      <c r="X10" s="104">
        <v>813.90887290167859</v>
      </c>
      <c r="Y10" s="104">
        <v>0</v>
      </c>
      <c r="Z10" s="104">
        <v>0</v>
      </c>
      <c r="AA10" s="104">
        <v>196.68465227817745</v>
      </c>
      <c r="AB10" s="104">
        <v>35.994825599999992</v>
      </c>
      <c r="AC10" s="104">
        <v>38.369304556354912</v>
      </c>
      <c r="AD10" s="104">
        <v>0</v>
      </c>
      <c r="AE10" s="104">
        <v>0</v>
      </c>
      <c r="AF10" s="104">
        <v>0</v>
      </c>
      <c r="AG10" s="104">
        <v>0</v>
      </c>
      <c r="AH10" s="104">
        <v>0</v>
      </c>
      <c r="AI10" s="104">
        <v>0</v>
      </c>
      <c r="AJ10" s="104">
        <v>0</v>
      </c>
      <c r="AK10" s="104">
        <v>0</v>
      </c>
      <c r="AL10" s="102"/>
      <c r="AM10" s="102"/>
      <c r="AN10" s="102"/>
      <c r="AO10" s="102"/>
      <c r="AP10" s="102"/>
      <c r="AQ10" s="159">
        <v>1986925.611</v>
      </c>
      <c r="AR10" s="104">
        <v>665.03016666666656</v>
      </c>
      <c r="AS10" s="102">
        <v>560</v>
      </c>
      <c r="AT10" s="104">
        <v>9913.2799254812817</v>
      </c>
      <c r="AU10" s="105">
        <v>6049.6869987600003</v>
      </c>
      <c r="AV10" s="105">
        <v>808.24141600000007</v>
      </c>
      <c r="AW10" s="105">
        <v>687.00520360000007</v>
      </c>
      <c r="AX10" s="105">
        <v>0</v>
      </c>
      <c r="AY10" s="105">
        <v>0</v>
      </c>
      <c r="AZ10" s="105">
        <v>0</v>
      </c>
      <c r="BA10" s="105">
        <v>969.8896992</v>
      </c>
      <c r="BB10" s="105">
        <v>1068.8355000000001</v>
      </c>
      <c r="BC10" s="105">
        <v>0</v>
      </c>
      <c r="BD10" s="105">
        <v>0</v>
      </c>
      <c r="BE10" s="105">
        <v>92.777999999999977</v>
      </c>
      <c r="BF10" s="105">
        <v>151.39970822815997</v>
      </c>
      <c r="BG10" s="105">
        <v>85.443399693120057</v>
      </c>
      <c r="BH10" s="105">
        <v>0</v>
      </c>
      <c r="BI10" s="105">
        <v>0</v>
      </c>
      <c r="BJ10" s="105">
        <v>0</v>
      </c>
      <c r="BK10" s="105">
        <v>0</v>
      </c>
      <c r="BL10" s="105">
        <v>0</v>
      </c>
      <c r="BM10" s="105">
        <v>0</v>
      </c>
      <c r="BN10" s="105">
        <v>0</v>
      </c>
      <c r="BO10" s="102">
        <v>3.3094031584017872E-2</v>
      </c>
      <c r="BP10" s="102">
        <v>0.41928956087251218</v>
      </c>
      <c r="BQ10" s="104">
        <v>3.7300800000000001</v>
      </c>
      <c r="BR10" s="102">
        <v>717520</v>
      </c>
      <c r="BS10" s="102">
        <v>8079.9999999999982</v>
      </c>
      <c r="BT10">
        <v>895.44364508393278</v>
      </c>
      <c r="BU10">
        <v>895.44364508393278</v>
      </c>
      <c r="BV10">
        <v>271.04878243453237</v>
      </c>
      <c r="BW10">
        <v>0</v>
      </c>
      <c r="BX10">
        <v>0</v>
      </c>
      <c r="BY10">
        <v>81.534772182254187</v>
      </c>
      <c r="BZ10">
        <v>196.68465227817745</v>
      </c>
      <c r="CA10">
        <v>849.9036985016786</v>
      </c>
      <c r="CB10">
        <v>38.369304556354912</v>
      </c>
      <c r="CC10">
        <v>0.76763776940142914</v>
      </c>
      <c r="CD10" s="107">
        <v>0.23236223059857092</v>
      </c>
      <c r="CE10" s="107">
        <v>0</v>
      </c>
      <c r="CF10" s="107">
        <v>0</v>
      </c>
      <c r="CG10" s="107">
        <v>6.989738660859289E-2</v>
      </c>
      <c r="CH10" s="107">
        <v>0.1686120266520667</v>
      </c>
      <c r="CI10" s="107">
        <v>0.72859769892353188</v>
      </c>
      <c r="CJ10" s="107">
        <v>3.2892887815808416E-2</v>
      </c>
      <c r="CK10">
        <v>1166.4924275184651</v>
      </c>
      <c r="CL10" s="138">
        <v>234.80215408860681</v>
      </c>
      <c r="CM10" s="102">
        <v>297053.46000000002</v>
      </c>
      <c r="CN10" s="102">
        <v>23446.080000000002</v>
      </c>
      <c r="CO10" s="102" t="s">
        <v>217</v>
      </c>
      <c r="CP10" s="102">
        <v>956</v>
      </c>
    </row>
    <row r="11" spans="1:94" x14ac:dyDescent="0.25">
      <c r="A11" s="108" t="s">
        <v>47</v>
      </c>
      <c r="B11" s="102">
        <v>7348328</v>
      </c>
      <c r="C11" s="102">
        <v>0.26899999999999996</v>
      </c>
      <c r="D11" s="102">
        <v>6205</v>
      </c>
      <c r="E11" s="102">
        <v>5361.3099999999995</v>
      </c>
      <c r="F11" s="102" t="e">
        <v>#N/A</v>
      </c>
      <c r="G11" s="102">
        <v>19216</v>
      </c>
      <c r="H11" s="102">
        <v>7.4313072439633643E-2</v>
      </c>
      <c r="I11" s="102" t="e">
        <v>#N/A</v>
      </c>
      <c r="J11" t="e">
        <v>#N/A</v>
      </c>
      <c r="K11" s="104" t="s">
        <v>32</v>
      </c>
      <c r="L11" s="102">
        <v>1.235316291499277</v>
      </c>
      <c r="M11" s="102" t="s">
        <v>32</v>
      </c>
      <c r="N11" s="102" t="e">
        <v>#N/A</v>
      </c>
      <c r="O11" s="139" t="e">
        <v>#N/A</v>
      </c>
      <c r="P11" t="e">
        <v>#N/A</v>
      </c>
      <c r="Q11" s="139" t="e">
        <v>#N/A</v>
      </c>
      <c r="R11" s="139" t="e">
        <v>#N/A</v>
      </c>
      <c r="S11" s="137" t="e">
        <v>#N/A</v>
      </c>
      <c r="T11" s="139" t="e">
        <v>#N/A</v>
      </c>
      <c r="U11" s="102"/>
      <c r="V11" s="105" t="e">
        <v>#N/A</v>
      </c>
      <c r="W11" s="104" t="e">
        <v>#N/A</v>
      </c>
      <c r="X11" s="104" t="e">
        <v>#N/A</v>
      </c>
      <c r="Y11" s="104" t="e">
        <v>#N/A</v>
      </c>
      <c r="Z11" s="104" t="e">
        <v>#N/A</v>
      </c>
      <c r="AA11" s="104" t="e">
        <v>#N/A</v>
      </c>
      <c r="AB11" s="104" t="e">
        <v>#N/A</v>
      </c>
      <c r="AC11" s="104" t="e">
        <v>#N/A</v>
      </c>
      <c r="AD11" s="104" t="e">
        <v>#N/A</v>
      </c>
      <c r="AE11" s="104" t="e">
        <v>#N/A</v>
      </c>
      <c r="AF11" s="104" t="e">
        <v>#N/A</v>
      </c>
      <c r="AG11" s="104" t="e">
        <v>#N/A</v>
      </c>
      <c r="AH11" s="104" t="e">
        <v>#N/A</v>
      </c>
      <c r="AI11" s="104" t="e">
        <v>#N/A</v>
      </c>
      <c r="AJ11" s="104" t="e">
        <v>#N/A</v>
      </c>
      <c r="AK11" s="104" t="e">
        <v>#N/A</v>
      </c>
      <c r="AL11" s="102"/>
      <c r="AM11" s="102"/>
      <c r="AN11" s="102"/>
      <c r="AO11" s="102"/>
      <c r="AP11" s="102"/>
      <c r="AQ11" s="159">
        <v>1976700.2319999996</v>
      </c>
      <c r="AR11" s="104">
        <v>485.82578571428559</v>
      </c>
      <c r="AS11" s="102">
        <v>1428</v>
      </c>
      <c r="AT11" s="104" t="e">
        <v>#N/A</v>
      </c>
      <c r="AU11" s="105" t="e">
        <v>#N/A</v>
      </c>
      <c r="AV11" s="105" t="e">
        <v>#N/A</v>
      </c>
      <c r="AW11" s="105" t="e">
        <v>#N/A</v>
      </c>
      <c r="AX11" s="105" t="e">
        <v>#N/A</v>
      </c>
      <c r="AY11" s="105" t="e">
        <v>#N/A</v>
      </c>
      <c r="AZ11" s="105" t="e">
        <v>#N/A</v>
      </c>
      <c r="BA11" s="105" t="e">
        <v>#N/A</v>
      </c>
      <c r="BB11" s="105" t="e">
        <v>#N/A</v>
      </c>
      <c r="BC11" s="105" t="e">
        <v>#N/A</v>
      </c>
      <c r="BD11" s="105" t="e">
        <v>#N/A</v>
      </c>
      <c r="BE11" s="105" t="e">
        <v>#N/A</v>
      </c>
      <c r="BF11" s="105" t="e">
        <v>#N/A</v>
      </c>
      <c r="BG11" s="105" t="e">
        <v>#N/A</v>
      </c>
      <c r="BH11" s="105" t="e">
        <v>#N/A</v>
      </c>
      <c r="BI11" s="105" t="e">
        <v>#N/A</v>
      </c>
      <c r="BJ11" s="105" t="e">
        <v>#N/A</v>
      </c>
      <c r="BK11" s="105" t="e">
        <v>#N/A</v>
      </c>
      <c r="BL11" s="105" t="e">
        <v>#N/A</v>
      </c>
      <c r="BM11" s="105" t="e">
        <v>#N/A</v>
      </c>
      <c r="BN11" s="105" t="e">
        <v>#N/A</v>
      </c>
      <c r="BO11" s="102" t="s">
        <v>32</v>
      </c>
      <c r="BP11" s="102" t="s">
        <v>32</v>
      </c>
      <c r="BQ11" s="104">
        <v>7.79</v>
      </c>
      <c r="BR11" s="102">
        <v>2441850</v>
      </c>
      <c r="BS11" s="102">
        <v>0</v>
      </c>
      <c r="BT11" t="e">
        <v>#N/A</v>
      </c>
      <c r="BU11" t="e">
        <v>#N/A</v>
      </c>
      <c r="BV11" t="e">
        <v>#N/A</v>
      </c>
      <c r="BW11" t="e">
        <v>#N/A</v>
      </c>
      <c r="BX11" t="e">
        <v>#N/A</v>
      </c>
      <c r="BY11" t="e">
        <v>#N/A</v>
      </c>
      <c r="BZ11" t="e">
        <v>#N/A</v>
      </c>
      <c r="CA11" t="e">
        <v>#N/A</v>
      </c>
      <c r="CB11" t="e">
        <v>#N/A</v>
      </c>
      <c r="CC11" t="e">
        <v>#N/A</v>
      </c>
      <c r="CD11" s="107" t="e">
        <v>#N/A</v>
      </c>
      <c r="CE11" s="107" t="e">
        <v>#N/A</v>
      </c>
      <c r="CF11" s="107" t="e">
        <v>#N/A</v>
      </c>
      <c r="CG11" s="107" t="e">
        <v>#N/A</v>
      </c>
      <c r="CH11" s="107" t="e">
        <v>#N/A</v>
      </c>
      <c r="CI11" s="107" t="e">
        <v>#N/A</v>
      </c>
      <c r="CJ11" s="107" t="e">
        <v>#N/A</v>
      </c>
      <c r="CK11" t="e">
        <v>#N/A</v>
      </c>
      <c r="CL11" s="138" t="s">
        <v>32</v>
      </c>
      <c r="CM11" s="102">
        <v>804535.48800000001</v>
      </c>
      <c r="CN11" s="102">
        <v>59787.504000000001</v>
      </c>
      <c r="CO11" s="102">
        <v>14677</v>
      </c>
      <c r="CP11" s="102">
        <v>2484</v>
      </c>
    </row>
    <row r="12" spans="1:94" x14ac:dyDescent="0.25">
      <c r="A12" s="108" t="s">
        <v>48</v>
      </c>
      <c r="B12" s="102">
        <v>34482773</v>
      </c>
      <c r="C12" s="102">
        <v>0.193</v>
      </c>
      <c r="D12" s="102">
        <v>142013</v>
      </c>
      <c r="E12" s="102">
        <v>140645</v>
      </c>
      <c r="F12" s="102">
        <v>220613.12230215827</v>
      </c>
      <c r="G12" s="102">
        <v>251845</v>
      </c>
      <c r="H12" s="102">
        <v>0.18004725128551291</v>
      </c>
      <c r="I12" s="102">
        <v>71093.12230215827</v>
      </c>
      <c r="J12">
        <v>14469.515573005159</v>
      </c>
      <c r="K12" s="104">
        <v>2.0616996870338204</v>
      </c>
      <c r="L12" s="102">
        <v>0.48248166409012017</v>
      </c>
      <c r="M12" s="102" t="s">
        <v>32</v>
      </c>
      <c r="N12" s="102">
        <v>2.6201652116719893E-2</v>
      </c>
      <c r="O12" s="139">
        <v>7.2466751970814827E-2</v>
      </c>
      <c r="P12">
        <v>0.32225246422462134</v>
      </c>
      <c r="Q12" s="139">
        <v>5.7454051392742192E-2</v>
      </c>
      <c r="R12" s="139">
        <v>0.31910540695583006</v>
      </c>
      <c r="S12" s="137">
        <v>0.35162132222701109</v>
      </c>
      <c r="T12" s="139">
        <v>2.943432733082357E-2</v>
      </c>
      <c r="U12" s="102"/>
      <c r="V12" s="105">
        <v>0</v>
      </c>
      <c r="W12" s="104">
        <v>0</v>
      </c>
      <c r="X12" s="104">
        <v>10192.086330935252</v>
      </c>
      <c r="Y12" s="104">
        <v>0</v>
      </c>
      <c r="Z12" s="104">
        <v>0</v>
      </c>
      <c r="AA12" s="104">
        <v>59035.035971223013</v>
      </c>
      <c r="AB12" s="104">
        <v>1866</v>
      </c>
      <c r="AC12" s="104">
        <v>0</v>
      </c>
      <c r="AD12" s="104">
        <v>0</v>
      </c>
      <c r="AE12" s="104">
        <v>0</v>
      </c>
      <c r="AF12" s="104">
        <v>0</v>
      </c>
      <c r="AG12" s="104">
        <v>0</v>
      </c>
      <c r="AH12" s="104">
        <v>0</v>
      </c>
      <c r="AI12" s="104">
        <v>0</v>
      </c>
      <c r="AJ12" s="104">
        <v>0</v>
      </c>
      <c r="AK12" s="104">
        <v>0</v>
      </c>
      <c r="AL12" s="102"/>
      <c r="AM12" s="102"/>
      <c r="AN12" s="102"/>
      <c r="AO12" s="102"/>
      <c r="AP12" s="102"/>
      <c r="AQ12" s="159">
        <v>6655175.1890000002</v>
      </c>
      <c r="AR12" s="104">
        <v>106975.21357142857</v>
      </c>
      <c r="AS12" s="102">
        <v>45344</v>
      </c>
      <c r="AT12" s="104">
        <v>605809.67801058001</v>
      </c>
      <c r="AU12" s="105">
        <v>85877.671053540005</v>
      </c>
      <c r="AV12" s="105">
        <v>0</v>
      </c>
      <c r="AW12" s="105">
        <v>0</v>
      </c>
      <c r="AX12" s="105">
        <v>0</v>
      </c>
      <c r="AY12" s="105">
        <v>0</v>
      </c>
      <c r="AZ12" s="105">
        <v>0</v>
      </c>
      <c r="BA12" s="105">
        <v>297586.40695703996</v>
      </c>
      <c r="BB12" s="105">
        <v>213015.6</v>
      </c>
      <c r="BC12" s="105">
        <v>0</v>
      </c>
      <c r="BD12" s="105">
        <v>0</v>
      </c>
      <c r="BE12" s="105">
        <v>9330</v>
      </c>
      <c r="BF12" s="105">
        <v>0</v>
      </c>
      <c r="BG12" s="105">
        <v>0</v>
      </c>
      <c r="BH12" s="105">
        <v>0</v>
      </c>
      <c r="BI12" s="105">
        <v>0</v>
      </c>
      <c r="BJ12" s="105">
        <v>0</v>
      </c>
      <c r="BK12" s="105">
        <v>0</v>
      </c>
      <c r="BL12" s="105">
        <v>0</v>
      </c>
      <c r="BM12" s="105">
        <v>0</v>
      </c>
      <c r="BN12" s="105">
        <v>0</v>
      </c>
      <c r="BO12" s="102">
        <v>5.6821724244863668E-2</v>
      </c>
      <c r="BP12" s="102">
        <v>0.31559340028333827</v>
      </c>
      <c r="BQ12" s="104">
        <v>2092.5782328119999</v>
      </c>
      <c r="BR12" s="102">
        <v>3211000</v>
      </c>
      <c r="BS12" s="102">
        <v>0</v>
      </c>
      <c r="BT12">
        <v>10192.086330935252</v>
      </c>
      <c r="BU12">
        <v>10192.086330935252</v>
      </c>
      <c r="BV12">
        <v>60901.035971223013</v>
      </c>
      <c r="BW12">
        <v>0</v>
      </c>
      <c r="BX12">
        <v>0</v>
      </c>
      <c r="BY12">
        <v>0</v>
      </c>
      <c r="BZ12">
        <v>59035.035971223013</v>
      </c>
      <c r="CA12">
        <v>12058.086330935252</v>
      </c>
      <c r="CB12">
        <v>0</v>
      </c>
      <c r="CC12">
        <v>0.14336248009500965</v>
      </c>
      <c r="CD12" s="107">
        <v>0.85663751990499026</v>
      </c>
      <c r="CE12" s="107">
        <v>0</v>
      </c>
      <c r="CF12" s="107">
        <v>0</v>
      </c>
      <c r="CG12" s="107">
        <v>0</v>
      </c>
      <c r="CH12" s="107">
        <v>0.83039025519675069</v>
      </c>
      <c r="CI12" s="107">
        <v>0.16960974480324925</v>
      </c>
      <c r="CJ12" s="107">
        <v>0</v>
      </c>
      <c r="CK12">
        <v>71093.12230215827</v>
      </c>
      <c r="CL12" s="138">
        <v>14310.26714244769</v>
      </c>
      <c r="CM12" s="102">
        <v>10544246.460000001</v>
      </c>
      <c r="CN12" s="102">
        <v>1898462.5920000002</v>
      </c>
      <c r="CO12" s="102">
        <v>442030</v>
      </c>
      <c r="CP12" s="102">
        <v>149520</v>
      </c>
    </row>
    <row r="13" spans="1:94" x14ac:dyDescent="0.25">
      <c r="A13" s="108" t="s">
        <v>50</v>
      </c>
      <c r="B13" s="102">
        <v>850881</v>
      </c>
      <c r="C13" s="102">
        <v>0.29499999999999998</v>
      </c>
      <c r="D13" s="102">
        <v>21.247</v>
      </c>
      <c r="E13" s="102">
        <v>21.856999999999999</v>
      </c>
      <c r="F13" s="102">
        <v>448.44124700239809</v>
      </c>
      <c r="G13" s="102">
        <v>2368</v>
      </c>
      <c r="H13" s="102">
        <v>4.0540540540540543E-2</v>
      </c>
      <c r="I13" s="102">
        <v>79.441247002398086</v>
      </c>
      <c r="J13">
        <v>10.586959692772522</v>
      </c>
      <c r="K13" s="104">
        <v>9.3363522046441383E-2</v>
      </c>
      <c r="L13" s="102">
        <v>1.4461581285470839E-2</v>
      </c>
      <c r="M13" s="102" t="s">
        <v>32</v>
      </c>
      <c r="N13" s="102">
        <v>2.8685185822633758E-2</v>
      </c>
      <c r="O13" s="139">
        <v>0.46849101676704108</v>
      </c>
      <c r="P13">
        <v>0.17714973262032085</v>
      </c>
      <c r="Q13" s="139">
        <v>4.4708444648532616E-3</v>
      </c>
      <c r="R13" s="139">
        <v>0.1102808301330471</v>
      </c>
      <c r="S13" s="137">
        <v>0</v>
      </c>
      <c r="T13" s="139">
        <v>0.83407552751531966</v>
      </c>
      <c r="U13" s="102"/>
      <c r="V13" s="105">
        <v>0</v>
      </c>
      <c r="W13" s="104">
        <v>0</v>
      </c>
      <c r="X13" s="104">
        <v>10.239808153477217</v>
      </c>
      <c r="Y13" s="104">
        <v>0</v>
      </c>
      <c r="Z13" s="104">
        <v>0</v>
      </c>
      <c r="AA13" s="104">
        <v>1.2110311750599521</v>
      </c>
      <c r="AB13" s="104">
        <v>31.990407673860911</v>
      </c>
      <c r="AC13" s="104">
        <v>36</v>
      </c>
      <c r="AD13" s="104">
        <v>0</v>
      </c>
      <c r="AE13" s="104">
        <v>0</v>
      </c>
      <c r="AF13" s="104">
        <v>0</v>
      </c>
      <c r="AG13" s="104">
        <v>0</v>
      </c>
      <c r="AH13" s="104">
        <v>0</v>
      </c>
      <c r="AI13" s="104">
        <v>0</v>
      </c>
      <c r="AJ13" s="104">
        <v>0</v>
      </c>
      <c r="AK13" s="104">
        <v>0</v>
      </c>
      <c r="AL13" s="102"/>
      <c r="AM13" s="102"/>
      <c r="AN13" s="102"/>
      <c r="AO13" s="102"/>
      <c r="AP13" s="102"/>
      <c r="AQ13" s="159">
        <v>251009.89499999999</v>
      </c>
      <c r="AR13" s="104">
        <v>76.876170714285706</v>
      </c>
      <c r="AS13" s="102">
        <v>96</v>
      </c>
      <c r="AT13" s="104">
        <v>443.254828417</v>
      </c>
      <c r="AU13" s="105">
        <v>8.0824141600000008</v>
      </c>
      <c r="AV13" s="105">
        <v>78.197356998000004</v>
      </c>
      <c r="AW13" s="105">
        <v>0</v>
      </c>
      <c r="AX13" s="105">
        <v>0</v>
      </c>
      <c r="AY13" s="105">
        <v>26.975057259</v>
      </c>
      <c r="AZ13" s="105">
        <v>0</v>
      </c>
      <c r="BA13" s="105">
        <v>0</v>
      </c>
      <c r="BB13" s="105">
        <v>0</v>
      </c>
      <c r="BC13" s="105">
        <v>0</v>
      </c>
      <c r="BD13" s="105">
        <v>0</v>
      </c>
      <c r="BE13" s="105">
        <v>330</v>
      </c>
      <c r="BF13" s="105">
        <v>0</v>
      </c>
      <c r="BG13" s="105">
        <v>0</v>
      </c>
      <c r="BH13" s="105">
        <v>0</v>
      </c>
      <c r="BI13" s="105">
        <v>0</v>
      </c>
      <c r="BJ13" s="105">
        <v>0</v>
      </c>
      <c r="BK13" s="105">
        <v>0</v>
      </c>
      <c r="BL13" s="105">
        <v>0</v>
      </c>
      <c r="BM13" s="105">
        <v>0</v>
      </c>
      <c r="BN13" s="105">
        <v>0</v>
      </c>
      <c r="BO13" s="102">
        <v>6.7528096467598291E-3</v>
      </c>
      <c r="BP13" s="102">
        <v>0.16656930462007577</v>
      </c>
      <c r="BQ13" s="104">
        <v>66.259999999999991</v>
      </c>
      <c r="BR13" s="102">
        <v>3630</v>
      </c>
      <c r="BS13" s="102">
        <v>0</v>
      </c>
      <c r="BT13">
        <v>10.239808153477217</v>
      </c>
      <c r="BU13">
        <v>10.239808153477217</v>
      </c>
      <c r="BV13">
        <v>69.201438848920873</v>
      </c>
      <c r="BW13">
        <v>0</v>
      </c>
      <c r="BX13">
        <v>0</v>
      </c>
      <c r="BY13">
        <v>0</v>
      </c>
      <c r="BZ13">
        <v>1.2110311750599521</v>
      </c>
      <c r="CA13">
        <v>42.230215827338128</v>
      </c>
      <c r="CB13">
        <v>36</v>
      </c>
      <c r="CC13">
        <v>0.12889787786397799</v>
      </c>
      <c r="CD13" s="107">
        <v>0.87110212213602201</v>
      </c>
      <c r="CE13" s="107">
        <v>0</v>
      </c>
      <c r="CF13" s="107">
        <v>0</v>
      </c>
      <c r="CG13" s="107">
        <v>0</v>
      </c>
      <c r="CH13" s="107">
        <v>1.5244362604521991E-2</v>
      </c>
      <c r="CI13" s="107">
        <v>0.53159054547649953</v>
      </c>
      <c r="CJ13" s="107">
        <v>0.45316509191897847</v>
      </c>
      <c r="CK13">
        <v>79.441247002398086</v>
      </c>
      <c r="CL13" s="138">
        <v>15.990653243527275</v>
      </c>
      <c r="CM13" s="102">
        <v>99143.423999999999</v>
      </c>
      <c r="CN13" s="102">
        <v>4019.3280000000004</v>
      </c>
      <c r="CO13" s="102">
        <v>38</v>
      </c>
      <c r="CP13" s="102">
        <v>369</v>
      </c>
    </row>
    <row r="14" spans="1:94" x14ac:dyDescent="0.25">
      <c r="A14" s="108" t="s">
        <v>51</v>
      </c>
      <c r="B14" s="102">
        <v>10494847</v>
      </c>
      <c r="C14" s="102">
        <v>0.26600000000000001</v>
      </c>
      <c r="D14" s="102">
        <v>18831</v>
      </c>
      <c r="E14" s="102">
        <v>16533</v>
      </c>
      <c r="F14" s="102">
        <v>16232.739139480975</v>
      </c>
      <c r="G14" s="102">
        <v>43429</v>
      </c>
      <c r="H14" s="102">
        <v>6.8871030877984754E-2</v>
      </c>
      <c r="I14" s="102">
        <v>9055.7391394809747</v>
      </c>
      <c r="J14">
        <v>1871.789443104519</v>
      </c>
      <c r="K14" s="104">
        <v>0.86287481270388933</v>
      </c>
      <c r="L14" s="102">
        <v>1.2709423838824572</v>
      </c>
      <c r="M14" s="102">
        <v>5.3359520153080844</v>
      </c>
      <c r="N14" s="102">
        <v>0.1084796044462029</v>
      </c>
      <c r="O14" s="139">
        <v>0.34071817124416959</v>
      </c>
      <c r="P14">
        <v>0.55786882679927807</v>
      </c>
      <c r="Q14" s="139">
        <v>4.3099989479484194E-2</v>
      </c>
      <c r="R14" s="139">
        <v>0.62580723607640221</v>
      </c>
      <c r="S14" s="137">
        <v>0.15597166521118094</v>
      </c>
      <c r="T14" s="139">
        <v>2.6795604010067323E-2</v>
      </c>
      <c r="U14" s="102"/>
      <c r="V14" s="105">
        <v>0</v>
      </c>
      <c r="W14" s="104">
        <v>357.31414868105514</v>
      </c>
      <c r="X14" s="104">
        <v>5275.7793764988</v>
      </c>
      <c r="Y14" s="104">
        <v>0</v>
      </c>
      <c r="Z14" s="104">
        <v>1107.9136690647483</v>
      </c>
      <c r="AA14" s="104">
        <v>2034.1486023107107</v>
      </c>
      <c r="AB14" s="104">
        <v>182.262</v>
      </c>
      <c r="AC14" s="104">
        <v>98.321342925659465</v>
      </c>
      <c r="AD14" s="104">
        <v>0</v>
      </c>
      <c r="AE14" s="104">
        <v>0</v>
      </c>
      <c r="AF14" s="104">
        <v>0</v>
      </c>
      <c r="AG14" s="104">
        <v>0</v>
      </c>
      <c r="AH14" s="104">
        <v>0</v>
      </c>
      <c r="AI14" s="104">
        <v>0</v>
      </c>
      <c r="AJ14" s="104">
        <v>0</v>
      </c>
      <c r="AK14" s="104">
        <v>0</v>
      </c>
      <c r="AL14" s="102"/>
      <c r="AM14" s="102"/>
      <c r="AN14" s="102"/>
      <c r="AO14" s="102"/>
      <c r="AP14" s="102"/>
      <c r="AQ14" s="159">
        <v>2791629.3020000001</v>
      </c>
      <c r="AR14" s="104">
        <v>3825.8516285714286</v>
      </c>
      <c r="AS14" s="102">
        <v>2991</v>
      </c>
      <c r="AT14" s="104">
        <v>78368.080403900007</v>
      </c>
      <c r="AU14" s="105">
        <v>18569.346532600001</v>
      </c>
      <c r="AV14" s="105">
        <v>14750.405842</v>
      </c>
      <c r="AW14" s="105">
        <v>14144.22478</v>
      </c>
      <c r="AX14" s="105">
        <v>8001.5900184000002</v>
      </c>
      <c r="AY14" s="105">
        <v>6486.1373634000001</v>
      </c>
      <c r="AZ14" s="105">
        <v>1389.1426954999999</v>
      </c>
      <c r="BA14" s="105">
        <v>0</v>
      </c>
      <c r="BB14" s="105">
        <v>12223.2</v>
      </c>
      <c r="BC14" s="105">
        <v>0</v>
      </c>
      <c r="BD14" s="105">
        <v>0</v>
      </c>
      <c r="BE14" s="105">
        <v>360</v>
      </c>
      <c r="BF14" s="105">
        <v>957.24632570000006</v>
      </c>
      <c r="BG14" s="105">
        <v>1486.7868463</v>
      </c>
      <c r="BH14" s="105">
        <v>0</v>
      </c>
      <c r="BI14" s="105">
        <v>0</v>
      </c>
      <c r="BJ14" s="105">
        <v>0</v>
      </c>
      <c r="BK14" s="105">
        <v>0</v>
      </c>
      <c r="BL14" s="105">
        <v>0</v>
      </c>
      <c r="BM14" s="105">
        <v>0</v>
      </c>
      <c r="BN14" s="105">
        <v>0</v>
      </c>
      <c r="BO14" s="102">
        <v>4.197244100125537E-2</v>
      </c>
      <c r="BP14" s="102">
        <v>0.6094353528062586</v>
      </c>
      <c r="BQ14" s="104">
        <v>242.65400000000002</v>
      </c>
      <c r="BR14" s="102">
        <v>3548000</v>
      </c>
      <c r="BS14" s="102">
        <v>56000</v>
      </c>
      <c r="BT14">
        <v>5633.0935251798555</v>
      </c>
      <c r="BU14">
        <v>5633.0935251798555</v>
      </c>
      <c r="BV14">
        <v>3422.6456143011187</v>
      </c>
      <c r="BW14">
        <v>0</v>
      </c>
      <c r="BX14">
        <v>0</v>
      </c>
      <c r="BY14">
        <v>1107.9136690647483</v>
      </c>
      <c r="BZ14">
        <v>2391.4627509917659</v>
      </c>
      <c r="CA14">
        <v>5458.0413764987998</v>
      </c>
      <c r="CB14">
        <v>98.321342925659465</v>
      </c>
      <c r="CC14">
        <v>0.6220467968893717</v>
      </c>
      <c r="CD14" s="107">
        <v>0.37795320311062824</v>
      </c>
      <c r="CE14" s="107">
        <v>0</v>
      </c>
      <c r="CF14" s="107">
        <v>0</v>
      </c>
      <c r="CG14" s="107">
        <v>0.12234381445844608</v>
      </c>
      <c r="CH14" s="107">
        <v>0.26408255738789221</v>
      </c>
      <c r="CI14" s="107">
        <v>0.60271627665410266</v>
      </c>
      <c r="CJ14" s="107">
        <v>1.0857351499559065E-2</v>
      </c>
      <c r="CK14">
        <v>9055.7391394809747</v>
      </c>
      <c r="CL14" s="138">
        <v>1822.8211402435195</v>
      </c>
      <c r="CM14" s="102">
        <v>1818285.3720000002</v>
      </c>
      <c r="CN14" s="102">
        <v>125227.18800000001</v>
      </c>
      <c r="CO14" s="102">
        <v>23086</v>
      </c>
      <c r="CP14" s="102">
        <v>7177</v>
      </c>
    </row>
    <row r="15" spans="1:94" x14ac:dyDescent="0.25">
      <c r="A15" s="108" t="s">
        <v>52</v>
      </c>
      <c r="B15" s="102">
        <v>5566856</v>
      </c>
      <c r="C15" s="102">
        <v>0.13100000000000001</v>
      </c>
      <c r="D15" s="102">
        <v>2566</v>
      </c>
      <c r="E15" s="102">
        <v>2565</v>
      </c>
      <c r="F15" s="102">
        <v>18110.991146282973</v>
      </c>
      <c r="G15" s="102">
        <v>17997</v>
      </c>
      <c r="H15" s="102">
        <v>0.22192587653497806</v>
      </c>
      <c r="I15" s="102">
        <v>7390.9911462829723</v>
      </c>
      <c r="J15">
        <v>1528.0926857623963</v>
      </c>
      <c r="K15" s="104">
        <v>1.3276778034644638</v>
      </c>
      <c r="L15" s="102">
        <v>2.4778605966762912</v>
      </c>
      <c r="M15" s="102">
        <v>368.61021732913514</v>
      </c>
      <c r="N15" s="102">
        <v>0.56044003494738548</v>
      </c>
      <c r="O15" s="139">
        <v>1.1144300933522187</v>
      </c>
      <c r="P15">
        <v>0.40809423882910295</v>
      </c>
      <c r="Q15" s="139">
        <v>8.4908189462821373E-2</v>
      </c>
      <c r="R15" s="139">
        <v>0.38259706704116075</v>
      </c>
      <c r="S15" s="137">
        <v>0</v>
      </c>
      <c r="T15" s="139">
        <v>0.70819649170225107</v>
      </c>
      <c r="U15" s="102"/>
      <c r="V15" s="105">
        <v>2858.5131894484407</v>
      </c>
      <c r="W15" s="104">
        <v>0</v>
      </c>
      <c r="X15" s="104">
        <v>0</v>
      </c>
      <c r="Y15" s="104">
        <v>0</v>
      </c>
      <c r="Z15" s="104">
        <v>2582.9459999999999</v>
      </c>
      <c r="AA15" s="104">
        <v>0</v>
      </c>
      <c r="AB15" s="104">
        <v>1239.1046522781776</v>
      </c>
      <c r="AC15" s="104">
        <v>150.97730455635491</v>
      </c>
      <c r="AD15" s="104">
        <v>559.44999999999993</v>
      </c>
      <c r="AE15" s="104">
        <v>0</v>
      </c>
      <c r="AF15" s="104">
        <v>0</v>
      </c>
      <c r="AG15" s="104">
        <v>0</v>
      </c>
      <c r="AH15" s="104">
        <v>0</v>
      </c>
      <c r="AI15" s="104">
        <v>0</v>
      </c>
      <c r="AJ15" s="104">
        <v>0</v>
      </c>
      <c r="AK15" s="104">
        <v>0</v>
      </c>
      <c r="AL15" s="102"/>
      <c r="AM15" s="102"/>
      <c r="AN15" s="102"/>
      <c r="AO15" s="102"/>
      <c r="AP15" s="102"/>
      <c r="AQ15" s="159">
        <v>729258.13600000006</v>
      </c>
      <c r="AR15" s="104">
        <v>6598.6483142857132</v>
      </c>
      <c r="AS15" s="102">
        <v>3994</v>
      </c>
      <c r="AT15" s="104">
        <v>63978.184567500008</v>
      </c>
      <c r="AU15" s="105">
        <v>24085.594196800001</v>
      </c>
      <c r="AV15" s="105">
        <v>0</v>
      </c>
      <c r="AW15" s="105">
        <v>0</v>
      </c>
      <c r="AX15" s="105">
        <v>222.26638940000001</v>
      </c>
      <c r="AY15" s="105">
        <v>262.67846020000002</v>
      </c>
      <c r="AZ15" s="105">
        <v>0</v>
      </c>
      <c r="BA15" s="105">
        <v>0</v>
      </c>
      <c r="BB15" s="105">
        <v>0</v>
      </c>
      <c r="BC15" s="105">
        <v>0</v>
      </c>
      <c r="BD15" s="105">
        <v>0</v>
      </c>
      <c r="BE15" s="105">
        <v>0</v>
      </c>
      <c r="BF15" s="105">
        <v>33992.428033900003</v>
      </c>
      <c r="BG15" s="105">
        <v>0</v>
      </c>
      <c r="BH15" s="105">
        <v>0</v>
      </c>
      <c r="BI15" s="105">
        <v>0</v>
      </c>
      <c r="BJ15" s="105">
        <v>0</v>
      </c>
      <c r="BK15" s="105">
        <v>5415.2174872000005</v>
      </c>
      <c r="BL15" s="105">
        <v>0</v>
      </c>
      <c r="BM15" s="105">
        <v>0</v>
      </c>
      <c r="BN15" s="105">
        <v>0</v>
      </c>
      <c r="BO15" s="102">
        <v>8.2665199535049819E-2</v>
      </c>
      <c r="BP15" s="102">
        <v>0.37249013420938698</v>
      </c>
      <c r="BQ15" s="104">
        <v>5234.2740000000003</v>
      </c>
      <c r="BR15" s="102">
        <v>1807000</v>
      </c>
      <c r="BS15" s="102">
        <v>2052000</v>
      </c>
      <c r="BT15">
        <v>2858.5131894484407</v>
      </c>
      <c r="BU15">
        <v>2858.5131894484407</v>
      </c>
      <c r="BV15">
        <v>3973.0279568345322</v>
      </c>
      <c r="BW15">
        <v>559.44999999999993</v>
      </c>
      <c r="BX15">
        <v>0</v>
      </c>
      <c r="BY15">
        <v>6000.90918944844</v>
      </c>
      <c r="BZ15">
        <v>0</v>
      </c>
      <c r="CA15">
        <v>1239.1046522781776</v>
      </c>
      <c r="CB15">
        <v>150.97730455635491</v>
      </c>
      <c r="CC15">
        <v>0.38675640829119717</v>
      </c>
      <c r="CD15" s="107">
        <v>0.53755009013001198</v>
      </c>
      <c r="CE15" s="107">
        <v>7.5693501578790928E-2</v>
      </c>
      <c r="CF15" s="107">
        <v>0</v>
      </c>
      <c r="CG15" s="107">
        <v>0.81192211851943252</v>
      </c>
      <c r="CH15" s="107">
        <v>0</v>
      </c>
      <c r="CI15" s="107">
        <v>0.16765067468675562</v>
      </c>
      <c r="CJ15" s="107">
        <v>2.042720679381187E-2</v>
      </c>
      <c r="CK15">
        <v>7390.9911462829723</v>
      </c>
      <c r="CL15" s="138">
        <v>1487.7255960322916</v>
      </c>
      <c r="CM15" s="102">
        <v>753498.39600000007</v>
      </c>
      <c r="CN15" s="102">
        <v>167220.79200000002</v>
      </c>
      <c r="CO15" s="102">
        <v>5796</v>
      </c>
      <c r="CP15" s="102">
        <v>10720</v>
      </c>
    </row>
    <row r="16" spans="1:94" x14ac:dyDescent="0.25">
      <c r="A16" s="108" t="s">
        <v>53</v>
      </c>
      <c r="B16" s="102">
        <v>1339929</v>
      </c>
      <c r="C16" s="102">
        <v>0.30499999999999999</v>
      </c>
      <c r="D16" s="102">
        <v>8054</v>
      </c>
      <c r="E16" s="102">
        <v>5601.6</v>
      </c>
      <c r="F16" s="102">
        <v>11225.1285224273</v>
      </c>
      <c r="G16" s="102">
        <v>5603</v>
      </c>
      <c r="H16" s="102">
        <v>0.14831340353382116</v>
      </c>
      <c r="I16" s="102">
        <v>4565.1285224272997</v>
      </c>
      <c r="J16">
        <v>944.74433203705007</v>
      </c>
      <c r="K16" s="104">
        <v>3.4069928499400342</v>
      </c>
      <c r="L16" s="102">
        <v>5.6831981151337985</v>
      </c>
      <c r="M16" s="102">
        <v>10.113595571108601</v>
      </c>
      <c r="N16" s="102">
        <v>0.2539343078134258</v>
      </c>
      <c r="O16" s="139">
        <v>0.46022564981433872</v>
      </c>
      <c r="P16">
        <v>0.40668830769343789</v>
      </c>
      <c r="Q16" s="139">
        <v>0.16861401606943602</v>
      </c>
      <c r="R16" s="139">
        <v>1.1368764525114921</v>
      </c>
      <c r="S16" s="137">
        <v>4.213926741855252E-2</v>
      </c>
      <c r="T16" s="139">
        <v>1.6687400809363123E-2</v>
      </c>
      <c r="U16" s="102"/>
      <c r="V16" s="105">
        <v>876</v>
      </c>
      <c r="W16" s="104">
        <v>41</v>
      </c>
      <c r="X16" s="104">
        <v>1646</v>
      </c>
      <c r="Y16" s="104">
        <v>15</v>
      </c>
      <c r="Z16" s="104">
        <v>841.98403408986837</v>
      </c>
      <c r="AA16" s="104">
        <v>733.01107333743107</v>
      </c>
      <c r="AB16" s="104">
        <v>324.79160000000007</v>
      </c>
      <c r="AC16" s="104">
        <v>13.423440000000003</v>
      </c>
      <c r="AD16" s="104">
        <v>71.308999999999983</v>
      </c>
      <c r="AE16" s="104">
        <v>2.609375</v>
      </c>
      <c r="AF16" s="104">
        <v>0</v>
      </c>
      <c r="AG16" s="104">
        <v>0</v>
      </c>
      <c r="AH16" s="104">
        <v>0</v>
      </c>
      <c r="AI16" s="104">
        <v>0</v>
      </c>
      <c r="AJ16" s="104">
        <v>0</v>
      </c>
      <c r="AK16" s="104">
        <v>0</v>
      </c>
      <c r="AL16" s="102"/>
      <c r="AM16" s="102"/>
      <c r="AN16" s="102"/>
      <c r="AO16" s="102"/>
      <c r="AP16" s="102"/>
      <c r="AQ16" s="159">
        <v>408678.34499999997</v>
      </c>
      <c r="AR16" s="104">
        <v>3353.3799410805859</v>
      </c>
      <c r="AS16" s="102">
        <v>831</v>
      </c>
      <c r="AT16" s="104">
        <v>39554.555693727212</v>
      </c>
      <c r="AU16" s="105">
        <v>21090.069654785406</v>
      </c>
      <c r="AV16" s="105">
        <v>631.94375713500006</v>
      </c>
      <c r="AW16" s="105">
        <v>0</v>
      </c>
      <c r="AX16" s="105">
        <v>7682.3464594046736</v>
      </c>
      <c r="AY16" s="105">
        <v>5729.2636113782728</v>
      </c>
      <c r="AZ16" s="105">
        <v>970.59400134584985</v>
      </c>
      <c r="BA16" s="105">
        <v>0</v>
      </c>
      <c r="BB16" s="105">
        <v>1666.8000000000002</v>
      </c>
      <c r="BC16" s="105">
        <v>0</v>
      </c>
      <c r="BD16" s="105">
        <v>0</v>
      </c>
      <c r="BE16" s="105">
        <v>0</v>
      </c>
      <c r="BF16" s="105">
        <v>243.58863947600003</v>
      </c>
      <c r="BG16" s="105">
        <v>824.45385668800009</v>
      </c>
      <c r="BH16" s="105">
        <v>0</v>
      </c>
      <c r="BI16" s="105">
        <v>0</v>
      </c>
      <c r="BJ16" s="105">
        <v>0</v>
      </c>
      <c r="BK16" s="105">
        <v>535.23262020174991</v>
      </c>
      <c r="BL16" s="105">
        <v>180.26309331224999</v>
      </c>
      <c r="BM16" s="105">
        <v>0</v>
      </c>
      <c r="BN16" s="105">
        <v>0</v>
      </c>
      <c r="BO16" s="102">
        <v>0.16400328205616141</v>
      </c>
      <c r="BP16" s="102">
        <v>1.105788675524275</v>
      </c>
      <c r="BQ16" s="104">
        <v>76.180129399999998</v>
      </c>
      <c r="BR16" s="102">
        <v>2322600</v>
      </c>
      <c r="BS16" s="102">
        <v>13551.499999999976</v>
      </c>
      <c r="BT16">
        <v>2578</v>
      </c>
      <c r="BU16">
        <v>2578</v>
      </c>
      <c r="BV16">
        <v>1913.2101474272995</v>
      </c>
      <c r="BW16">
        <v>73.918374999999983</v>
      </c>
      <c r="BX16">
        <v>0</v>
      </c>
      <c r="BY16">
        <v>1789.2930340898683</v>
      </c>
      <c r="BZ16">
        <v>776.62044833743107</v>
      </c>
      <c r="CA16">
        <v>1970.7916</v>
      </c>
      <c r="CB16">
        <v>28.423440000000003</v>
      </c>
      <c r="CC16">
        <v>0.56471575495299875</v>
      </c>
      <c r="CD16" s="107">
        <v>0.41909228579834962</v>
      </c>
      <c r="CE16" s="107">
        <v>1.6191959248651612E-2</v>
      </c>
      <c r="CF16" s="107">
        <v>0</v>
      </c>
      <c r="CG16" s="107">
        <v>0.39194800875803021</v>
      </c>
      <c r="CH16" s="107">
        <v>0.17012017175904143</v>
      </c>
      <c r="CI16" s="107">
        <v>0.43170561142320729</v>
      </c>
      <c r="CJ16" s="107">
        <v>6.226208059721205E-3</v>
      </c>
      <c r="CK16">
        <v>4565.1285224272997</v>
      </c>
      <c r="CL16" s="138">
        <v>918.91038936067241</v>
      </c>
      <c r="CM16" s="102">
        <v>234586.40400000001</v>
      </c>
      <c r="CN16" s="102">
        <v>34792.308000000005</v>
      </c>
      <c r="CO16" s="102">
        <v>11201</v>
      </c>
      <c r="CP16" s="102">
        <v>6660</v>
      </c>
    </row>
    <row r="17" spans="1:94" x14ac:dyDescent="0.25">
      <c r="A17" s="108" t="s">
        <v>54</v>
      </c>
      <c r="B17" s="102">
        <v>5388272</v>
      </c>
      <c r="C17" s="102">
        <v>0.16300000000000001</v>
      </c>
      <c r="D17" s="102">
        <v>56556.883967641072</v>
      </c>
      <c r="E17" s="102">
        <v>61649.498493641069</v>
      </c>
      <c r="F17" s="102">
        <v>66155.165133208851</v>
      </c>
      <c r="G17" s="102">
        <v>34749</v>
      </c>
      <c r="H17" s="102">
        <v>0.26061181616737172</v>
      </c>
      <c r="I17" s="102">
        <v>36357.165133208851</v>
      </c>
      <c r="J17">
        <v>7601.0606031187026</v>
      </c>
      <c r="K17" s="104">
        <v>6.7474628476826801</v>
      </c>
      <c r="L17" s="102">
        <v>12.598175752840335</v>
      </c>
      <c r="M17" s="102">
        <v>34.612873663393394</v>
      </c>
      <c r="N17" s="102">
        <v>0.16106105234237705</v>
      </c>
      <c r="O17" s="139">
        <v>0.20929861991495033</v>
      </c>
      <c r="P17">
        <v>0.54957409689781167</v>
      </c>
      <c r="Q17" s="139">
        <v>0.2187418516538232</v>
      </c>
      <c r="R17" s="139">
        <v>0.83933973090975067</v>
      </c>
      <c r="S17" s="137">
        <v>0.4245490091998475</v>
      </c>
      <c r="T17" s="139">
        <v>3.7530492511190193E-3</v>
      </c>
      <c r="U17" s="102"/>
      <c r="V17" s="105">
        <v>5159.5029038374796</v>
      </c>
      <c r="W17" s="104">
        <v>670.11908135605461</v>
      </c>
      <c r="X17" s="104">
        <v>7045.8801906461513</v>
      </c>
      <c r="Y17" s="104">
        <v>27.652777328199594</v>
      </c>
      <c r="Z17" s="104">
        <v>4341.1925443448799</v>
      </c>
      <c r="AA17" s="104">
        <v>18682.026468945609</v>
      </c>
      <c r="AB17" s="104">
        <v>0.92149322104209153</v>
      </c>
      <c r="AC17" s="104">
        <v>7.1556932302652658</v>
      </c>
      <c r="AD17" s="104">
        <v>401.32008714089454</v>
      </c>
      <c r="AE17" s="104">
        <v>17.778018071768791</v>
      </c>
      <c r="AF17" s="104">
        <v>0</v>
      </c>
      <c r="AG17" s="104">
        <v>3.6158750865100435</v>
      </c>
      <c r="AH17" s="104">
        <v>0</v>
      </c>
      <c r="AI17" s="104">
        <v>0</v>
      </c>
      <c r="AJ17" s="104">
        <v>0</v>
      </c>
      <c r="AK17" s="104">
        <v>0</v>
      </c>
      <c r="AL17" s="102"/>
      <c r="AM17" s="102"/>
      <c r="AN17" s="102"/>
      <c r="AO17" s="102"/>
      <c r="AP17" s="102"/>
      <c r="AQ17" s="159">
        <v>878288.33600000001</v>
      </c>
      <c r="AR17" s="104">
        <v>36680.851085021364</v>
      </c>
      <c r="AS17" s="102">
        <v>9056</v>
      </c>
      <c r="AT17" s="104">
        <v>318241.20533137384</v>
      </c>
      <c r="AU17" s="105">
        <v>108720.9096</v>
      </c>
      <c r="AV17" s="105">
        <v>0</v>
      </c>
      <c r="AW17" s="105">
        <v>0</v>
      </c>
      <c r="AX17" s="105">
        <v>21471.605121373828</v>
      </c>
      <c r="AY17" s="105">
        <v>5520.0010000000002</v>
      </c>
      <c r="AZ17" s="105">
        <v>41982.926199999994</v>
      </c>
      <c r="BA17" s="105">
        <v>0</v>
      </c>
      <c r="BB17" s="105">
        <v>135108.98840999999</v>
      </c>
      <c r="BC17" s="105">
        <v>0</v>
      </c>
      <c r="BD17" s="105">
        <v>0</v>
      </c>
      <c r="BE17" s="105">
        <v>0</v>
      </c>
      <c r="BF17" s="105">
        <v>1345.0989999999999</v>
      </c>
      <c r="BG17" s="105">
        <v>0</v>
      </c>
      <c r="BH17" s="105">
        <v>0</v>
      </c>
      <c r="BI17" s="105">
        <v>0</v>
      </c>
      <c r="BJ17" s="105">
        <v>0</v>
      </c>
      <c r="BK17" s="105">
        <v>3884.6729999999998</v>
      </c>
      <c r="BL17" s="105">
        <v>207.00299999999999</v>
      </c>
      <c r="BM17" s="105">
        <v>0</v>
      </c>
      <c r="BN17" s="105">
        <v>0</v>
      </c>
      <c r="BO17" s="102">
        <v>0.21060460093153932</v>
      </c>
      <c r="BP17" s="102">
        <v>0.80811608632619925</v>
      </c>
      <c r="BQ17" s="104">
        <v>136.450231376</v>
      </c>
      <c r="BR17" s="102">
        <v>11064830.818597686</v>
      </c>
      <c r="BS17" s="102">
        <v>186503.57800000004</v>
      </c>
      <c r="BT17">
        <v>12903.154953167885</v>
      </c>
      <c r="BU17">
        <v>12903.154953167885</v>
      </c>
      <c r="BV17">
        <v>23031.296199741795</v>
      </c>
      <c r="BW17">
        <v>422.71398029917333</v>
      </c>
      <c r="BX17">
        <v>0</v>
      </c>
      <c r="BY17">
        <v>9902.0155353232549</v>
      </c>
      <c r="BZ17">
        <v>19369.92356837343</v>
      </c>
      <c r="CA17">
        <v>7046.8016838671938</v>
      </c>
      <c r="CB17">
        <v>38.424345644974906</v>
      </c>
      <c r="CC17">
        <v>0.35489991878882948</v>
      </c>
      <c r="CD17" s="107">
        <v>0.63347337767830725</v>
      </c>
      <c r="CE17" s="107">
        <v>1.1626703532863289E-2</v>
      </c>
      <c r="CF17" s="107">
        <v>0</v>
      </c>
      <c r="CG17" s="107">
        <v>0.27235389500373047</v>
      </c>
      <c r="CH17" s="107">
        <v>0.53276770885199809</v>
      </c>
      <c r="CI17" s="107">
        <v>0.19382153856188866</v>
      </c>
      <c r="CJ17" s="107">
        <v>1.0568575823827881E-3</v>
      </c>
      <c r="CK17">
        <v>36357.165133208851</v>
      </c>
      <c r="CL17" s="138">
        <v>7318.2992777700601</v>
      </c>
      <c r="CM17" s="102">
        <v>1454871.132</v>
      </c>
      <c r="CN17" s="102">
        <v>379156.60800000001</v>
      </c>
      <c r="CO17" s="102">
        <v>91038</v>
      </c>
      <c r="CP17" s="102">
        <v>29798</v>
      </c>
    </row>
    <row r="18" spans="1:94" x14ac:dyDescent="0.25">
      <c r="A18" s="108" t="s">
        <v>55</v>
      </c>
      <c r="B18" s="102">
        <v>63294268</v>
      </c>
      <c r="C18" s="102">
        <v>0.14199999999999999</v>
      </c>
      <c r="D18" s="102">
        <v>55040.546780358243</v>
      </c>
      <c r="E18" s="102">
        <v>49324.842148919102</v>
      </c>
      <c r="F18" s="102">
        <v>90007.634566548615</v>
      </c>
      <c r="G18" s="102">
        <v>252827</v>
      </c>
      <c r="H18" s="102">
        <v>7.2314270232214123E-2</v>
      </c>
      <c r="I18" s="102">
        <v>37445.634566548615</v>
      </c>
      <c r="J18">
        <v>9221.2023288666751</v>
      </c>
      <c r="K18" s="104">
        <v>0.59161178017808214</v>
      </c>
      <c r="L18" s="102">
        <v>2.1166228848204796</v>
      </c>
      <c r="M18" s="102">
        <v>7.8206133926693022</v>
      </c>
      <c r="N18" s="102">
        <v>0.17275821414201351</v>
      </c>
      <c r="O18" s="139">
        <v>0.5616313589422226</v>
      </c>
      <c r="P18">
        <v>0.41602731531470893</v>
      </c>
      <c r="Q18" s="139">
        <v>3.6472379646424927E-2</v>
      </c>
      <c r="R18" s="139">
        <v>0.50435936820361393</v>
      </c>
      <c r="S18" s="137">
        <v>6.2669108555026679E-2</v>
      </c>
      <c r="T18" s="139">
        <v>1.6401085389767676E-2</v>
      </c>
      <c r="U18" s="102"/>
      <c r="V18" s="105">
        <v>99.333333333333329</v>
      </c>
      <c r="W18" s="104">
        <v>7854.5062745098039</v>
      </c>
      <c r="X18" s="104">
        <v>19185.401262962958</v>
      </c>
      <c r="Y18" s="104">
        <v>563.13725490196077</v>
      </c>
      <c r="Z18" s="104">
        <v>81.236034965115735</v>
      </c>
      <c r="AA18" s="104">
        <v>3228.1957981153555</v>
      </c>
      <c r="AB18" s="104">
        <v>4809.5292922600893</v>
      </c>
      <c r="AC18" s="104">
        <v>84.272000000000006</v>
      </c>
      <c r="AD18" s="104">
        <v>124.41499999999999</v>
      </c>
      <c r="AE18" s="104">
        <v>132.12205</v>
      </c>
      <c r="AF18" s="104">
        <v>1283.4862655000002</v>
      </c>
      <c r="AG18" s="104">
        <v>0</v>
      </c>
      <c r="AH18" s="104">
        <v>0</v>
      </c>
      <c r="AI18" s="104">
        <v>0</v>
      </c>
      <c r="AJ18" s="104">
        <v>0</v>
      </c>
      <c r="AK18" s="104">
        <v>0</v>
      </c>
      <c r="AL18" s="102"/>
      <c r="AM18" s="102"/>
      <c r="AN18" s="102"/>
      <c r="AO18" s="102"/>
      <c r="AP18" s="102"/>
      <c r="AQ18" s="159">
        <v>8987786.0559999999</v>
      </c>
      <c r="AR18" s="104">
        <v>37481.041019383731</v>
      </c>
      <c r="AS18" s="102">
        <v>18283</v>
      </c>
      <c r="AT18" s="104">
        <v>386073.29910498997</v>
      </c>
      <c r="AU18" s="105">
        <v>147840.29226427348</v>
      </c>
      <c r="AV18" s="105">
        <v>52800.104380097677</v>
      </c>
      <c r="AW18" s="105">
        <v>87768.111354700275</v>
      </c>
      <c r="AX18" s="105">
        <v>0</v>
      </c>
      <c r="AY18" s="105">
        <v>0</v>
      </c>
      <c r="AZ18" s="105">
        <v>39426.616271537743</v>
      </c>
      <c r="BA18" s="105">
        <v>5707.1138745884009</v>
      </c>
      <c r="BB18" s="105">
        <v>24194.869491807898</v>
      </c>
      <c r="BC18" s="105">
        <v>0</v>
      </c>
      <c r="BD18" s="105">
        <v>0</v>
      </c>
      <c r="BE18" s="105">
        <v>3404.8679999999995</v>
      </c>
      <c r="BF18" s="105">
        <v>9275.1058877399992</v>
      </c>
      <c r="BG18" s="105">
        <v>749.50350608000008</v>
      </c>
      <c r="BH18" s="105">
        <v>0</v>
      </c>
      <c r="BI18" s="105">
        <v>0</v>
      </c>
      <c r="BJ18" s="105">
        <v>0</v>
      </c>
      <c r="BK18" s="105">
        <v>14906.714074164491</v>
      </c>
      <c r="BL18" s="105">
        <v>0</v>
      </c>
      <c r="BM18" s="105">
        <v>0</v>
      </c>
      <c r="BN18" s="105">
        <v>0</v>
      </c>
      <c r="BO18" s="102">
        <v>2.9812465667751194E-2</v>
      </c>
      <c r="BP18" s="102">
        <v>0.41226255304821591</v>
      </c>
      <c r="BQ18" s="104">
        <v>614.14904999999999</v>
      </c>
      <c r="BR18" s="102">
        <v>19023753.649999999</v>
      </c>
      <c r="BS18" s="102">
        <v>495000</v>
      </c>
      <c r="BT18">
        <v>27702.378125708055</v>
      </c>
      <c r="BU18">
        <v>27702.378125708055</v>
      </c>
      <c r="BV18">
        <v>8203.2331253405609</v>
      </c>
      <c r="BW18">
        <v>1540.0233155000001</v>
      </c>
      <c r="BX18">
        <v>0</v>
      </c>
      <c r="BY18">
        <v>304.98436829844906</v>
      </c>
      <c r="BZ18">
        <v>11214.824122625159</v>
      </c>
      <c r="CA18">
        <v>25278.416820723047</v>
      </c>
      <c r="CB18">
        <v>647.40925490196082</v>
      </c>
      <c r="CC18">
        <v>0.73980260840486534</v>
      </c>
      <c r="CD18" s="107">
        <v>0.21907047965128548</v>
      </c>
      <c r="CE18" s="107">
        <v>4.1126911943849181E-2</v>
      </c>
      <c r="CF18" s="107">
        <v>0</v>
      </c>
      <c r="CG18" s="107">
        <v>8.1447242603521364E-3</v>
      </c>
      <c r="CH18" s="107">
        <v>0.29949616964546572</v>
      </c>
      <c r="CI18" s="107">
        <v>0.67506979420519864</v>
      </c>
      <c r="CJ18" s="107">
        <v>1.728931188898351E-2</v>
      </c>
      <c r="CK18">
        <v>37445.634566548615</v>
      </c>
      <c r="CL18" s="138">
        <v>7537.3962573805311</v>
      </c>
      <c r="CM18" s="102">
        <v>10585360.836000001</v>
      </c>
      <c r="CN18" s="102">
        <v>765472.64400000009</v>
      </c>
      <c r="CO18" s="102">
        <v>94367</v>
      </c>
      <c r="CP18" s="102">
        <v>52562</v>
      </c>
    </row>
    <row r="19" spans="1:94" x14ac:dyDescent="0.25">
      <c r="A19" s="140" t="s">
        <v>57</v>
      </c>
      <c r="B19" s="106">
        <v>81797706</v>
      </c>
      <c r="C19" s="106">
        <v>0.26100000000000001</v>
      </c>
      <c r="D19" s="106">
        <v>60586.57</v>
      </c>
      <c r="E19" s="106">
        <v>64591.38</v>
      </c>
      <c r="F19" s="106">
        <v>144010.72161612066</v>
      </c>
      <c r="G19" s="106">
        <v>311770</v>
      </c>
      <c r="H19" s="106">
        <v>0.10012509221541521</v>
      </c>
      <c r="I19" s="106">
        <v>58189.721616120667</v>
      </c>
      <c r="J19" s="141">
        <v>13537.287127546591</v>
      </c>
      <c r="K19" s="106">
        <v>0.71138574003677646</v>
      </c>
      <c r="L19" s="106">
        <v>0.52086398275280554</v>
      </c>
      <c r="M19" s="106">
        <v>17.721753712750818</v>
      </c>
      <c r="N19" s="106">
        <v>0.26295211192715351</v>
      </c>
      <c r="O19" s="142">
        <v>0.45138863804577256</v>
      </c>
      <c r="P19" s="141">
        <v>0.4040652040563546</v>
      </c>
      <c r="Q19" s="142">
        <v>4.342074967940017E-2</v>
      </c>
      <c r="R19" s="142">
        <v>0.43366501561848381</v>
      </c>
      <c r="S19" s="145">
        <v>2.3400809413838815E-2</v>
      </c>
      <c r="T19" s="142">
        <v>3.8028173312088166E-2</v>
      </c>
      <c r="U19" s="106"/>
      <c r="V19" s="141">
        <v>1851.529032564647</v>
      </c>
      <c r="W19" s="106">
        <v>6425.8948777243613</v>
      </c>
      <c r="X19" s="106">
        <v>20878.391137407943</v>
      </c>
      <c r="Y19" s="106">
        <v>0</v>
      </c>
      <c r="Z19" s="106">
        <v>1790.3351768664254</v>
      </c>
      <c r="AA19" s="106">
        <v>8459.3912672474289</v>
      </c>
      <c r="AB19" s="106">
        <v>4890.0264367092595</v>
      </c>
      <c r="AC19" s="106">
        <v>0</v>
      </c>
      <c r="AD19" s="106">
        <v>2409.3018324644668</v>
      </c>
      <c r="AE19" s="106">
        <v>8361.6945950237368</v>
      </c>
      <c r="AF19" s="106">
        <v>1713.0987599924467</v>
      </c>
      <c r="AG19" s="106">
        <v>0</v>
      </c>
      <c r="AH19" s="106">
        <v>51.582384185262434</v>
      </c>
      <c r="AI19" s="106">
        <v>179.02121570179315</v>
      </c>
      <c r="AJ19" s="106">
        <v>1179.4549002328945</v>
      </c>
      <c r="AK19" s="106">
        <v>0</v>
      </c>
      <c r="AL19" s="106"/>
      <c r="AM19" s="106"/>
      <c r="AN19" s="106"/>
      <c r="AO19" s="106"/>
      <c r="AP19" s="106"/>
      <c r="AQ19" s="159">
        <v>21349201.266000003</v>
      </c>
      <c r="AR19" s="106">
        <v>23707.472040000001</v>
      </c>
      <c r="AS19" s="106">
        <v>31216</v>
      </c>
      <c r="AT19" s="106">
        <v>566779.13745612069</v>
      </c>
      <c r="AU19" s="141">
        <v>243715.50442976219</v>
      </c>
      <c r="AV19" s="141">
        <v>44030.217912698477</v>
      </c>
      <c r="AW19" s="141">
        <v>0</v>
      </c>
      <c r="AX19" s="141">
        <v>15643.846360477035</v>
      </c>
      <c r="AY19" s="141">
        <v>41859.570557949803</v>
      </c>
      <c r="AZ19" s="141">
        <v>29940.071499347134</v>
      </c>
      <c r="BA19" s="141">
        <v>7093.485992624599</v>
      </c>
      <c r="BB19" s="141">
        <v>13263.090575350632</v>
      </c>
      <c r="BC19" s="141">
        <v>0</v>
      </c>
      <c r="BD19" s="141">
        <v>0</v>
      </c>
      <c r="BE19" s="141">
        <v>5250</v>
      </c>
      <c r="BF19" s="141">
        <v>23734.393275068203</v>
      </c>
      <c r="BG19" s="141">
        <v>11597.525800406547</v>
      </c>
      <c r="BH19" s="141">
        <v>0</v>
      </c>
      <c r="BI19" s="141">
        <v>0</v>
      </c>
      <c r="BJ19" s="141">
        <v>0</v>
      </c>
      <c r="BK19" s="141">
        <v>15992.09959490381</v>
      </c>
      <c r="BL19" s="141">
        <v>0</v>
      </c>
      <c r="BM19" s="141">
        <v>100619.1054158224</v>
      </c>
      <c r="BN19" s="141">
        <v>14040.226041709842</v>
      </c>
      <c r="BO19" s="106">
        <v>3.7569214035213544E-2</v>
      </c>
      <c r="BP19" s="106">
        <v>0.37522276588155201</v>
      </c>
      <c r="BQ19" s="106">
        <v>2212.8488186</v>
      </c>
      <c r="BR19" s="106">
        <v>11120030</v>
      </c>
      <c r="BS19" s="106">
        <v>1449598.7999999998</v>
      </c>
      <c r="BT19" s="141">
        <v>29155.815047696953</v>
      </c>
      <c r="BU19" s="141">
        <v>29155.815047696953</v>
      </c>
      <c r="BV19" s="141">
        <v>15139.752880823115</v>
      </c>
      <c r="BW19" s="141">
        <v>12484.095187480651</v>
      </c>
      <c r="BX19" s="141">
        <v>1410.0585001199502</v>
      </c>
      <c r="BY19" s="141">
        <v>6102.7484260808023</v>
      </c>
      <c r="BZ19" s="141">
        <v>23426.001955697317</v>
      </c>
      <c r="CA19" s="141">
        <v>28660.971234342545</v>
      </c>
      <c r="CB19" s="141">
        <v>0</v>
      </c>
      <c r="CC19" s="141">
        <v>0.50104750869988235</v>
      </c>
      <c r="CD19" s="143">
        <v>0.26017915982998713</v>
      </c>
      <c r="CE19" s="143">
        <v>0.21454124269297248</v>
      </c>
      <c r="CF19" s="143">
        <v>2.4232088777158073E-2</v>
      </c>
      <c r="CG19" s="143">
        <v>0.10487674208756001</v>
      </c>
      <c r="CH19" s="143">
        <v>0.40257972207255699</v>
      </c>
      <c r="CI19" s="143">
        <v>0.49254353583988308</v>
      </c>
      <c r="CJ19" s="143">
        <v>0</v>
      </c>
      <c r="CK19" s="141">
        <v>58189.721616120667</v>
      </c>
      <c r="CL19" s="144">
        <v>11712.953859758527</v>
      </c>
      <c r="CM19" s="106">
        <v>13053186.360000001</v>
      </c>
      <c r="CN19" s="106">
        <v>1306951.4880000001</v>
      </c>
      <c r="CO19" s="106">
        <v>107000</v>
      </c>
      <c r="CP19" s="106">
        <v>85821</v>
      </c>
    </row>
    <row r="20" spans="1:94" x14ac:dyDescent="0.25">
      <c r="A20" s="108" t="s">
        <v>59</v>
      </c>
      <c r="B20" s="102">
        <v>318006</v>
      </c>
      <c r="C20" s="102">
        <v>6.3E-2</v>
      </c>
      <c r="D20" s="102">
        <v>0.5</v>
      </c>
      <c r="E20" s="102">
        <v>2.1</v>
      </c>
      <c r="F20" s="102">
        <v>189.13250935251799</v>
      </c>
      <c r="G20" s="102">
        <v>5731</v>
      </c>
      <c r="H20" s="102">
        <v>0.83824812423660788</v>
      </c>
      <c r="I20" s="102">
        <v>19.132509352517985</v>
      </c>
      <c r="J20">
        <v>4.0712132127878098</v>
      </c>
      <c r="K20" s="104">
        <v>6.0163988580460695E-2</v>
      </c>
      <c r="L20" s="102">
        <v>3.1445947560737847E-2</v>
      </c>
      <c r="M20" s="102" t="s">
        <v>32</v>
      </c>
      <c r="N20" s="102">
        <v>0.13555589095157439</v>
      </c>
      <c r="O20" s="139">
        <v>0.88614822427772055</v>
      </c>
      <c r="P20">
        <v>0.10115928466246656</v>
      </c>
      <c r="Q20" s="139">
        <v>7.1038443775742622E-4</v>
      </c>
      <c r="R20" s="139">
        <v>8.4746319999746251E-4</v>
      </c>
      <c r="S20" s="137">
        <v>0</v>
      </c>
      <c r="T20" s="139">
        <v>9.4603377249194459E-2</v>
      </c>
      <c r="U20" s="102"/>
      <c r="V20" s="105">
        <v>0</v>
      </c>
      <c r="W20" s="104">
        <v>0</v>
      </c>
      <c r="X20" s="104">
        <v>0.93045563549160659</v>
      </c>
      <c r="Y20" s="104">
        <v>0.93045563549160659</v>
      </c>
      <c r="Z20" s="104">
        <v>0</v>
      </c>
      <c r="AA20" s="104">
        <v>0</v>
      </c>
      <c r="AB20" s="104">
        <v>1.5791999999999999</v>
      </c>
      <c r="AC20" s="104">
        <v>3.5011990407673856</v>
      </c>
      <c r="AD20" s="104">
        <v>0</v>
      </c>
      <c r="AE20" s="104">
        <v>0</v>
      </c>
      <c r="AF20" s="104">
        <v>0</v>
      </c>
      <c r="AG20" s="104">
        <v>11.69</v>
      </c>
      <c r="AH20" s="104">
        <v>0</v>
      </c>
      <c r="AI20" s="104">
        <v>0</v>
      </c>
      <c r="AJ20" s="104">
        <v>0.50119904076738597</v>
      </c>
      <c r="AK20" s="104">
        <v>0</v>
      </c>
      <c r="AL20" s="102"/>
      <c r="AM20" s="102"/>
      <c r="AN20" s="102"/>
      <c r="AO20" s="102"/>
      <c r="AP20" s="102"/>
      <c r="AQ20" s="159">
        <v>20034.378000000001</v>
      </c>
      <c r="AR20" s="104">
        <v>19.569966666666666</v>
      </c>
      <c r="AS20" s="102">
        <v>4804</v>
      </c>
      <c r="AT20" s="104">
        <v>170.45355479300002</v>
      </c>
      <c r="AU20" s="105">
        <v>15.679883470400002</v>
      </c>
      <c r="AV20" s="105">
        <v>0</v>
      </c>
      <c r="AW20" s="105">
        <v>0</v>
      </c>
      <c r="AX20" s="105">
        <v>29.500811684000002</v>
      </c>
      <c r="AY20" s="105">
        <v>0</v>
      </c>
      <c r="AZ20" s="105">
        <v>0</v>
      </c>
      <c r="BA20" s="105">
        <v>0</v>
      </c>
      <c r="BB20" s="105">
        <v>0</v>
      </c>
      <c r="BC20" s="105">
        <v>0</v>
      </c>
      <c r="BD20" s="105">
        <v>0</v>
      </c>
      <c r="BE20" s="105">
        <v>7.8959999999999999</v>
      </c>
      <c r="BF20" s="105">
        <v>0</v>
      </c>
      <c r="BG20" s="105">
        <v>0</v>
      </c>
      <c r="BH20" s="105">
        <v>0</v>
      </c>
      <c r="BI20" s="105">
        <v>0</v>
      </c>
      <c r="BJ20" s="105">
        <v>0</v>
      </c>
      <c r="BK20" s="105">
        <v>113.15379824</v>
      </c>
      <c r="BL20" s="105">
        <v>0</v>
      </c>
      <c r="BM20" s="105">
        <v>0</v>
      </c>
      <c r="BN20" s="105">
        <v>4.2230613985999996</v>
      </c>
      <c r="BO20" s="102">
        <v>6.7198824928199944E-4</v>
      </c>
      <c r="BP20" s="102">
        <v>8.0165792186410046E-4</v>
      </c>
      <c r="BQ20" s="104">
        <v>1.81</v>
      </c>
      <c r="BR20" s="102">
        <v>630</v>
      </c>
      <c r="BS20" s="102">
        <v>0</v>
      </c>
      <c r="BT20">
        <v>1.8609112709832132</v>
      </c>
      <c r="BU20">
        <v>1.8609112709832132</v>
      </c>
      <c r="BV20">
        <v>5.0803990407673858</v>
      </c>
      <c r="BW20">
        <v>11.69</v>
      </c>
      <c r="BX20">
        <v>0.50119904076738597</v>
      </c>
      <c r="BY20">
        <v>0</v>
      </c>
      <c r="BZ20">
        <v>0</v>
      </c>
      <c r="CA20">
        <v>3.0108546762589925</v>
      </c>
      <c r="CB20">
        <v>16.121654676258991</v>
      </c>
      <c r="CC20">
        <v>9.726435966635516E-2</v>
      </c>
      <c r="CD20" s="107">
        <v>0.26553751769622241</v>
      </c>
      <c r="CE20" s="107">
        <v>0.6110019226757365</v>
      </c>
      <c r="CF20" s="107">
        <v>2.6196199961685859E-2</v>
      </c>
      <c r="CG20" s="107">
        <v>0</v>
      </c>
      <c r="CH20" s="107">
        <v>0</v>
      </c>
      <c r="CI20" s="107">
        <v>0.15736851976830424</v>
      </c>
      <c r="CJ20" s="107">
        <v>0.84263148023169565</v>
      </c>
      <c r="CK20">
        <v>19.132509352517985</v>
      </c>
      <c r="CL20" s="138">
        <v>3.8511646566351385</v>
      </c>
      <c r="CM20" s="102">
        <v>239945.508</v>
      </c>
      <c r="CN20" s="102">
        <v>201133.872</v>
      </c>
      <c r="CO20" s="102">
        <v>15.6</v>
      </c>
      <c r="CP20" s="102">
        <v>170</v>
      </c>
    </row>
    <row r="21" spans="1:94" x14ac:dyDescent="0.25">
      <c r="A21" s="108" t="s">
        <v>60</v>
      </c>
      <c r="B21" s="102">
        <v>4484323</v>
      </c>
      <c r="C21" s="102">
        <v>0.37799999999999995</v>
      </c>
      <c r="D21" s="102">
        <v>2717</v>
      </c>
      <c r="E21" s="102">
        <v>2519.38</v>
      </c>
      <c r="F21" s="102">
        <v>3000.0815319472422</v>
      </c>
      <c r="G21" s="102">
        <v>13216</v>
      </c>
      <c r="H21" s="102">
        <v>6.1894673123486683E-2</v>
      </c>
      <c r="I21" s="102">
        <v>710.08153194724218</v>
      </c>
      <c r="J21">
        <v>146.47580133506884</v>
      </c>
      <c r="K21" s="104">
        <v>0.15834754364198167</v>
      </c>
      <c r="L21" s="102">
        <v>0.16706054384428581</v>
      </c>
      <c r="M21" s="102">
        <v>13.156946990660575</v>
      </c>
      <c r="N21" s="102">
        <v>4.8404713066060145E-2</v>
      </c>
      <c r="O21" s="139">
        <v>9.436341168822833E-2</v>
      </c>
      <c r="P21">
        <v>0.23668741145389954</v>
      </c>
      <c r="Q21" s="139">
        <v>1.1083217413367799E-2</v>
      </c>
      <c r="R21" s="139">
        <v>0.17906577180326261</v>
      </c>
      <c r="S21" s="137">
        <v>0</v>
      </c>
      <c r="T21" s="139">
        <v>0.13860098534052889</v>
      </c>
      <c r="U21" s="102"/>
      <c r="V21" s="105">
        <v>4.796163069544364</v>
      </c>
      <c r="W21" s="104">
        <v>39.491465999999988</v>
      </c>
      <c r="X21" s="104">
        <v>193.44966306954436</v>
      </c>
      <c r="Y21" s="104">
        <v>0</v>
      </c>
      <c r="Z21" s="104">
        <v>137.89085371702635</v>
      </c>
      <c r="AA21" s="104">
        <v>243.7273860911271</v>
      </c>
      <c r="AB21" s="104">
        <v>55.536000000000001</v>
      </c>
      <c r="AC21" s="104">
        <v>35.19</v>
      </c>
      <c r="AD21" s="104">
        <v>0</v>
      </c>
      <c r="AE21" s="104">
        <v>0</v>
      </c>
      <c r="AF21" s="104">
        <v>0</v>
      </c>
      <c r="AG21" s="104">
        <v>0</v>
      </c>
      <c r="AH21" s="104">
        <v>0</v>
      </c>
      <c r="AI21" s="104">
        <v>0</v>
      </c>
      <c r="AJ21" s="104">
        <v>0</v>
      </c>
      <c r="AK21" s="104">
        <v>0</v>
      </c>
      <c r="AL21" s="102"/>
      <c r="AM21" s="102"/>
      <c r="AN21" s="102"/>
      <c r="AO21" s="102"/>
      <c r="AP21" s="102"/>
      <c r="AQ21" s="159">
        <v>1695074.0939999998</v>
      </c>
      <c r="AR21" s="104">
        <v>1484.5508380952381</v>
      </c>
      <c r="AS21" s="102">
        <v>818</v>
      </c>
      <c r="AT21" s="104">
        <v>6132.6488502966622</v>
      </c>
      <c r="AU21" s="105">
        <v>1922.3304931396913</v>
      </c>
      <c r="AV21" s="105">
        <v>80.824141600000004</v>
      </c>
      <c r="AW21" s="105">
        <v>0</v>
      </c>
      <c r="AX21" s="105">
        <v>626.38709740000002</v>
      </c>
      <c r="AY21" s="105">
        <v>424.3267434</v>
      </c>
      <c r="AZ21" s="105">
        <v>1888.9654473569713</v>
      </c>
      <c r="BA21" s="105">
        <v>0</v>
      </c>
      <c r="BB21" s="105">
        <v>0</v>
      </c>
      <c r="BC21" s="105">
        <v>0</v>
      </c>
      <c r="BD21" s="105">
        <v>0</v>
      </c>
      <c r="BE21" s="105">
        <v>90</v>
      </c>
      <c r="BF21" s="105">
        <v>1099.8149274</v>
      </c>
      <c r="BG21" s="105">
        <v>0</v>
      </c>
      <c r="BH21" s="105">
        <v>0</v>
      </c>
      <c r="BI21" s="105">
        <v>0</v>
      </c>
      <c r="BJ21" s="105">
        <v>0</v>
      </c>
      <c r="BK21" s="105">
        <v>0</v>
      </c>
      <c r="BL21" s="105">
        <v>0</v>
      </c>
      <c r="BM21" s="105">
        <v>0</v>
      </c>
      <c r="BN21" s="105">
        <v>0</v>
      </c>
      <c r="BO21" s="102">
        <v>1.0815045241693503E-2</v>
      </c>
      <c r="BP21" s="102">
        <v>0.17473305368486716</v>
      </c>
      <c r="BQ21" s="104">
        <v>98.418000000000006</v>
      </c>
      <c r="BR21" s="102">
        <v>283180</v>
      </c>
      <c r="BS21" s="102">
        <v>59000</v>
      </c>
      <c r="BT21">
        <v>237.73729213908871</v>
      </c>
      <c r="BU21">
        <v>237.73729213908871</v>
      </c>
      <c r="BV21">
        <v>472.34423980815347</v>
      </c>
      <c r="BW21">
        <v>0</v>
      </c>
      <c r="BX21">
        <v>0</v>
      </c>
      <c r="BY21">
        <v>142.68701678657072</v>
      </c>
      <c r="BZ21">
        <v>283.21885209112708</v>
      </c>
      <c r="CA21">
        <v>248.98566306954436</v>
      </c>
      <c r="CB21">
        <v>35.19</v>
      </c>
      <c r="CC21">
        <v>0.33480280987895372</v>
      </c>
      <c r="CD21" s="107">
        <v>0.66519719012104628</v>
      </c>
      <c r="CE21" s="107">
        <v>0</v>
      </c>
      <c r="CF21" s="107">
        <v>0</v>
      </c>
      <c r="CG21" s="107">
        <v>0.20094455406449316</v>
      </c>
      <c r="CH21" s="107">
        <v>0.39885398978686543</v>
      </c>
      <c r="CI21" s="107">
        <v>0.35064376676119996</v>
      </c>
      <c r="CJ21" s="107">
        <v>4.9557689387441428E-2</v>
      </c>
      <c r="CK21">
        <v>710.08153194724218</v>
      </c>
      <c r="CL21" s="138">
        <v>142.93163791422134</v>
      </c>
      <c r="CM21" s="102">
        <v>553327.48800000001</v>
      </c>
      <c r="CN21" s="102">
        <v>34248.024000000005</v>
      </c>
      <c r="CO21" s="102">
        <v>5356</v>
      </c>
      <c r="CP21" s="102">
        <v>2290</v>
      </c>
    </row>
    <row r="22" spans="1:94" x14ac:dyDescent="0.25">
      <c r="A22" s="108" t="s">
        <v>61</v>
      </c>
      <c r="B22" s="102">
        <v>60738612</v>
      </c>
      <c r="C22" s="102">
        <v>0.316</v>
      </c>
      <c r="D22" s="102">
        <v>21305.72</v>
      </c>
      <c r="E22" s="102">
        <v>25575.89</v>
      </c>
      <c r="F22" s="102">
        <v>51572.501393285369</v>
      </c>
      <c r="G22" s="102">
        <v>167416</v>
      </c>
      <c r="H22" s="102">
        <v>0.11910450614039279</v>
      </c>
      <c r="I22" s="102">
        <v>11926.501393285371</v>
      </c>
      <c r="J22">
        <v>2432.6004899443965</v>
      </c>
      <c r="K22" s="104">
        <v>0.19635781919556164</v>
      </c>
      <c r="L22" s="102">
        <v>0.29648053952395559</v>
      </c>
      <c r="M22" s="102">
        <v>26.342386618910552</v>
      </c>
      <c r="N22" s="102" t="s">
        <v>32</v>
      </c>
      <c r="O22" s="139">
        <v>0.32087324058071759</v>
      </c>
      <c r="P22">
        <v>0.23125698911393458</v>
      </c>
      <c r="Q22" s="139">
        <v>1.4530274824057417E-2</v>
      </c>
      <c r="R22" s="139">
        <v>0.12199601253482431</v>
      </c>
      <c r="S22" s="137">
        <v>0</v>
      </c>
      <c r="T22" s="139">
        <v>0.12187480234717819</v>
      </c>
      <c r="U22" s="102"/>
      <c r="V22" s="105">
        <v>5035.9712230215819</v>
      </c>
      <c r="W22" s="104">
        <v>1007.1942446043164</v>
      </c>
      <c r="X22" s="104">
        <v>1812.9496402877696</v>
      </c>
      <c r="Y22" s="104">
        <v>350.5035971223021</v>
      </c>
      <c r="Z22" s="104">
        <v>0</v>
      </c>
      <c r="AA22" s="104">
        <v>1127.0983213429256</v>
      </c>
      <c r="AB22" s="104">
        <v>1510.7913669064747</v>
      </c>
      <c r="AC22" s="104">
        <v>0</v>
      </c>
      <c r="AD22" s="104">
        <v>1081.9930000000002</v>
      </c>
      <c r="AE22" s="104">
        <v>0</v>
      </c>
      <c r="AF22" s="104">
        <v>0</v>
      </c>
      <c r="AG22" s="104">
        <v>0</v>
      </c>
      <c r="AH22" s="104">
        <v>0</v>
      </c>
      <c r="AI22" s="104">
        <v>0</v>
      </c>
      <c r="AJ22" s="104">
        <v>0</v>
      </c>
      <c r="AK22" s="104">
        <v>0</v>
      </c>
      <c r="AL22" s="102"/>
      <c r="AM22" s="102"/>
      <c r="AN22" s="102"/>
      <c r="AO22" s="102"/>
      <c r="AP22" s="102"/>
      <c r="AQ22" s="159">
        <v>19193401.392000001</v>
      </c>
      <c r="AR22" s="104">
        <v>12479.211964285716</v>
      </c>
      <c r="AS22" s="102">
        <v>19940</v>
      </c>
      <c r="AT22" s="104">
        <v>101848.11731299201</v>
      </c>
      <c r="AU22" s="105">
        <v>0</v>
      </c>
      <c r="AV22" s="105">
        <v>0</v>
      </c>
      <c r="AW22" s="105">
        <v>69148.286104464001</v>
      </c>
      <c r="AX22" s="105">
        <v>0</v>
      </c>
      <c r="AY22" s="105">
        <v>0</v>
      </c>
      <c r="AZ22" s="105">
        <v>0</v>
      </c>
      <c r="BA22" s="105">
        <v>22226.638940000001</v>
      </c>
      <c r="BB22" s="105">
        <v>0</v>
      </c>
      <c r="BC22" s="105">
        <v>0</v>
      </c>
      <c r="BD22" s="105">
        <v>0</v>
      </c>
      <c r="BE22" s="105">
        <v>0</v>
      </c>
      <c r="BF22" s="105">
        <v>0</v>
      </c>
      <c r="BG22" s="105">
        <v>0</v>
      </c>
      <c r="BH22" s="105">
        <v>0</v>
      </c>
      <c r="BI22" s="105">
        <v>0</v>
      </c>
      <c r="BJ22" s="105">
        <v>0</v>
      </c>
      <c r="BK22" s="105">
        <v>0</v>
      </c>
      <c r="BL22" s="105">
        <v>0</v>
      </c>
      <c r="BM22" s="105">
        <v>10473.192268528002</v>
      </c>
      <c r="BN22" s="105">
        <v>0</v>
      </c>
      <c r="BO22" s="102">
        <v>1.4339574179477602E-2</v>
      </c>
      <c r="BP22" s="102">
        <v>0.12039489221822579</v>
      </c>
      <c r="BQ22" s="104">
        <v>1453.54</v>
      </c>
      <c r="BR22" s="102">
        <v>5690470</v>
      </c>
      <c r="BS22" s="102">
        <v>1600000</v>
      </c>
      <c r="BT22">
        <v>8206.6187050359695</v>
      </c>
      <c r="BU22">
        <v>8206.6187050359695</v>
      </c>
      <c r="BV22">
        <v>2637.8896882494</v>
      </c>
      <c r="BW22">
        <v>1081.9930000000002</v>
      </c>
      <c r="BX22">
        <v>0</v>
      </c>
      <c r="BY22">
        <v>6117.9642230215823</v>
      </c>
      <c r="BZ22">
        <v>2134.2925659472421</v>
      </c>
      <c r="CA22">
        <v>3323.741007194244</v>
      </c>
      <c r="CB22">
        <v>350.5035971223021</v>
      </c>
      <c r="CC22">
        <v>0.6880994211476219</v>
      </c>
      <c r="CD22" s="107">
        <v>0.22117883537367747</v>
      </c>
      <c r="CE22" s="107">
        <v>9.0721743478700559E-2</v>
      </c>
      <c r="CF22" s="107">
        <v>0</v>
      </c>
      <c r="CG22" s="107">
        <v>0.51297224737390301</v>
      </c>
      <c r="CH22" s="107">
        <v>0.17895378498415726</v>
      </c>
      <c r="CI22" s="107">
        <v>0.27868533257083361</v>
      </c>
      <c r="CJ22" s="107">
        <v>2.938863507110609E-2</v>
      </c>
      <c r="CK22">
        <v>11926.501393285371</v>
      </c>
      <c r="CL22" s="138">
        <v>2400.6741508314221</v>
      </c>
      <c r="CM22" s="102">
        <v>7009373.0880000005</v>
      </c>
      <c r="CN22" s="102">
        <v>834847.92</v>
      </c>
      <c r="CO22" s="102">
        <v>32543</v>
      </c>
      <c r="CP22" s="102">
        <v>39646</v>
      </c>
    </row>
    <row r="23" spans="1:94" x14ac:dyDescent="0.25">
      <c r="A23" s="108" t="s">
        <v>63</v>
      </c>
      <c r="B23" s="102">
        <v>2065544</v>
      </c>
      <c r="C23" s="102">
        <v>0.32299999999999995</v>
      </c>
      <c r="D23" s="102">
        <v>13017.16</v>
      </c>
      <c r="E23" s="102">
        <v>8158.0599999999995</v>
      </c>
      <c r="F23" s="102" t="s">
        <v>32</v>
      </c>
      <c r="G23" s="102">
        <v>4371</v>
      </c>
      <c r="H23" s="102">
        <v>0.47357584076870279</v>
      </c>
      <c r="I23" s="102" t="s">
        <v>32</v>
      </c>
      <c r="J23" t="s">
        <v>32</v>
      </c>
      <c r="K23" s="104" t="s">
        <v>32</v>
      </c>
      <c r="L23" s="102">
        <v>0.36699752491533238</v>
      </c>
      <c r="M23" s="102" t="s">
        <v>32</v>
      </c>
      <c r="N23" s="102" t="s">
        <v>32</v>
      </c>
      <c r="O23" s="139">
        <v>0</v>
      </c>
      <c r="P23" t="s">
        <v>32</v>
      </c>
      <c r="Q23" s="139" t="s">
        <v>32</v>
      </c>
      <c r="R23" s="139" t="s">
        <v>32</v>
      </c>
      <c r="S23" s="137" t="s">
        <v>32</v>
      </c>
      <c r="T23" s="139" t="s">
        <v>32</v>
      </c>
      <c r="U23" s="102"/>
      <c r="V23" s="105">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2"/>
      <c r="AM23" s="102"/>
      <c r="AN23" s="102"/>
      <c r="AO23" s="102"/>
      <c r="AP23" s="102"/>
      <c r="AQ23" s="159">
        <v>667170.71199999994</v>
      </c>
      <c r="AR23" s="104">
        <v>2049.8001285714286</v>
      </c>
      <c r="AS23" s="102">
        <v>2070</v>
      </c>
      <c r="AT23" s="104" t="s">
        <v>32</v>
      </c>
      <c r="AU23" s="105">
        <v>0</v>
      </c>
      <c r="AV23" s="105">
        <v>0</v>
      </c>
      <c r="AW23" s="105">
        <v>0</v>
      </c>
      <c r="AX23" s="105">
        <v>0</v>
      </c>
      <c r="AY23" s="105">
        <v>0</v>
      </c>
      <c r="AZ23" s="105">
        <v>0</v>
      </c>
      <c r="BA23" s="105">
        <v>0</v>
      </c>
      <c r="BB23" s="105">
        <v>0</v>
      </c>
      <c r="BC23" s="105">
        <v>0</v>
      </c>
      <c r="BD23" s="105">
        <v>0</v>
      </c>
      <c r="BE23" s="105">
        <v>0</v>
      </c>
      <c r="BF23" s="105">
        <v>0</v>
      </c>
      <c r="BG23" s="105">
        <v>0</v>
      </c>
      <c r="BH23" s="105">
        <v>0</v>
      </c>
      <c r="BI23" s="105">
        <v>0</v>
      </c>
      <c r="BJ23" s="105">
        <v>0</v>
      </c>
      <c r="BK23" s="105">
        <v>0</v>
      </c>
      <c r="BL23" s="105">
        <v>0</v>
      </c>
      <c r="BM23" s="105">
        <v>0</v>
      </c>
      <c r="BN23" s="105">
        <v>0</v>
      </c>
      <c r="BO23" s="102" t="s">
        <v>32</v>
      </c>
      <c r="BP23" s="102" t="s">
        <v>32</v>
      </c>
      <c r="BQ23" s="104">
        <v>20.740000000000002</v>
      </c>
      <c r="BR23" s="102">
        <v>244850.00000000003</v>
      </c>
      <c r="BS23" s="102">
        <v>0</v>
      </c>
      <c r="BT23">
        <v>0</v>
      </c>
      <c r="BU23">
        <v>0</v>
      </c>
      <c r="BV23">
        <v>0</v>
      </c>
      <c r="BW23">
        <v>0</v>
      </c>
      <c r="BX23">
        <v>0</v>
      </c>
      <c r="BY23">
        <v>0</v>
      </c>
      <c r="BZ23">
        <v>0</v>
      </c>
      <c r="CA23">
        <v>0</v>
      </c>
      <c r="CB23">
        <v>0</v>
      </c>
      <c r="CC23" t="s">
        <v>217</v>
      </c>
      <c r="CD23" s="107" t="s">
        <v>217</v>
      </c>
      <c r="CE23" s="107" t="s">
        <v>217</v>
      </c>
      <c r="CF23" s="107" t="s">
        <v>217</v>
      </c>
      <c r="CG23" s="107" t="s">
        <v>217</v>
      </c>
      <c r="CH23" s="107" t="s">
        <v>217</v>
      </c>
      <c r="CI23" s="107" t="s">
        <v>217</v>
      </c>
      <c r="CJ23" s="107" t="s">
        <v>217</v>
      </c>
      <c r="CK23">
        <v>0</v>
      </c>
      <c r="CL23" s="138" t="s">
        <v>32</v>
      </c>
      <c r="CM23" s="102">
        <v>183005.02800000002</v>
      </c>
      <c r="CN23" s="102">
        <v>86666.760000000009</v>
      </c>
      <c r="CO23" s="102">
        <v>25280</v>
      </c>
      <c r="CP23" s="102">
        <v>3937</v>
      </c>
    </row>
    <row r="24" spans="1:94" x14ac:dyDescent="0.25">
      <c r="A24" s="108" t="s">
        <v>64</v>
      </c>
      <c r="B24" s="102">
        <v>36312</v>
      </c>
      <c r="C24" s="102">
        <v>0.85599999999999998</v>
      </c>
      <c r="D24" s="102">
        <v>25</v>
      </c>
      <c r="E24" s="102">
        <v>19</v>
      </c>
      <c r="F24" s="102" t="s">
        <v>32</v>
      </c>
      <c r="G24" s="102">
        <v>116.46680997420464</v>
      </c>
      <c r="H24" s="102">
        <v>7.3489360351241664E-2</v>
      </c>
      <c r="I24" s="102" t="s">
        <v>32</v>
      </c>
      <c r="J24" t="s">
        <v>32</v>
      </c>
      <c r="K24" s="104" t="s">
        <v>32</v>
      </c>
      <c r="L24" s="102">
        <v>0.48257778381750682</v>
      </c>
      <c r="M24" s="102" t="s">
        <v>32</v>
      </c>
      <c r="N24" s="102" t="s">
        <v>32</v>
      </c>
      <c r="O24" s="139">
        <v>0</v>
      </c>
      <c r="P24" t="s">
        <v>32</v>
      </c>
      <c r="Q24" s="139" t="s">
        <v>32</v>
      </c>
      <c r="R24" s="139" t="s">
        <v>32</v>
      </c>
      <c r="S24" s="137" t="s">
        <v>32</v>
      </c>
      <c r="T24" s="139" t="s">
        <v>32</v>
      </c>
      <c r="U24" s="102"/>
      <c r="V24" s="105">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2"/>
      <c r="AM24" s="102"/>
      <c r="AN24" s="102"/>
      <c r="AO24" s="102"/>
      <c r="AP24" s="102"/>
      <c r="AQ24" s="159">
        <v>31083.072</v>
      </c>
      <c r="AR24" s="104">
        <v>16.637857142857143</v>
      </c>
      <c r="AS24" s="102">
        <v>8.559071367153912</v>
      </c>
      <c r="AT24" s="104" t="s">
        <v>32</v>
      </c>
      <c r="AU24" s="105">
        <v>0</v>
      </c>
      <c r="AV24" s="105">
        <v>0</v>
      </c>
      <c r="AW24" s="105">
        <v>0</v>
      </c>
      <c r="AX24" s="105">
        <v>0</v>
      </c>
      <c r="AY24" s="105">
        <v>0</v>
      </c>
      <c r="AZ24" s="105">
        <v>0</v>
      </c>
      <c r="BA24" s="105">
        <v>0</v>
      </c>
      <c r="BB24" s="105">
        <v>0</v>
      </c>
      <c r="BC24" s="105">
        <v>0</v>
      </c>
      <c r="BD24" s="105">
        <v>0</v>
      </c>
      <c r="BE24" s="105">
        <v>0</v>
      </c>
      <c r="BF24" s="105">
        <v>0</v>
      </c>
      <c r="BG24" s="105">
        <v>0</v>
      </c>
      <c r="BH24" s="105">
        <v>0</v>
      </c>
      <c r="BI24" s="105">
        <v>0</v>
      </c>
      <c r="BJ24" s="105">
        <v>0</v>
      </c>
      <c r="BK24" s="105">
        <v>0</v>
      </c>
      <c r="BL24" s="105">
        <v>0</v>
      </c>
      <c r="BM24" s="105">
        <v>0</v>
      </c>
      <c r="BN24" s="105">
        <v>0</v>
      </c>
      <c r="BO24" s="102" t="s">
        <v>32</v>
      </c>
      <c r="BP24" s="102" t="s">
        <v>32</v>
      </c>
      <c r="BQ24" s="104">
        <v>0</v>
      </c>
      <c r="BR24" s="102">
        <v>15000</v>
      </c>
      <c r="BS24" s="102">
        <v>0</v>
      </c>
      <c r="BT24">
        <v>0</v>
      </c>
      <c r="BU24">
        <v>0</v>
      </c>
      <c r="BV24">
        <v>0</v>
      </c>
      <c r="BW24">
        <v>0</v>
      </c>
      <c r="BX24">
        <v>0</v>
      </c>
      <c r="BY24">
        <v>0</v>
      </c>
      <c r="BZ24">
        <v>0</v>
      </c>
      <c r="CA24">
        <v>0</v>
      </c>
      <c r="CB24">
        <v>0</v>
      </c>
      <c r="CC24" t="s">
        <v>217</v>
      </c>
      <c r="CD24" s="107" t="s">
        <v>217</v>
      </c>
      <c r="CE24" s="107" t="s">
        <v>217</v>
      </c>
      <c r="CF24" s="107" t="s">
        <v>217</v>
      </c>
      <c r="CG24" s="107" t="s">
        <v>217</v>
      </c>
      <c r="CH24" s="107" t="s">
        <v>217</v>
      </c>
      <c r="CI24" s="107" t="s">
        <v>217</v>
      </c>
      <c r="CJ24" s="107" t="s">
        <v>217</v>
      </c>
      <c r="CK24">
        <v>0</v>
      </c>
      <c r="CL24" s="138" t="s">
        <v>32</v>
      </c>
      <c r="CM24" s="102">
        <v>4876.2323999999999</v>
      </c>
      <c r="CN24" s="102">
        <v>358.35120000000001</v>
      </c>
      <c r="CO24" s="102" t="s">
        <v>217</v>
      </c>
      <c r="CP24" s="102">
        <v>26</v>
      </c>
    </row>
    <row r="25" spans="1:94" x14ac:dyDescent="0.25">
      <c r="A25" s="108" t="s">
        <v>0</v>
      </c>
      <c r="B25" s="102">
        <v>3222186</v>
      </c>
      <c r="C25" s="102">
        <v>0.32899999999999996</v>
      </c>
      <c r="D25" s="102">
        <v>8052.5499999999993</v>
      </c>
      <c r="E25" s="102">
        <v>6157.0599999999995</v>
      </c>
      <c r="F25" s="102" t="s">
        <v>32</v>
      </c>
      <c r="G25" s="102">
        <v>7287</v>
      </c>
      <c r="H25" s="102">
        <v>0.15946205571565802</v>
      </c>
      <c r="I25" s="102" t="s">
        <v>32</v>
      </c>
      <c r="J25" t="s">
        <v>32</v>
      </c>
      <c r="K25" s="104" t="s">
        <v>32</v>
      </c>
      <c r="L25" s="102">
        <v>1.5930490368809771</v>
      </c>
      <c r="M25" s="102" t="s">
        <v>32</v>
      </c>
      <c r="N25" s="102" t="s">
        <v>32</v>
      </c>
      <c r="O25" s="139">
        <v>0</v>
      </c>
      <c r="P25" t="s">
        <v>32</v>
      </c>
      <c r="Q25" s="139" t="s">
        <v>32</v>
      </c>
      <c r="R25" s="139" t="s">
        <v>32</v>
      </c>
      <c r="S25" s="137" t="s">
        <v>32</v>
      </c>
      <c r="T25" s="139" t="s">
        <v>32</v>
      </c>
      <c r="U25" s="102"/>
      <c r="V25" s="105">
        <v>0</v>
      </c>
      <c r="W25" s="104">
        <v>0</v>
      </c>
      <c r="X25" s="104">
        <v>0</v>
      </c>
      <c r="Y25" s="104">
        <v>0</v>
      </c>
      <c r="Z25" s="104">
        <v>0</v>
      </c>
      <c r="AA25" s="104">
        <v>0</v>
      </c>
      <c r="AB25" s="104">
        <v>0</v>
      </c>
      <c r="AC25" s="104">
        <v>0</v>
      </c>
      <c r="AD25" s="104">
        <v>0</v>
      </c>
      <c r="AE25" s="104">
        <v>0</v>
      </c>
      <c r="AF25" s="104">
        <v>0</v>
      </c>
      <c r="AG25" s="104">
        <v>0</v>
      </c>
      <c r="AH25" s="104">
        <v>0</v>
      </c>
      <c r="AI25" s="104">
        <v>0</v>
      </c>
      <c r="AJ25" s="104">
        <v>0</v>
      </c>
      <c r="AK25" s="104">
        <v>0</v>
      </c>
      <c r="AL25" s="102"/>
      <c r="AM25" s="102"/>
      <c r="AN25" s="102"/>
      <c r="AO25" s="102"/>
      <c r="AP25" s="102"/>
      <c r="AQ25" s="159">
        <v>1060099.1939999999</v>
      </c>
      <c r="AR25" s="104">
        <v>2277.9436999999998</v>
      </c>
      <c r="AS25" s="102">
        <v>1162</v>
      </c>
      <c r="AT25" s="104" t="s">
        <v>32</v>
      </c>
      <c r="AU25" s="105">
        <v>0</v>
      </c>
      <c r="AV25" s="105">
        <v>0</v>
      </c>
      <c r="AW25" s="105">
        <v>0</v>
      </c>
      <c r="AX25" s="105">
        <v>0</v>
      </c>
      <c r="AY25" s="105">
        <v>0</v>
      </c>
      <c r="AZ25" s="105">
        <v>0</v>
      </c>
      <c r="BA25" s="105">
        <v>0</v>
      </c>
      <c r="BB25" s="105">
        <v>0</v>
      </c>
      <c r="BC25" s="105">
        <v>0</v>
      </c>
      <c r="BD25" s="105">
        <v>0</v>
      </c>
      <c r="BE25" s="105">
        <v>0</v>
      </c>
      <c r="BF25" s="105">
        <v>0</v>
      </c>
      <c r="BG25" s="105">
        <v>0</v>
      </c>
      <c r="BH25" s="105">
        <v>0</v>
      </c>
      <c r="BI25" s="105">
        <v>0</v>
      </c>
      <c r="BJ25" s="105">
        <v>0</v>
      </c>
      <c r="BK25" s="105">
        <v>0</v>
      </c>
      <c r="BL25" s="105">
        <v>0</v>
      </c>
      <c r="BM25" s="105">
        <v>0</v>
      </c>
      <c r="BN25" s="105">
        <v>0</v>
      </c>
      <c r="BO25" s="102" t="s">
        <v>32</v>
      </c>
      <c r="BP25" s="102" t="s">
        <v>32</v>
      </c>
      <c r="BQ25" s="104">
        <v>24.009999999999998</v>
      </c>
      <c r="BR25" s="102">
        <v>1688790</v>
      </c>
      <c r="BS25" s="102">
        <v>0</v>
      </c>
      <c r="BT25">
        <v>0</v>
      </c>
      <c r="BU25">
        <v>0</v>
      </c>
      <c r="BV25">
        <v>0</v>
      </c>
      <c r="BW25">
        <v>0</v>
      </c>
      <c r="BX25">
        <v>0</v>
      </c>
      <c r="BY25">
        <v>0</v>
      </c>
      <c r="BZ25">
        <v>0</v>
      </c>
      <c r="CA25">
        <v>0</v>
      </c>
      <c r="CB25">
        <v>0</v>
      </c>
      <c r="CC25" t="s">
        <v>217</v>
      </c>
      <c r="CD25" s="107" t="s">
        <v>217</v>
      </c>
      <c r="CE25" s="107" t="s">
        <v>217</v>
      </c>
      <c r="CF25" s="107" t="s">
        <v>217</v>
      </c>
      <c r="CG25" s="107" t="s">
        <v>217</v>
      </c>
      <c r="CH25" s="107" t="s">
        <v>217</v>
      </c>
      <c r="CI25" s="107" t="s">
        <v>217</v>
      </c>
      <c r="CJ25" s="107" t="s">
        <v>217</v>
      </c>
      <c r="CK25">
        <v>0</v>
      </c>
      <c r="CL25" s="138" t="s">
        <v>32</v>
      </c>
      <c r="CM25" s="102">
        <v>305092.11600000004</v>
      </c>
      <c r="CN25" s="102">
        <v>48650.616000000002</v>
      </c>
      <c r="CO25" s="102">
        <v>10750</v>
      </c>
      <c r="CP25" s="102">
        <v>4868</v>
      </c>
    </row>
    <row r="26" spans="1:94" x14ac:dyDescent="0.25">
      <c r="A26" s="108" t="s">
        <v>65</v>
      </c>
      <c r="B26" s="102">
        <v>511840</v>
      </c>
      <c r="C26" s="102">
        <v>0.14599999999999999</v>
      </c>
      <c r="D26" s="102">
        <v>332.04794867066431</v>
      </c>
      <c r="E26" s="102">
        <v>1288.072864569928</v>
      </c>
      <c r="F26" s="102">
        <v>2032.0534627158199</v>
      </c>
      <c r="G26" s="102">
        <v>4171</v>
      </c>
      <c r="H26" s="102">
        <v>2.9729081754974827E-2</v>
      </c>
      <c r="I26" s="102">
        <v>342.05346271581988</v>
      </c>
      <c r="J26">
        <v>68.854821889807738</v>
      </c>
      <c r="K26" s="104">
        <v>0.66828200749417765</v>
      </c>
      <c r="L26" s="102">
        <v>1.0614787659714928</v>
      </c>
      <c r="M26" s="102">
        <v>2.4774871076898997</v>
      </c>
      <c r="N26" s="102" t="s">
        <v>32</v>
      </c>
      <c r="O26" s="139">
        <v>0.16244780095294609</v>
      </c>
      <c r="P26">
        <v>0.16832896820473842</v>
      </c>
      <c r="Q26" s="139">
        <v>1.6507988945051004E-2</v>
      </c>
      <c r="R26" s="139">
        <v>0.55528082169199788</v>
      </c>
      <c r="S26" s="137">
        <v>0</v>
      </c>
      <c r="T26" s="139">
        <v>5.9638811062745434E-2</v>
      </c>
      <c r="U26" s="102"/>
      <c r="V26" s="105">
        <v>0</v>
      </c>
      <c r="W26" s="104">
        <v>0</v>
      </c>
      <c r="X26" s="104">
        <v>207.49640287769782</v>
      </c>
      <c r="Y26" s="104">
        <v>1.7482014388489207</v>
      </c>
      <c r="Z26" s="104">
        <v>14.232613908872899</v>
      </c>
      <c r="AA26" s="104">
        <v>115.83932853717025</v>
      </c>
      <c r="AB26" s="104">
        <v>2.7369159532299805</v>
      </c>
      <c r="AC26" s="104">
        <v>0</v>
      </c>
      <c r="AD26" s="104">
        <v>0</v>
      </c>
      <c r="AE26" s="104">
        <v>0</v>
      </c>
      <c r="AF26" s="104">
        <v>0</v>
      </c>
      <c r="AG26" s="104">
        <v>0</v>
      </c>
      <c r="AH26" s="104">
        <v>0</v>
      </c>
      <c r="AI26" s="104">
        <v>0</v>
      </c>
      <c r="AJ26" s="104">
        <v>0</v>
      </c>
      <c r="AK26" s="104">
        <v>0</v>
      </c>
      <c r="AL26" s="102"/>
      <c r="AM26" s="102"/>
      <c r="AN26" s="102"/>
      <c r="AO26" s="102"/>
      <c r="AP26" s="102"/>
      <c r="AQ26" s="159">
        <v>74728.639999999999</v>
      </c>
      <c r="AR26" s="104">
        <v>912.68044252076504</v>
      </c>
      <c r="AS26" s="102">
        <v>124</v>
      </c>
      <c r="AT26" s="104">
        <v>2882.8136828824704</v>
      </c>
      <c r="AU26" s="105">
        <v>0</v>
      </c>
      <c r="AV26" s="105">
        <v>0</v>
      </c>
      <c r="AW26" s="105">
        <v>1763.0776188269999</v>
      </c>
      <c r="AX26" s="105">
        <v>1095.975360096</v>
      </c>
      <c r="AY26" s="105">
        <v>0</v>
      </c>
      <c r="AZ26" s="105">
        <v>0</v>
      </c>
      <c r="BA26" s="105">
        <v>0</v>
      </c>
      <c r="BB26" s="105">
        <v>0</v>
      </c>
      <c r="BC26" s="105">
        <v>0</v>
      </c>
      <c r="BD26" s="105">
        <v>0</v>
      </c>
      <c r="BE26" s="105">
        <v>0</v>
      </c>
      <c r="BF26" s="105">
        <v>23.76070395947028</v>
      </c>
      <c r="BG26" s="105">
        <v>0</v>
      </c>
      <c r="BH26" s="105">
        <v>0</v>
      </c>
      <c r="BI26" s="105">
        <v>0</v>
      </c>
      <c r="BJ26" s="105">
        <v>0</v>
      </c>
      <c r="BK26" s="105">
        <v>0</v>
      </c>
      <c r="BL26" s="105">
        <v>0</v>
      </c>
      <c r="BM26" s="105">
        <v>0</v>
      </c>
      <c r="BN26" s="105">
        <v>0</v>
      </c>
      <c r="BO26" s="102">
        <v>1.6507220571889053E-2</v>
      </c>
      <c r="BP26" s="102">
        <v>0.5552549758495906</v>
      </c>
      <c r="BQ26" s="104">
        <v>20.39966183626662</v>
      </c>
      <c r="BR26" s="102">
        <v>79322.86456992793</v>
      </c>
      <c r="BS26" s="102">
        <v>1268.0770011999982</v>
      </c>
      <c r="BT26">
        <v>209.24460431654674</v>
      </c>
      <c r="BU26">
        <v>209.24460431654674</v>
      </c>
      <c r="BV26">
        <v>132.80885839927313</v>
      </c>
      <c r="BW26">
        <v>0</v>
      </c>
      <c r="BX26">
        <v>0</v>
      </c>
      <c r="BY26">
        <v>14.232613908872899</v>
      </c>
      <c r="BZ26">
        <v>115.83932853717025</v>
      </c>
      <c r="CA26">
        <v>210.2333188309278</v>
      </c>
      <c r="CB26">
        <v>1.7482014388489207</v>
      </c>
      <c r="CC26">
        <v>0.61173070038582955</v>
      </c>
      <c r="CD26" s="107">
        <v>0.38826929961417039</v>
      </c>
      <c r="CE26" s="107">
        <v>0</v>
      </c>
      <c r="CF26" s="107">
        <v>0</v>
      </c>
      <c r="CG26" s="107">
        <v>4.1609325617900386E-2</v>
      </c>
      <c r="CH26" s="107">
        <v>0.33865854658343358</v>
      </c>
      <c r="CI26" s="107">
        <v>0.6146212266402078</v>
      </c>
      <c r="CJ26" s="107">
        <v>5.1109011584581946E-3</v>
      </c>
      <c r="CK26">
        <v>342.05346271581988</v>
      </c>
      <c r="CL26" s="138">
        <v>68.85161700534924</v>
      </c>
      <c r="CM26" s="102">
        <v>174631.42800000001</v>
      </c>
      <c r="CN26" s="102">
        <v>5191.6320000000005</v>
      </c>
      <c r="CO26" s="102">
        <v>650</v>
      </c>
      <c r="CP26" s="102">
        <v>1690</v>
      </c>
    </row>
    <row r="27" spans="1:94" x14ac:dyDescent="0.25">
      <c r="A27" s="108" t="s">
        <v>67</v>
      </c>
      <c r="B27" s="102">
        <v>16693074</v>
      </c>
      <c r="C27" s="102">
        <v>0.16800000000000001</v>
      </c>
      <c r="D27" s="102">
        <v>1637</v>
      </c>
      <c r="E27" s="102">
        <v>1385</v>
      </c>
      <c r="F27" s="102">
        <v>17607.605407630428</v>
      </c>
      <c r="G27" s="102">
        <v>77419</v>
      </c>
      <c r="H27" s="102">
        <v>4.2780196075898683E-2</v>
      </c>
      <c r="I27" s="102">
        <v>4869.6054076304299</v>
      </c>
      <c r="J27">
        <v>1047.2682953389224</v>
      </c>
      <c r="K27" s="104">
        <v>0.29171412093604987</v>
      </c>
      <c r="L27" s="102">
        <v>3.1735431398788788E-2</v>
      </c>
      <c r="M27" s="102">
        <v>72.664866878323309</v>
      </c>
      <c r="N27" s="102">
        <v>0.16229440689872346</v>
      </c>
      <c r="O27" s="139">
        <v>0.66758396767125616</v>
      </c>
      <c r="P27">
        <v>0.27656261569333779</v>
      </c>
      <c r="Q27" s="139">
        <v>1.352727748148287E-2</v>
      </c>
      <c r="R27" s="139">
        <v>0.31620419545257311</v>
      </c>
      <c r="S27" s="137">
        <v>0</v>
      </c>
      <c r="T27" s="139">
        <v>0.60858195930131387</v>
      </c>
      <c r="U27" s="102"/>
      <c r="V27" s="105">
        <v>216.43989156500885</v>
      </c>
      <c r="W27" s="104">
        <v>0</v>
      </c>
      <c r="X27" s="104">
        <v>653.81607757272445</v>
      </c>
      <c r="Y27" s="104">
        <v>54.347826086956523</v>
      </c>
      <c r="Z27" s="104">
        <v>2805.1863597122301</v>
      </c>
      <c r="AA27" s="104">
        <v>227.63571305156685</v>
      </c>
      <c r="AB27" s="104">
        <v>65.391304347826093</v>
      </c>
      <c r="AC27" s="104">
        <v>0</v>
      </c>
      <c r="AD27" s="104">
        <v>709.25882352941176</v>
      </c>
      <c r="AE27" s="104">
        <v>0</v>
      </c>
      <c r="AF27" s="104">
        <v>137.52941176470588</v>
      </c>
      <c r="AG27" s="104">
        <v>0</v>
      </c>
      <c r="AH27" s="104">
        <v>0</v>
      </c>
      <c r="AI27" s="104">
        <v>0</v>
      </c>
      <c r="AJ27" s="104">
        <v>0</v>
      </c>
      <c r="AK27" s="104">
        <v>0</v>
      </c>
      <c r="AL27" s="102"/>
      <c r="AM27" s="102"/>
      <c r="AN27" s="102"/>
      <c r="AO27" s="102"/>
      <c r="AP27" s="102"/>
      <c r="AQ27" s="159">
        <v>2804436.432</v>
      </c>
      <c r="AR27" s="104">
        <v>5085.4804761904752</v>
      </c>
      <c r="AS27" s="102">
        <v>3312</v>
      </c>
      <c r="AT27" s="104">
        <v>43847.02898925</v>
      </c>
      <c r="AU27" s="105">
        <v>2707.6087436000003</v>
      </c>
      <c r="AV27" s="105">
        <v>5607.1748235000005</v>
      </c>
      <c r="AW27" s="105">
        <v>0</v>
      </c>
      <c r="AX27" s="105">
        <v>1576.0707612000001</v>
      </c>
      <c r="AY27" s="105">
        <v>1980.1914692</v>
      </c>
      <c r="AZ27" s="105">
        <v>297.67343474999996</v>
      </c>
      <c r="BA27" s="105">
        <v>0</v>
      </c>
      <c r="BB27" s="105">
        <v>0</v>
      </c>
      <c r="BC27" s="105">
        <v>0</v>
      </c>
      <c r="BD27" s="105">
        <v>0</v>
      </c>
      <c r="BE27" s="105">
        <v>240</v>
      </c>
      <c r="BF27" s="105">
        <v>22729.508499600001</v>
      </c>
      <c r="BG27" s="105">
        <v>0</v>
      </c>
      <c r="BH27" s="105">
        <v>0</v>
      </c>
      <c r="BI27" s="105">
        <v>0</v>
      </c>
      <c r="BJ27" s="105">
        <v>0</v>
      </c>
      <c r="BK27" s="105">
        <v>8688.5952219999999</v>
      </c>
      <c r="BL27" s="105">
        <v>20.206035400000001</v>
      </c>
      <c r="BM27" s="105">
        <v>0</v>
      </c>
      <c r="BN27" s="105">
        <v>0</v>
      </c>
      <c r="BO27" s="102">
        <v>1.2660952127090733E-2</v>
      </c>
      <c r="BP27" s="102">
        <v>0.29595357872199196</v>
      </c>
      <c r="BQ27" s="104">
        <v>2963.5540000000001</v>
      </c>
      <c r="BR27" s="102">
        <v>89000</v>
      </c>
      <c r="BS27" s="102">
        <v>1213000</v>
      </c>
      <c r="BT27">
        <v>924.60379522468975</v>
      </c>
      <c r="BU27">
        <v>924.60379522468975</v>
      </c>
      <c r="BV27">
        <v>3098.2133771116228</v>
      </c>
      <c r="BW27">
        <v>846.78823529411761</v>
      </c>
      <c r="BX27">
        <v>0</v>
      </c>
      <c r="BY27">
        <v>3730.8850748066507</v>
      </c>
      <c r="BZ27">
        <v>227.63571305156685</v>
      </c>
      <c r="CA27">
        <v>856.73679368525643</v>
      </c>
      <c r="CB27">
        <v>54.347826086956523</v>
      </c>
      <c r="CC27">
        <v>0.18987242657811279</v>
      </c>
      <c r="CD27" s="107">
        <v>0.63623499601361466</v>
      </c>
      <c r="CE27" s="107">
        <v>0.17389257740827266</v>
      </c>
      <c r="CF27" s="107">
        <v>0</v>
      </c>
      <c r="CG27" s="107">
        <v>0.76615757592197065</v>
      </c>
      <c r="CH27" s="107">
        <v>4.6746233831364024E-2</v>
      </c>
      <c r="CI27" s="107">
        <v>0.17593556807350186</v>
      </c>
      <c r="CJ27" s="107">
        <v>1.1160622173163388E-2</v>
      </c>
      <c r="CK27">
        <v>4869.6054076304299</v>
      </c>
      <c r="CL27" s="138">
        <v>980.19825272723745</v>
      </c>
      <c r="CM27" s="102">
        <v>3241378.6920000003</v>
      </c>
      <c r="CN27" s="102">
        <v>138666.81600000002</v>
      </c>
      <c r="CO27" s="102">
        <v>2250</v>
      </c>
      <c r="CP27" s="102">
        <v>12738</v>
      </c>
    </row>
    <row r="28" spans="1:94" x14ac:dyDescent="0.25">
      <c r="A28" s="108" t="s">
        <v>68</v>
      </c>
      <c r="B28" s="102">
        <v>4953088</v>
      </c>
      <c r="C28" s="102">
        <v>0.20600000000000002</v>
      </c>
      <c r="D28" s="102">
        <v>10678.96</v>
      </c>
      <c r="E28" s="102">
        <v>11356.73</v>
      </c>
      <c r="F28" s="102">
        <v>13164.781731414867</v>
      </c>
      <c r="G28" s="102">
        <v>28137</v>
      </c>
      <c r="H28" s="102">
        <v>0.42776415396097667</v>
      </c>
      <c r="I28" s="102">
        <v>5686.7817314148679</v>
      </c>
      <c r="J28">
        <v>1180.8381119972294</v>
      </c>
      <c r="K28" s="104">
        <v>1.1481285475676724</v>
      </c>
      <c r="L28" s="102">
        <v>2.3348678289670439</v>
      </c>
      <c r="M28" s="102">
        <v>12.315549410791812</v>
      </c>
      <c r="N28" s="102">
        <v>0.12493225756968908</v>
      </c>
      <c r="O28" s="139">
        <v>0.21179298789145279</v>
      </c>
      <c r="P28">
        <v>0.43196931384320708</v>
      </c>
      <c r="Q28" s="139">
        <v>4.1967448981669313E-2</v>
      </c>
      <c r="R28" s="139">
        <v>9.8108849451414862E-2</v>
      </c>
      <c r="S28" s="137">
        <v>0.22071464123534362</v>
      </c>
      <c r="T28" s="139">
        <v>0.10652492545186561</v>
      </c>
      <c r="U28" s="102"/>
      <c r="V28" s="105">
        <v>0</v>
      </c>
      <c r="W28" s="104">
        <v>0</v>
      </c>
      <c r="X28" s="104">
        <v>2405.2757793764986</v>
      </c>
      <c r="Y28" s="104">
        <v>0</v>
      </c>
      <c r="Z28" s="104">
        <v>0</v>
      </c>
      <c r="AA28" s="104">
        <v>2553.093525179856</v>
      </c>
      <c r="AB28" s="104">
        <v>119.646</v>
      </c>
      <c r="AC28" s="104">
        <v>0</v>
      </c>
      <c r="AD28" s="104">
        <v>0</v>
      </c>
      <c r="AE28" s="104">
        <v>0</v>
      </c>
      <c r="AF28" s="104">
        <v>66.8</v>
      </c>
      <c r="AG28" s="104">
        <v>0</v>
      </c>
      <c r="AH28" s="104">
        <v>541.96642685851316</v>
      </c>
      <c r="AI28" s="104">
        <v>0</v>
      </c>
      <c r="AJ28" s="104">
        <v>0</v>
      </c>
      <c r="AK28" s="104">
        <v>0</v>
      </c>
      <c r="AL28" s="102"/>
      <c r="AM28" s="102"/>
      <c r="AN28" s="102"/>
      <c r="AO28" s="102"/>
      <c r="AP28" s="102"/>
      <c r="AQ28" s="159">
        <v>1020336.128</v>
      </c>
      <c r="AR28" s="104">
        <v>7693.6613166666675</v>
      </c>
      <c r="AS28" s="102">
        <v>12036</v>
      </c>
      <c r="AT28" s="104">
        <v>49439.330073099998</v>
      </c>
      <c r="AU28" s="105">
        <v>20266.6535062</v>
      </c>
      <c r="AV28" s="105">
        <v>0</v>
      </c>
      <c r="AW28" s="105">
        <v>0</v>
      </c>
      <c r="AX28" s="105">
        <v>0</v>
      </c>
      <c r="AY28" s="105">
        <v>0</v>
      </c>
      <c r="AZ28" s="105">
        <v>0</v>
      </c>
      <c r="BA28" s="105">
        <v>11194.1436116</v>
      </c>
      <c r="BB28" s="105">
        <v>10911.984</v>
      </c>
      <c r="BC28" s="105">
        <v>0</v>
      </c>
      <c r="BD28" s="105">
        <v>0</v>
      </c>
      <c r="BE28" s="105">
        <v>0</v>
      </c>
      <c r="BF28" s="105">
        <v>1038.7140981</v>
      </c>
      <c r="BG28" s="105">
        <v>814.67772400000001</v>
      </c>
      <c r="BH28" s="105">
        <v>0</v>
      </c>
      <c r="BI28" s="105">
        <v>0</v>
      </c>
      <c r="BJ28" s="105">
        <v>0</v>
      </c>
      <c r="BK28" s="105">
        <v>646.59313280000003</v>
      </c>
      <c r="BL28" s="105">
        <v>0</v>
      </c>
      <c r="BM28" s="105">
        <v>0</v>
      </c>
      <c r="BN28" s="105">
        <v>4566.5640004000006</v>
      </c>
      <c r="BO28" s="102">
        <v>4.0682620737462344E-2</v>
      </c>
      <c r="BP28" s="102">
        <v>9.5105259196575101E-2</v>
      </c>
      <c r="BQ28" s="104">
        <v>605.78399999999999</v>
      </c>
      <c r="BR28" s="102">
        <v>2382350</v>
      </c>
      <c r="BS28" s="102">
        <v>61000</v>
      </c>
      <c r="BT28">
        <v>2405.2757793764986</v>
      </c>
      <c r="BU28">
        <v>2405.2757793764986</v>
      </c>
      <c r="BV28">
        <v>2672.7395251798562</v>
      </c>
      <c r="BW28">
        <v>66.8</v>
      </c>
      <c r="BX28">
        <v>541.96642685851316</v>
      </c>
      <c r="BY28">
        <v>541.96642685851316</v>
      </c>
      <c r="BZ28">
        <v>2553.093525179856</v>
      </c>
      <c r="CA28">
        <v>2591.7217793764989</v>
      </c>
      <c r="CB28">
        <v>0</v>
      </c>
      <c r="CC28">
        <v>0.42295904660614914</v>
      </c>
      <c r="CD28" s="107">
        <v>0.46999157896550398</v>
      </c>
      <c r="CE28" s="107">
        <v>1.1746538403431952E-2</v>
      </c>
      <c r="CF28" s="107">
        <v>9.5302836024914961E-2</v>
      </c>
      <c r="CG28" s="107">
        <v>9.5302836024914947E-2</v>
      </c>
      <c r="CH28" s="107">
        <v>0.44895226259099758</v>
      </c>
      <c r="CI28" s="107">
        <v>0.45574490138408735</v>
      </c>
      <c r="CJ28" s="107">
        <v>0</v>
      </c>
      <c r="CK28">
        <v>5686.7817314148679</v>
      </c>
      <c r="CL28" s="138">
        <v>1144.686899689978</v>
      </c>
      <c r="CM28" s="102">
        <v>1178039.916</v>
      </c>
      <c r="CN28" s="102">
        <v>503923.24800000002</v>
      </c>
      <c r="CO28" s="102">
        <v>21878</v>
      </c>
      <c r="CP28" s="102">
        <v>7478</v>
      </c>
    </row>
    <row r="29" spans="1:94" x14ac:dyDescent="0.25">
      <c r="A29" s="108" t="s">
        <v>69</v>
      </c>
      <c r="B29" s="102">
        <v>38204328</v>
      </c>
      <c r="C29" s="102">
        <v>0.39100000000000001</v>
      </c>
      <c r="D29" s="102">
        <v>36878</v>
      </c>
      <c r="E29" s="102">
        <v>38628.379999999997</v>
      </c>
      <c r="F29" s="102">
        <v>44774.550839328534</v>
      </c>
      <c r="G29" s="102">
        <v>101313</v>
      </c>
      <c r="H29" s="102">
        <v>7.8479563333432034E-2</v>
      </c>
      <c r="I29" s="102">
        <v>9996.5508393285345</v>
      </c>
      <c r="J29">
        <v>2011.801501798132</v>
      </c>
      <c r="K29" s="104">
        <v>0.26166016686194649</v>
      </c>
      <c r="L29" s="102">
        <v>0.32956992313685618</v>
      </c>
      <c r="M29" s="102" t="s">
        <v>32</v>
      </c>
      <c r="N29" s="102" t="s">
        <v>32</v>
      </c>
      <c r="O29" s="139">
        <v>0</v>
      </c>
      <c r="P29">
        <v>0.22326412330077208</v>
      </c>
      <c r="Q29" s="139">
        <v>1.9857288815829478E-2</v>
      </c>
      <c r="R29" s="139">
        <v>0.25302496563930726</v>
      </c>
      <c r="S29" s="137">
        <v>0</v>
      </c>
      <c r="T29" s="139">
        <v>4.7973546847105572E-2</v>
      </c>
      <c r="U29" s="102"/>
      <c r="V29" s="105">
        <v>0</v>
      </c>
      <c r="W29" s="104">
        <v>0</v>
      </c>
      <c r="X29" s="104">
        <v>0</v>
      </c>
      <c r="Y29" s="104">
        <v>0</v>
      </c>
      <c r="Z29" s="104">
        <v>0</v>
      </c>
      <c r="AA29" s="104">
        <v>0</v>
      </c>
      <c r="AB29" s="104">
        <v>0</v>
      </c>
      <c r="AC29" s="104">
        <v>0</v>
      </c>
      <c r="AD29" s="104">
        <v>0</v>
      </c>
      <c r="AE29" s="104">
        <v>0</v>
      </c>
      <c r="AF29" s="104">
        <v>0</v>
      </c>
      <c r="AG29" s="104">
        <v>0</v>
      </c>
      <c r="AH29" s="104">
        <v>7130.6522781774565</v>
      </c>
      <c r="AI29" s="104">
        <v>2865.8985611510784</v>
      </c>
      <c r="AJ29" s="104">
        <v>0</v>
      </c>
      <c r="AK29" s="104">
        <v>0</v>
      </c>
      <c r="AL29" s="102"/>
      <c r="AM29" s="102"/>
      <c r="AN29" s="102"/>
      <c r="AO29" s="102"/>
      <c r="AP29" s="102"/>
      <c r="AQ29" s="159">
        <v>14937892.248</v>
      </c>
      <c r="AR29" s="104">
        <v>11515.0299</v>
      </c>
      <c r="AS29" s="102">
        <v>7951</v>
      </c>
      <c r="AT29" s="104">
        <v>84230.105277284194</v>
      </c>
      <c r="AU29" s="105">
        <v>0</v>
      </c>
      <c r="AV29" s="105">
        <v>0</v>
      </c>
      <c r="AW29" s="105">
        <v>0</v>
      </c>
      <c r="AX29" s="105">
        <v>0</v>
      </c>
      <c r="AY29" s="105">
        <v>0</v>
      </c>
      <c r="AZ29" s="105">
        <v>0</v>
      </c>
      <c r="BA29" s="105">
        <v>0</v>
      </c>
      <c r="BB29" s="105">
        <v>0</v>
      </c>
      <c r="BC29" s="105">
        <v>0</v>
      </c>
      <c r="BD29" s="105">
        <v>0</v>
      </c>
      <c r="BE29" s="105">
        <v>0</v>
      </c>
      <c r="BF29" s="105">
        <v>0</v>
      </c>
      <c r="BG29" s="105">
        <v>0</v>
      </c>
      <c r="BH29" s="105">
        <v>0</v>
      </c>
      <c r="BI29" s="105">
        <v>0</v>
      </c>
      <c r="BJ29" s="105">
        <v>0</v>
      </c>
      <c r="BK29" s="105">
        <v>0</v>
      </c>
      <c r="BL29" s="105">
        <v>0</v>
      </c>
      <c r="BM29" s="105">
        <v>0</v>
      </c>
      <c r="BN29" s="105">
        <v>84230.105277284194</v>
      </c>
      <c r="BO29" s="102">
        <v>1.9861184988714489E-2</v>
      </c>
      <c r="BP29" s="102">
        <v>0.25307461133965931</v>
      </c>
      <c r="BQ29" s="104">
        <v>479.57</v>
      </c>
      <c r="BR29" s="102">
        <v>4923080</v>
      </c>
      <c r="BS29" s="102">
        <v>0</v>
      </c>
      <c r="BT29">
        <v>0</v>
      </c>
      <c r="BU29">
        <v>0</v>
      </c>
      <c r="BV29">
        <v>0</v>
      </c>
      <c r="BW29">
        <v>0</v>
      </c>
      <c r="BX29">
        <v>9996.5508393285345</v>
      </c>
      <c r="BY29">
        <v>7130.6522781774565</v>
      </c>
      <c r="BZ29">
        <v>2865.8985611510784</v>
      </c>
      <c r="CA29">
        <v>0</v>
      </c>
      <c r="CB29">
        <v>0</v>
      </c>
      <c r="CC29">
        <v>0</v>
      </c>
      <c r="CD29" s="107">
        <v>0</v>
      </c>
      <c r="CE29" s="107">
        <v>0</v>
      </c>
      <c r="CF29" s="107">
        <v>1</v>
      </c>
      <c r="CG29" s="107">
        <v>0.71331126033231085</v>
      </c>
      <c r="CH29" s="107">
        <v>0.28668873966768921</v>
      </c>
      <c r="CI29" s="107">
        <v>0</v>
      </c>
      <c r="CJ29" s="107">
        <v>0</v>
      </c>
      <c r="CK29">
        <v>9996.5508393285345</v>
      </c>
      <c r="CL29" s="138">
        <v>2012.1962347616311</v>
      </c>
      <c r="CM29" s="102">
        <v>4241772.6840000004</v>
      </c>
      <c r="CN29" s="102">
        <v>332892.46799999999</v>
      </c>
      <c r="CO29" s="102">
        <v>67595</v>
      </c>
      <c r="CP29" s="102">
        <v>34778</v>
      </c>
    </row>
    <row r="30" spans="1:94" x14ac:dyDescent="0.25">
      <c r="A30" s="108" t="s">
        <v>72</v>
      </c>
      <c r="B30" s="102">
        <v>21384832</v>
      </c>
      <c r="C30" s="102">
        <v>0.47200000000000003</v>
      </c>
      <c r="D30" s="102">
        <v>14358.629024800002</v>
      </c>
      <c r="E30" s="102">
        <v>14213.229618260002</v>
      </c>
      <c r="F30" s="102">
        <v>24507.00959232614</v>
      </c>
      <c r="G30" s="102">
        <v>35830</v>
      </c>
      <c r="H30" s="102">
        <v>0.14030142338822216</v>
      </c>
      <c r="I30" s="102">
        <v>17988.00959232614</v>
      </c>
      <c r="J30">
        <v>3620.0790946641823</v>
      </c>
      <c r="K30" s="104">
        <v>0.84115739568709902</v>
      </c>
      <c r="L30" s="102">
        <v>0.39245716240029938</v>
      </c>
      <c r="M30" s="102">
        <v>1.6324277513934311</v>
      </c>
      <c r="N30" s="102" t="s">
        <v>32</v>
      </c>
      <c r="O30" s="139">
        <v>0.27872839613834588</v>
      </c>
      <c r="P30">
        <v>0.73399447307347976</v>
      </c>
      <c r="Q30" s="139">
        <v>0.10103486169869333</v>
      </c>
      <c r="R30" s="139">
        <v>0.72012713241778048</v>
      </c>
      <c r="S30" s="137">
        <v>0</v>
      </c>
      <c r="T30" s="139">
        <v>5.6543308369921344E-3</v>
      </c>
      <c r="U30" s="102"/>
      <c r="V30" s="105">
        <v>0</v>
      </c>
      <c r="W30" s="104">
        <v>0</v>
      </c>
      <c r="X30" s="104">
        <v>3961.6306954436445</v>
      </c>
      <c r="Y30" s="104">
        <v>0</v>
      </c>
      <c r="Z30" s="104">
        <v>0</v>
      </c>
      <c r="AA30" s="104">
        <v>0</v>
      </c>
      <c r="AB30" s="104">
        <v>0</v>
      </c>
      <c r="AC30" s="104">
        <v>0</v>
      </c>
      <c r="AD30" s="104">
        <v>0</v>
      </c>
      <c r="AE30" s="104">
        <v>0</v>
      </c>
      <c r="AF30" s="104">
        <v>0</v>
      </c>
      <c r="AG30" s="104">
        <v>0</v>
      </c>
      <c r="AH30" s="104">
        <v>134.05275779376495</v>
      </c>
      <c r="AI30" s="104">
        <v>1508.3932853717024</v>
      </c>
      <c r="AJ30" s="104">
        <v>11800.959232613908</v>
      </c>
      <c r="AK30" s="104">
        <v>582.97362110311747</v>
      </c>
      <c r="AL30" s="102"/>
      <c r="AM30" s="102"/>
      <c r="AN30" s="102"/>
      <c r="AO30" s="102"/>
      <c r="AP30" s="102"/>
      <c r="AQ30" s="159">
        <v>10093640.704</v>
      </c>
      <c r="AR30" s="104">
        <v>2254.5840055987273</v>
      </c>
      <c r="AS30" s="102">
        <v>5027</v>
      </c>
      <c r="AT30" s="104">
        <v>151565.47153539999</v>
      </c>
      <c r="AU30" s="105">
        <v>0</v>
      </c>
      <c r="AV30" s="105">
        <v>0</v>
      </c>
      <c r="AW30" s="105">
        <v>33380.370480800004</v>
      </c>
      <c r="AX30" s="105">
        <v>0</v>
      </c>
      <c r="AY30" s="105">
        <v>0</v>
      </c>
      <c r="AZ30" s="105">
        <v>0</v>
      </c>
      <c r="BA30" s="105">
        <v>0</v>
      </c>
      <c r="BB30" s="105">
        <v>0</v>
      </c>
      <c r="BC30" s="105">
        <v>0</v>
      </c>
      <c r="BD30" s="105">
        <v>0</v>
      </c>
      <c r="BE30" s="105">
        <v>0</v>
      </c>
      <c r="BF30" s="105">
        <v>0</v>
      </c>
      <c r="BG30" s="105">
        <v>0</v>
      </c>
      <c r="BH30" s="105">
        <v>0</v>
      </c>
      <c r="BI30" s="105">
        <v>0</v>
      </c>
      <c r="BJ30" s="105">
        <v>0</v>
      </c>
      <c r="BK30" s="105">
        <v>0</v>
      </c>
      <c r="BL30" s="105">
        <v>0</v>
      </c>
      <c r="BM30" s="105">
        <v>0</v>
      </c>
      <c r="BN30" s="105">
        <v>118185.10105459999</v>
      </c>
      <c r="BO30" s="102">
        <v>0.10105468561787201</v>
      </c>
      <c r="BP30" s="102">
        <v>0.72026842762847698</v>
      </c>
      <c r="BQ30" s="104">
        <v>101.710157334</v>
      </c>
      <c r="BR30" s="102">
        <v>3961321.58898</v>
      </c>
      <c r="BS30" s="102">
        <v>34909.193215686289</v>
      </c>
      <c r="BT30">
        <v>3961.6306954436445</v>
      </c>
      <c r="BU30">
        <v>3961.6306954436445</v>
      </c>
      <c r="BV30">
        <v>0</v>
      </c>
      <c r="BW30">
        <v>0</v>
      </c>
      <c r="BX30">
        <v>14026.378896882494</v>
      </c>
      <c r="BY30">
        <v>134.05275779376495</v>
      </c>
      <c r="BZ30">
        <v>1508.3932853717024</v>
      </c>
      <c r="CA30">
        <v>15762.589928057552</v>
      </c>
      <c r="CB30">
        <v>582.97362110311747</v>
      </c>
      <c r="CC30">
        <v>0.22023730169310754</v>
      </c>
      <c r="CD30" s="107">
        <v>0</v>
      </c>
      <c r="CE30" s="107">
        <v>0</v>
      </c>
      <c r="CF30" s="107">
        <v>0.77976269830689238</v>
      </c>
      <c r="CG30" s="107">
        <v>7.4523396880415939E-3</v>
      </c>
      <c r="CH30" s="107">
        <v>8.385548593520864E-2</v>
      </c>
      <c r="CI30" s="107">
        <v>0.876283162245034</v>
      </c>
      <c r="CJ30" s="107">
        <v>3.2409012131715771E-2</v>
      </c>
      <c r="CK30">
        <v>17988.00959232614</v>
      </c>
      <c r="CL30" s="138">
        <v>3620.7893856883538</v>
      </c>
      <c r="CM30" s="102">
        <v>1500130.4400000002</v>
      </c>
      <c r="CN30" s="102">
        <v>210470.43600000002</v>
      </c>
      <c r="CO30" s="102" t="s">
        <v>217</v>
      </c>
      <c r="CP30" s="102">
        <v>6519</v>
      </c>
    </row>
    <row r="31" spans="1:94" x14ac:dyDescent="0.25">
      <c r="A31" s="108" t="s">
        <v>73</v>
      </c>
      <c r="B31" s="102">
        <v>142865433</v>
      </c>
      <c r="C31" s="102">
        <v>0.26200000000000001</v>
      </c>
      <c r="D31" s="102">
        <v>197000</v>
      </c>
      <c r="E31" s="102">
        <v>176301.15</v>
      </c>
      <c r="F31" s="102" t="s">
        <v>32</v>
      </c>
      <c r="G31" s="102">
        <v>730970</v>
      </c>
      <c r="H31" s="102">
        <v>2.426364967098513E-2</v>
      </c>
      <c r="I31" s="102" t="s">
        <v>32</v>
      </c>
      <c r="J31" t="s">
        <v>32</v>
      </c>
      <c r="K31" s="104" t="s">
        <v>32</v>
      </c>
      <c r="L31" s="102">
        <v>1.1633835182254049</v>
      </c>
      <c r="M31" s="102" t="s">
        <v>32</v>
      </c>
      <c r="N31" s="102" t="s">
        <v>32</v>
      </c>
      <c r="O31" s="139">
        <v>0</v>
      </c>
      <c r="P31" t="s">
        <v>32</v>
      </c>
      <c r="Q31" s="139" t="s">
        <v>32</v>
      </c>
      <c r="R31" s="139" t="s">
        <v>32</v>
      </c>
      <c r="S31" s="137" t="s">
        <v>32</v>
      </c>
      <c r="T31" s="139" t="s">
        <v>32</v>
      </c>
      <c r="U31" s="102"/>
      <c r="V31" s="105">
        <v>0</v>
      </c>
      <c r="W31" s="104">
        <v>0</v>
      </c>
      <c r="X31" s="104">
        <v>0</v>
      </c>
      <c r="Y31" s="104">
        <v>0</v>
      </c>
      <c r="Z31" s="104">
        <v>0</v>
      </c>
      <c r="AA31" s="104">
        <v>0</v>
      </c>
      <c r="AB31" s="104">
        <v>0</v>
      </c>
      <c r="AC31" s="104">
        <v>0</v>
      </c>
      <c r="AD31" s="104">
        <v>0</v>
      </c>
      <c r="AE31" s="104">
        <v>0</v>
      </c>
      <c r="AF31" s="104">
        <v>0</v>
      </c>
      <c r="AG31" s="104">
        <v>0</v>
      </c>
      <c r="AH31" s="104">
        <v>0</v>
      </c>
      <c r="AI31" s="104">
        <v>0</v>
      </c>
      <c r="AJ31" s="104">
        <v>0</v>
      </c>
      <c r="AK31" s="104">
        <v>0</v>
      </c>
      <c r="AL31" s="102"/>
      <c r="AM31" s="102"/>
      <c r="AN31" s="102"/>
      <c r="AO31" s="102"/>
      <c r="AP31" s="102"/>
      <c r="AQ31" s="159">
        <v>37430743.446000002</v>
      </c>
      <c r="AR31" s="104">
        <v>28821.544064285717</v>
      </c>
      <c r="AS31" s="102">
        <v>17736</v>
      </c>
      <c r="AT31" s="104" t="s">
        <v>32</v>
      </c>
      <c r="AU31" s="105">
        <v>0</v>
      </c>
      <c r="AV31" s="105">
        <v>0</v>
      </c>
      <c r="AW31" s="105">
        <v>0</v>
      </c>
      <c r="AX31" s="105">
        <v>0</v>
      </c>
      <c r="AY31" s="105">
        <v>0</v>
      </c>
      <c r="AZ31" s="105">
        <v>0</v>
      </c>
      <c r="BA31" s="105">
        <v>0</v>
      </c>
      <c r="BB31" s="105">
        <v>0</v>
      </c>
      <c r="BC31" s="105">
        <v>0</v>
      </c>
      <c r="BD31" s="105">
        <v>0</v>
      </c>
      <c r="BE31" s="105">
        <v>0</v>
      </c>
      <c r="BF31" s="105">
        <v>0</v>
      </c>
      <c r="BG31" s="105">
        <v>0</v>
      </c>
      <c r="BH31" s="105">
        <v>0</v>
      </c>
      <c r="BI31" s="105">
        <v>0</v>
      </c>
      <c r="BJ31" s="105">
        <v>0</v>
      </c>
      <c r="BK31" s="105">
        <v>0</v>
      </c>
      <c r="BL31" s="105">
        <v>0</v>
      </c>
      <c r="BM31" s="105">
        <v>0</v>
      </c>
      <c r="BN31" s="105">
        <v>0</v>
      </c>
      <c r="BO31" s="102" t="s">
        <v>32</v>
      </c>
      <c r="BP31" s="102" t="s">
        <v>32</v>
      </c>
      <c r="BQ31" s="104">
        <v>18.240000000000002</v>
      </c>
      <c r="BR31" s="102">
        <v>43546310</v>
      </c>
      <c r="BS31" s="102">
        <v>0</v>
      </c>
      <c r="BT31">
        <v>0</v>
      </c>
      <c r="BU31">
        <v>0</v>
      </c>
      <c r="BV31">
        <v>0</v>
      </c>
      <c r="BW31">
        <v>0</v>
      </c>
      <c r="BX31">
        <v>0</v>
      </c>
      <c r="BY31">
        <v>0</v>
      </c>
      <c r="BZ31">
        <v>0</v>
      </c>
      <c r="CA31">
        <v>0</v>
      </c>
      <c r="CB31">
        <v>0</v>
      </c>
      <c r="CC31" t="s">
        <v>217</v>
      </c>
      <c r="CD31" s="107" t="s">
        <v>217</v>
      </c>
      <c r="CE31" s="107" t="s">
        <v>217</v>
      </c>
      <c r="CF31" s="107" t="s">
        <v>217</v>
      </c>
      <c r="CG31" s="107" t="s">
        <v>217</v>
      </c>
      <c r="CH31" s="107" t="s">
        <v>217</v>
      </c>
      <c r="CI31" s="107" t="s">
        <v>217</v>
      </c>
      <c r="CJ31" s="107" t="s">
        <v>217</v>
      </c>
      <c r="CK31">
        <v>0</v>
      </c>
      <c r="CL31" s="138" t="s">
        <v>32</v>
      </c>
      <c r="CM31" s="102">
        <v>30604251.960000001</v>
      </c>
      <c r="CN31" s="102">
        <v>742570.848</v>
      </c>
      <c r="CO31" s="102">
        <v>852927</v>
      </c>
      <c r="CP31" s="102">
        <v>60266</v>
      </c>
    </row>
    <row r="32" spans="1:94" x14ac:dyDescent="0.25">
      <c r="A32" s="108" t="s">
        <v>74</v>
      </c>
      <c r="B32" s="102">
        <v>7276195</v>
      </c>
      <c r="C32" s="102">
        <v>0.436</v>
      </c>
      <c r="D32" s="102">
        <v>7758</v>
      </c>
      <c r="E32" s="102">
        <v>7788</v>
      </c>
      <c r="F32" s="102">
        <v>10914.656069586446</v>
      </c>
      <c r="G32" s="102">
        <v>16185</v>
      </c>
      <c r="H32" s="102">
        <v>0.1120172999691072</v>
      </c>
      <c r="I32" s="102">
        <v>7528.6560695864464</v>
      </c>
      <c r="J32">
        <v>1420.8943212931117</v>
      </c>
      <c r="K32" s="104">
        <v>1.034696853174832</v>
      </c>
      <c r="L32" s="102">
        <v>1.7305395360165656</v>
      </c>
      <c r="M32" s="102">
        <v>2.4738204514859761</v>
      </c>
      <c r="N32" s="102">
        <v>1.2203876743819848</v>
      </c>
      <c r="O32" s="139">
        <v>0.8381272458411807</v>
      </c>
      <c r="P32">
        <v>0.68977492479721403</v>
      </c>
      <c r="Q32" s="139">
        <v>8.7790813796299771E-2</v>
      </c>
      <c r="R32" s="139">
        <v>0.78372549437016648</v>
      </c>
      <c r="S32" s="137">
        <v>0</v>
      </c>
      <c r="T32" s="139">
        <v>2.0768646960995915E-3</v>
      </c>
      <c r="U32" s="102"/>
      <c r="V32" s="105">
        <v>0</v>
      </c>
      <c r="W32" s="104">
        <v>4.8266666666666653</v>
      </c>
      <c r="X32" s="104">
        <v>6282.7001704672302</v>
      </c>
      <c r="Y32" s="104">
        <v>239.80815347721818</v>
      </c>
      <c r="Z32" s="104">
        <v>0</v>
      </c>
      <c r="AA32" s="104">
        <v>207.30933676909663</v>
      </c>
      <c r="AB32" s="104">
        <v>208.04648441247002</v>
      </c>
      <c r="AC32" s="104">
        <v>554.65275779376498</v>
      </c>
      <c r="AD32" s="104">
        <v>0</v>
      </c>
      <c r="AE32" s="104">
        <v>0</v>
      </c>
      <c r="AF32" s="104">
        <v>31.312499999999996</v>
      </c>
      <c r="AG32" s="104">
        <v>0</v>
      </c>
      <c r="AH32" s="104">
        <v>0</v>
      </c>
      <c r="AI32" s="104">
        <v>0</v>
      </c>
      <c r="AJ32" s="104">
        <v>0</v>
      </c>
      <c r="AK32" s="104">
        <v>0</v>
      </c>
      <c r="AL32" s="102"/>
      <c r="AM32" s="102"/>
      <c r="AN32" s="102"/>
      <c r="AO32" s="102"/>
      <c r="AP32" s="102"/>
      <c r="AQ32" s="159">
        <v>3172421.02</v>
      </c>
      <c r="AR32" s="104">
        <v>1093.735714285714</v>
      </c>
      <c r="AS32" s="102">
        <v>1813</v>
      </c>
      <c r="AT32" s="104">
        <v>59490.003443900008</v>
      </c>
      <c r="AU32" s="105">
        <v>44715.956340200006</v>
      </c>
      <c r="AV32" s="105">
        <v>6405.3132218000001</v>
      </c>
      <c r="AW32" s="105">
        <v>0</v>
      </c>
      <c r="AX32" s="105">
        <v>2889.4630622</v>
      </c>
      <c r="AY32" s="105">
        <v>3374.4079118</v>
      </c>
      <c r="AZ32" s="105">
        <v>277.82853909999994</v>
      </c>
      <c r="BA32" s="105">
        <v>0</v>
      </c>
      <c r="BB32" s="105">
        <v>0</v>
      </c>
      <c r="BC32" s="105">
        <v>0</v>
      </c>
      <c r="BD32" s="105">
        <v>0</v>
      </c>
      <c r="BE32" s="105">
        <v>750</v>
      </c>
      <c r="BF32" s="105">
        <v>346.23803270000002</v>
      </c>
      <c r="BG32" s="105">
        <v>427.70580510000002</v>
      </c>
      <c r="BH32" s="105">
        <v>0</v>
      </c>
      <c r="BI32" s="105">
        <v>0</v>
      </c>
      <c r="BJ32" s="105">
        <v>0</v>
      </c>
      <c r="BK32" s="105">
        <v>282.88449560000004</v>
      </c>
      <c r="BL32" s="105">
        <v>20.206035400000001</v>
      </c>
      <c r="BM32" s="105">
        <v>0</v>
      </c>
      <c r="BN32" s="105">
        <v>0</v>
      </c>
      <c r="BO32" s="102">
        <v>9.3632130852140838E-2</v>
      </c>
      <c r="BP32" s="102">
        <v>0.83587205617313809</v>
      </c>
      <c r="BQ32" s="104">
        <v>15.635999999999999</v>
      </c>
      <c r="BR32" s="102">
        <v>5490000</v>
      </c>
      <c r="BS32" s="102">
        <v>18000</v>
      </c>
      <c r="BT32">
        <v>6527.3349906111152</v>
      </c>
      <c r="BU32">
        <v>6527.3349906111152</v>
      </c>
      <c r="BV32">
        <v>970.0085789753316</v>
      </c>
      <c r="BW32">
        <v>31.312499999999996</v>
      </c>
      <c r="BX32">
        <v>0</v>
      </c>
      <c r="BY32">
        <v>0</v>
      </c>
      <c r="BZ32">
        <v>212.13600343576329</v>
      </c>
      <c r="CA32">
        <v>6522.0591548797001</v>
      </c>
      <c r="CB32">
        <v>794.46091127098316</v>
      </c>
      <c r="CC32">
        <v>0.86699869542183317</v>
      </c>
      <c r="CD32" s="107">
        <v>0.12884219573980549</v>
      </c>
      <c r="CE32" s="107">
        <v>4.1591088383613741E-3</v>
      </c>
      <c r="CF32" s="107">
        <v>0</v>
      </c>
      <c r="CG32" s="107">
        <v>0</v>
      </c>
      <c r="CH32" s="107">
        <v>2.8177140976426096E-2</v>
      </c>
      <c r="CI32" s="107">
        <v>0.86629792815571671</v>
      </c>
      <c r="CJ32" s="107">
        <v>0.10552493086785719</v>
      </c>
      <c r="CK32">
        <v>7528.6560695864464</v>
      </c>
      <c r="CL32" s="138">
        <v>1515.4360378418994</v>
      </c>
      <c r="CM32" s="102">
        <v>677633.58000000007</v>
      </c>
      <c r="CN32" s="102">
        <v>75906.684000000008</v>
      </c>
      <c r="CO32" s="102">
        <v>5232</v>
      </c>
      <c r="CP32" s="102">
        <v>3386</v>
      </c>
    </row>
    <row r="33" spans="1:94" x14ac:dyDescent="0.25">
      <c r="A33" s="108" t="s">
        <v>75</v>
      </c>
      <c r="B33" s="102">
        <v>5398384</v>
      </c>
      <c r="C33" s="102">
        <v>0.45299999999999996</v>
      </c>
      <c r="D33" s="102">
        <v>10010.91</v>
      </c>
      <c r="E33" s="102">
        <v>8343</v>
      </c>
      <c r="F33" s="102">
        <v>12035.701425766318</v>
      </c>
      <c r="G33" s="102">
        <v>17349</v>
      </c>
      <c r="H33" s="102">
        <v>7.4471151074989916E-2</v>
      </c>
      <c r="I33" s="102">
        <v>5502.7014257663186</v>
      </c>
      <c r="J33">
        <v>1133.4552613217015</v>
      </c>
      <c r="K33" s="104">
        <v>1.019323824642026</v>
      </c>
      <c r="L33" s="102">
        <v>0.25793018448029126</v>
      </c>
      <c r="M33" s="102">
        <v>13.152084031073004</v>
      </c>
      <c r="N33" s="102">
        <v>9.0917667112150005E-2</v>
      </c>
      <c r="O33" s="139">
        <v>0.17420367912789511</v>
      </c>
      <c r="P33">
        <v>0.45719823308228663</v>
      </c>
      <c r="Q33" s="139">
        <v>6.53325990732435E-2</v>
      </c>
      <c r="R33" s="139">
        <v>0.87728735396416513</v>
      </c>
      <c r="S33" s="137">
        <v>0.34596576395434092</v>
      </c>
      <c r="T33" s="139">
        <v>2.7497403237524965E-2</v>
      </c>
      <c r="U33" s="102"/>
      <c r="V33" s="105">
        <v>743.30935251798564</v>
      </c>
      <c r="W33" s="104">
        <v>0</v>
      </c>
      <c r="X33" s="104">
        <v>687.91366906474821</v>
      </c>
      <c r="Y33" s="104">
        <v>22.158273381294961</v>
      </c>
      <c r="Z33" s="104">
        <v>106.76258992805755</v>
      </c>
      <c r="AA33" s="104">
        <v>3553.7907026727935</v>
      </c>
      <c r="AB33" s="104">
        <v>160.59662057553959</v>
      </c>
      <c r="AC33" s="104">
        <v>163.16546762589928</v>
      </c>
      <c r="AD33" s="104">
        <v>0</v>
      </c>
      <c r="AE33" s="104">
        <v>49.995624999999997</v>
      </c>
      <c r="AF33" s="104">
        <v>0</v>
      </c>
      <c r="AG33" s="104">
        <v>15.009125000000001</v>
      </c>
      <c r="AH33" s="104">
        <v>0</v>
      </c>
      <c r="AI33" s="104">
        <v>0</v>
      </c>
      <c r="AJ33" s="104">
        <v>0</v>
      </c>
      <c r="AK33" s="104">
        <v>0</v>
      </c>
      <c r="AL33" s="102"/>
      <c r="AM33" s="102"/>
      <c r="AN33" s="102"/>
      <c r="AO33" s="102"/>
      <c r="AP33" s="102"/>
      <c r="AQ33" s="159">
        <v>2445467.9519999996</v>
      </c>
      <c r="AR33" s="104">
        <v>4478.3991202380957</v>
      </c>
      <c r="AS33" s="102">
        <v>1292</v>
      </c>
      <c r="AT33" s="104">
        <v>47455.504881016997</v>
      </c>
      <c r="AU33" s="105">
        <v>8893.8885416640005</v>
      </c>
      <c r="AV33" s="105">
        <v>3352.1812728600003</v>
      </c>
      <c r="AW33" s="105">
        <v>0</v>
      </c>
      <c r="AX33" s="105">
        <v>10065.030353448001</v>
      </c>
      <c r="AY33" s="105">
        <v>2656.2854136840001</v>
      </c>
      <c r="AZ33" s="105">
        <v>839.43908599499991</v>
      </c>
      <c r="BA33" s="105">
        <v>4273.5764871000001</v>
      </c>
      <c r="BB33" s="105">
        <v>16417.98</v>
      </c>
      <c r="BC33" s="105">
        <v>0</v>
      </c>
      <c r="BD33" s="105">
        <v>0</v>
      </c>
      <c r="BE33" s="105">
        <v>0</v>
      </c>
      <c r="BF33" s="105">
        <v>301.22708844900001</v>
      </c>
      <c r="BG33" s="105">
        <v>26.680695461000003</v>
      </c>
      <c r="BH33" s="105">
        <v>0</v>
      </c>
      <c r="BI33" s="105">
        <v>0</v>
      </c>
      <c r="BJ33" s="105">
        <v>0</v>
      </c>
      <c r="BK33" s="105">
        <v>629.21594235600003</v>
      </c>
      <c r="BL33" s="105">
        <v>0</v>
      </c>
      <c r="BM33" s="105">
        <v>0</v>
      </c>
      <c r="BN33" s="105">
        <v>0</v>
      </c>
      <c r="BO33" s="102">
        <v>6.3844230192069459E-2</v>
      </c>
      <c r="BP33" s="102">
        <v>0.85730150898004098</v>
      </c>
      <c r="BQ33" s="104">
        <v>151.31</v>
      </c>
      <c r="BR33" s="102">
        <v>630760</v>
      </c>
      <c r="BS33" s="102">
        <v>71000</v>
      </c>
      <c r="BT33">
        <v>1453.3812949640289</v>
      </c>
      <c r="BU33">
        <v>1453.3812949640289</v>
      </c>
      <c r="BV33">
        <v>3984.3153808022898</v>
      </c>
      <c r="BW33">
        <v>65.004750000000001</v>
      </c>
      <c r="BX33">
        <v>0</v>
      </c>
      <c r="BY33">
        <v>850.07194244604318</v>
      </c>
      <c r="BZ33">
        <v>3603.7863276727935</v>
      </c>
      <c r="CA33">
        <v>848.51028964028774</v>
      </c>
      <c r="CB33">
        <v>200.33286600719427</v>
      </c>
      <c r="CC33">
        <v>0.26412141646620918</v>
      </c>
      <c r="CD33" s="107">
        <v>0.72406534037005743</v>
      </c>
      <c r="CE33" s="107">
        <v>1.1813243163733401E-2</v>
      </c>
      <c r="CF33" s="107">
        <v>0</v>
      </c>
      <c r="CG33" s="107">
        <v>0.15448265800241201</v>
      </c>
      <c r="CH33" s="107">
        <v>0.65491220563015051</v>
      </c>
      <c r="CI33" s="107">
        <v>0.15419886052097082</v>
      </c>
      <c r="CJ33" s="107">
        <v>3.6406275846466711E-2</v>
      </c>
      <c r="CK33">
        <v>5502.7014257663186</v>
      </c>
      <c r="CL33" s="138">
        <v>1107.633549602213</v>
      </c>
      <c r="CM33" s="102">
        <v>726367.93200000003</v>
      </c>
      <c r="CN33" s="102">
        <v>54093.456000000006</v>
      </c>
      <c r="CO33" s="102">
        <v>13193</v>
      </c>
      <c r="CP33" s="102">
        <v>6533</v>
      </c>
    </row>
    <row r="34" spans="1:94" x14ac:dyDescent="0.25">
      <c r="A34" s="108" t="s">
        <v>76</v>
      </c>
      <c r="B34" s="102">
        <v>2052843</v>
      </c>
      <c r="C34" s="102">
        <v>0.501</v>
      </c>
      <c r="D34" s="102">
        <v>3657.8670000000002</v>
      </c>
      <c r="E34" s="102">
        <v>2963.6400000000003</v>
      </c>
      <c r="F34" s="102">
        <v>4079.3865175850833</v>
      </c>
      <c r="G34" s="102">
        <v>7249</v>
      </c>
      <c r="H34" s="102">
        <v>0.13063870878741896</v>
      </c>
      <c r="I34" s="102">
        <v>2250.3865175850833</v>
      </c>
      <c r="J34">
        <v>567.80621977172484</v>
      </c>
      <c r="K34" s="104">
        <v>1.0962292379812208</v>
      </c>
      <c r="L34" s="102">
        <v>1.1712280507516757</v>
      </c>
      <c r="M34" s="102">
        <v>30.202017397336281</v>
      </c>
      <c r="N34" s="102">
        <v>0.16857256218958347</v>
      </c>
      <c r="O34" s="139">
        <v>0.54985471534040187</v>
      </c>
      <c r="P34">
        <v>0.55164827061233412</v>
      </c>
      <c r="Q34" s="139">
        <v>7.8328903265515906E-2</v>
      </c>
      <c r="R34" s="139">
        <v>0.59958418138513714</v>
      </c>
      <c r="S34" s="137">
        <v>0</v>
      </c>
      <c r="T34" s="139">
        <v>0.14959119127733234</v>
      </c>
      <c r="U34" s="102"/>
      <c r="V34" s="105">
        <v>0</v>
      </c>
      <c r="W34" s="104">
        <v>0</v>
      </c>
      <c r="X34" s="104">
        <v>1629.5714285714287</v>
      </c>
      <c r="Y34" s="104">
        <v>0</v>
      </c>
      <c r="Z34" s="104">
        <v>149.09310204081635</v>
      </c>
      <c r="AA34" s="104">
        <v>385.7831530612246</v>
      </c>
      <c r="AB34" s="104">
        <v>25.13482628571429</v>
      </c>
      <c r="AC34" s="104">
        <v>0</v>
      </c>
      <c r="AD34" s="104">
        <v>0</v>
      </c>
      <c r="AE34" s="104">
        <v>0</v>
      </c>
      <c r="AF34" s="104">
        <v>0</v>
      </c>
      <c r="AG34" s="104">
        <v>17.638540000000003</v>
      </c>
      <c r="AH34" s="104">
        <v>0</v>
      </c>
      <c r="AI34" s="104">
        <v>0</v>
      </c>
      <c r="AJ34" s="104">
        <v>43.165467625899282</v>
      </c>
      <c r="AK34" s="104">
        <v>0</v>
      </c>
      <c r="AL34" s="102"/>
      <c r="AM34" s="102"/>
      <c r="AN34" s="102"/>
      <c r="AO34" s="102"/>
      <c r="AP34" s="102"/>
      <c r="AQ34" s="159">
        <v>1028474.343</v>
      </c>
      <c r="AR34" s="104">
        <v>707.70177142857131</v>
      </c>
      <c r="AS34" s="102">
        <v>947</v>
      </c>
      <c r="AT34" s="104">
        <v>23772.910809402576</v>
      </c>
      <c r="AU34" s="105">
        <v>15384.067112144003</v>
      </c>
      <c r="AV34" s="105">
        <v>3055.1525524799999</v>
      </c>
      <c r="AW34" s="105">
        <v>0</v>
      </c>
      <c r="AX34" s="105">
        <v>138.20928213600001</v>
      </c>
      <c r="AY34" s="105">
        <v>0</v>
      </c>
      <c r="AZ34" s="105">
        <v>0</v>
      </c>
      <c r="BA34" s="105">
        <v>4539.2459889887332</v>
      </c>
      <c r="BB34" s="105">
        <v>0</v>
      </c>
      <c r="BC34" s="105">
        <v>0</v>
      </c>
      <c r="BD34" s="105">
        <v>0</v>
      </c>
      <c r="BE34" s="105">
        <v>0</v>
      </c>
      <c r="BF34" s="105">
        <v>76.824109373200002</v>
      </c>
      <c r="BG34" s="105">
        <v>44.970210364800003</v>
      </c>
      <c r="BH34" s="105">
        <v>0</v>
      </c>
      <c r="BI34" s="105">
        <v>0</v>
      </c>
      <c r="BJ34" s="105">
        <v>0</v>
      </c>
      <c r="BK34" s="105">
        <v>170.73291671584002</v>
      </c>
      <c r="BL34" s="105">
        <v>0</v>
      </c>
      <c r="BM34" s="105">
        <v>0</v>
      </c>
      <c r="BN34" s="105">
        <v>363.70863720000011</v>
      </c>
      <c r="BO34" s="102">
        <v>6.248836628393372E-2</v>
      </c>
      <c r="BP34" s="102">
        <v>0.47832963800658457</v>
      </c>
      <c r="BQ34" s="104">
        <v>336.63800000000003</v>
      </c>
      <c r="BR34" s="102">
        <v>1204578.0000000002</v>
      </c>
      <c r="BS34" s="102">
        <v>62000</v>
      </c>
      <c r="BT34">
        <v>1629.5714285714287</v>
      </c>
      <c r="BU34">
        <v>1629.5714285714287</v>
      </c>
      <c r="BV34">
        <v>560.01108138775521</v>
      </c>
      <c r="BW34">
        <v>17.638540000000003</v>
      </c>
      <c r="BX34">
        <v>43.165467625899282</v>
      </c>
      <c r="BY34">
        <v>149.09310204081635</v>
      </c>
      <c r="BZ34">
        <v>385.7831530612246</v>
      </c>
      <c r="CA34">
        <v>1697.8717224830423</v>
      </c>
      <c r="CB34">
        <v>17.638540000000003</v>
      </c>
      <c r="CC34">
        <v>0.72412957322555471</v>
      </c>
      <c r="CD34" s="107">
        <v>0.24885106492226491</v>
      </c>
      <c r="CE34" s="107">
        <v>7.8380046548306419E-3</v>
      </c>
      <c r="CF34" s="107">
        <v>1.9181357197349664E-2</v>
      </c>
      <c r="CG34" s="107">
        <v>6.6252219730151038E-2</v>
      </c>
      <c r="CH34" s="107">
        <v>0.17142972998043604</v>
      </c>
      <c r="CI34" s="107">
        <v>0.75448004563458226</v>
      </c>
      <c r="CJ34" s="107">
        <v>7.8380046548306419E-3</v>
      </c>
      <c r="CK34">
        <v>2250.3865175850833</v>
      </c>
      <c r="CL34" s="138">
        <v>452.97816719223556</v>
      </c>
      <c r="CM34" s="102">
        <v>303501.13200000004</v>
      </c>
      <c r="CN34" s="102">
        <v>39648.995999999999</v>
      </c>
      <c r="CO34" s="102">
        <v>9165</v>
      </c>
      <c r="CP34" s="102">
        <v>1829</v>
      </c>
    </row>
    <row r="35" spans="1:94" x14ac:dyDescent="0.25">
      <c r="A35" s="108" t="s">
        <v>77</v>
      </c>
      <c r="B35" s="102">
        <v>9449213</v>
      </c>
      <c r="C35" s="102">
        <v>0.14800000000000002</v>
      </c>
      <c r="D35" s="102">
        <v>72103.33</v>
      </c>
      <c r="E35" s="102">
        <v>78730.12</v>
      </c>
      <c r="F35" s="102">
        <v>90731.14181894483</v>
      </c>
      <c r="G35" s="102">
        <v>49045</v>
      </c>
      <c r="H35" s="102">
        <v>0.32111326332959528</v>
      </c>
      <c r="I35" s="102">
        <v>48781.141818944838</v>
      </c>
      <c r="J35">
        <v>10070.827708211522</v>
      </c>
      <c r="K35" s="104">
        <v>5.1624555207872689</v>
      </c>
      <c r="L35" s="102">
        <v>4.7542998440073143</v>
      </c>
      <c r="M35" s="102">
        <v>212.50446994897882</v>
      </c>
      <c r="N35" s="102" t="s">
        <v>32</v>
      </c>
      <c r="O35" s="139">
        <v>0.21010975757255942</v>
      </c>
      <c r="P35">
        <v>0.53764496776959159</v>
      </c>
      <c r="Q35" s="139">
        <v>0.20533851989420987</v>
      </c>
      <c r="R35" s="139">
        <v>0.63945823279011516</v>
      </c>
      <c r="S35" s="137">
        <v>0.36391438096520629</v>
      </c>
      <c r="T35" s="139">
        <v>5.1043495645134516E-2</v>
      </c>
      <c r="U35" s="102"/>
      <c r="V35" s="105">
        <v>11342.925659472421</v>
      </c>
      <c r="W35" s="104">
        <v>0</v>
      </c>
      <c r="X35" s="104">
        <v>4695.4436450839321</v>
      </c>
      <c r="Y35" s="104">
        <v>503.5971223021582</v>
      </c>
      <c r="Z35" s="104">
        <v>2968.3359712230217</v>
      </c>
      <c r="AA35" s="104">
        <v>26065.390465227818</v>
      </c>
      <c r="AB35" s="104">
        <v>1392.528</v>
      </c>
      <c r="AC35" s="104">
        <v>888.15845563549169</v>
      </c>
      <c r="AD35" s="104">
        <v>920.58749999999986</v>
      </c>
      <c r="AE35" s="104">
        <v>4.1749999999999998</v>
      </c>
      <c r="AF35" s="104">
        <v>0</v>
      </c>
      <c r="AG35" s="104">
        <v>0</v>
      </c>
      <c r="AH35" s="104">
        <v>0</v>
      </c>
      <c r="AI35" s="104">
        <v>0</v>
      </c>
      <c r="AJ35" s="104">
        <v>0</v>
      </c>
      <c r="AK35" s="104">
        <v>0</v>
      </c>
      <c r="AL35" s="102"/>
      <c r="AM35" s="102"/>
      <c r="AN35" s="102"/>
      <c r="AO35" s="102"/>
      <c r="AP35" s="102"/>
      <c r="AQ35" s="159">
        <v>1398483.5240000002</v>
      </c>
      <c r="AR35" s="104">
        <v>48912.958957333933</v>
      </c>
      <c r="AS35" s="102">
        <v>15749</v>
      </c>
      <c r="AT35" s="104">
        <v>421645.41448740003</v>
      </c>
      <c r="AU35" s="105">
        <v>0</v>
      </c>
      <c r="AV35" s="105">
        <v>848.6534868</v>
      </c>
      <c r="AW35" s="105">
        <v>138532.5787024</v>
      </c>
      <c r="AX35" s="105">
        <v>0</v>
      </c>
      <c r="AY35" s="105">
        <v>0</v>
      </c>
      <c r="AZ35" s="105">
        <v>0</v>
      </c>
      <c r="BA35" s="105">
        <v>68963.198820200007</v>
      </c>
      <c r="BB35" s="105">
        <v>153442.83000000002</v>
      </c>
      <c r="BC35" s="105">
        <v>1660.5</v>
      </c>
      <c r="BD35" s="105">
        <v>3472.5</v>
      </c>
      <c r="BE35" s="105">
        <v>600</v>
      </c>
      <c r="BF35" s="105">
        <v>45173.8797958</v>
      </c>
      <c r="BG35" s="105">
        <v>0</v>
      </c>
      <c r="BH35" s="105">
        <v>0</v>
      </c>
      <c r="BI35" s="105">
        <v>0</v>
      </c>
      <c r="BJ35" s="105">
        <v>0</v>
      </c>
      <c r="BK35" s="105">
        <v>8951.2736822000006</v>
      </c>
      <c r="BL35" s="105">
        <v>0</v>
      </c>
      <c r="BM35" s="105">
        <v>0</v>
      </c>
      <c r="BN35" s="105">
        <v>0</v>
      </c>
      <c r="BO35" s="102">
        <v>0.20020613229210107</v>
      </c>
      <c r="BP35" s="102">
        <v>0.62347512592965249</v>
      </c>
      <c r="BQ35" s="104">
        <v>2489.96</v>
      </c>
      <c r="BR35" s="102">
        <v>6648810</v>
      </c>
      <c r="BS35" s="102">
        <v>2008000</v>
      </c>
      <c r="BT35">
        <v>16541.966426858511</v>
      </c>
      <c r="BU35">
        <v>16541.966426858511</v>
      </c>
      <c r="BV35">
        <v>31314.41289208633</v>
      </c>
      <c r="BW35">
        <v>924.76249999999982</v>
      </c>
      <c r="BX35">
        <v>0</v>
      </c>
      <c r="BY35">
        <v>15231.849130695442</v>
      </c>
      <c r="BZ35">
        <v>26069.565465227817</v>
      </c>
      <c r="CA35">
        <v>6087.9716450839323</v>
      </c>
      <c r="CB35">
        <v>1391.7555779376498</v>
      </c>
      <c r="CC35">
        <v>0.33910576526181696</v>
      </c>
      <c r="CD35" s="107">
        <v>0.64193685765520436</v>
      </c>
      <c r="CE35" s="107">
        <v>1.8957377082978722E-2</v>
      </c>
      <c r="CF35" s="107">
        <v>0</v>
      </c>
      <c r="CG35" s="107">
        <v>0.31224872077061427</v>
      </c>
      <c r="CH35" s="107">
        <v>0.53441892692850701</v>
      </c>
      <c r="CI35" s="107">
        <v>0.1248017454712301</v>
      </c>
      <c r="CJ35" s="107">
        <v>2.8530606829648707E-2</v>
      </c>
      <c r="CK35">
        <v>48781.141818944838</v>
      </c>
      <c r="CL35" s="138">
        <v>9819.1097582660968</v>
      </c>
      <c r="CM35" s="102">
        <v>2053416.06</v>
      </c>
      <c r="CN35" s="102">
        <v>659379.13199999998</v>
      </c>
      <c r="CO35" s="102">
        <v>96486</v>
      </c>
      <c r="CP35" s="102">
        <v>41950</v>
      </c>
    </row>
    <row r="36" spans="1:94" x14ac:dyDescent="0.25">
      <c r="A36" s="108" t="s">
        <v>78</v>
      </c>
      <c r="B36" s="102">
        <v>7911345</v>
      </c>
      <c r="C36" s="102">
        <v>0.26300000000000001</v>
      </c>
      <c r="D36" s="102">
        <v>5845.1643909805016</v>
      </c>
      <c r="E36" s="102">
        <v>5162.4243909805018</v>
      </c>
      <c r="F36" s="102">
        <v>9976.9867343593778</v>
      </c>
      <c r="G36" s="102">
        <v>25375</v>
      </c>
      <c r="H36" s="102">
        <v>0.18061083743842365</v>
      </c>
      <c r="I36" s="102">
        <v>4148.9867343593778</v>
      </c>
      <c r="J36">
        <v>1056.5885722262981</v>
      </c>
      <c r="K36" s="104">
        <v>0.52443506563793874</v>
      </c>
      <c r="L36" s="102">
        <v>0.93476695100925622</v>
      </c>
      <c r="M36" s="102">
        <v>18.260122038312826</v>
      </c>
      <c r="N36" s="102">
        <v>0.35464946153658933</v>
      </c>
      <c r="O36" s="139">
        <v>0.43757626647805631</v>
      </c>
      <c r="P36">
        <v>0.41585569318949128</v>
      </c>
      <c r="Q36" s="139">
        <v>4.1638958511381205E-2</v>
      </c>
      <c r="R36" s="139">
        <v>0.23054518268084179</v>
      </c>
      <c r="S36" s="137">
        <v>0</v>
      </c>
      <c r="T36" s="139">
        <v>5.2428793806106745E-2</v>
      </c>
      <c r="U36" s="102"/>
      <c r="V36" s="105">
        <v>709.08553757946856</v>
      </c>
      <c r="W36" s="104">
        <v>70.629175184636622</v>
      </c>
      <c r="X36" s="104">
        <v>1142.2297513436486</v>
      </c>
      <c r="Y36" s="104">
        <v>337.00992687274777</v>
      </c>
      <c r="Z36" s="104">
        <v>125.71778189916881</v>
      </c>
      <c r="AA36" s="104">
        <v>595.0820418827069</v>
      </c>
      <c r="AB36" s="104">
        <v>319.17785336750705</v>
      </c>
      <c r="AC36" s="104">
        <v>65.491906676225099</v>
      </c>
      <c r="AD36" s="104">
        <v>550.39573022245895</v>
      </c>
      <c r="AE36" s="104">
        <v>227.73034393146139</v>
      </c>
      <c r="AF36" s="104">
        <v>0.14632116698295897</v>
      </c>
      <c r="AG36" s="104">
        <v>6.2903642323653308</v>
      </c>
      <c r="AH36" s="104">
        <v>0</v>
      </c>
      <c r="AI36" s="104">
        <v>0</v>
      </c>
      <c r="AJ36" s="104">
        <v>0</v>
      </c>
      <c r="AK36" s="104">
        <v>0</v>
      </c>
      <c r="AL36" s="102"/>
      <c r="AM36" s="102"/>
      <c r="AN36" s="102"/>
      <c r="AO36" s="102"/>
      <c r="AP36" s="102"/>
      <c r="AQ36" s="159">
        <v>2080683.7350000001</v>
      </c>
      <c r="AR36" s="104">
        <v>2854.291485396091</v>
      </c>
      <c r="AS36" s="102">
        <v>4583</v>
      </c>
      <c r="AT36" s="104">
        <v>44237.250341970648</v>
      </c>
      <c r="AU36" s="105">
        <v>21622.759465000712</v>
      </c>
      <c r="AV36" s="105">
        <v>3808.8473717969919</v>
      </c>
      <c r="AW36" s="105">
        <v>0</v>
      </c>
      <c r="AX36" s="105">
        <v>0</v>
      </c>
      <c r="AY36" s="105">
        <v>7008.143352561412</v>
      </c>
      <c r="AZ36" s="105">
        <v>611.09133267256107</v>
      </c>
      <c r="BA36" s="105">
        <v>0</v>
      </c>
      <c r="BB36" s="105">
        <v>0</v>
      </c>
      <c r="BC36" s="105">
        <v>0</v>
      </c>
      <c r="BD36" s="105">
        <v>0</v>
      </c>
      <c r="BE36" s="105">
        <v>339.81</v>
      </c>
      <c r="BF36" s="105">
        <v>2706.8717330892841</v>
      </c>
      <c r="BG36" s="105">
        <v>236.09360441520002</v>
      </c>
      <c r="BH36" s="105">
        <v>0</v>
      </c>
      <c r="BI36" s="105">
        <v>75.039461172741667</v>
      </c>
      <c r="BJ36" s="105">
        <v>0</v>
      </c>
      <c r="BK36" s="105">
        <v>7133.5064035017458</v>
      </c>
      <c r="BL36" s="105">
        <v>695.08761776000006</v>
      </c>
      <c r="BM36" s="105">
        <v>0</v>
      </c>
      <c r="BN36" s="105">
        <v>0</v>
      </c>
      <c r="BO36" s="102">
        <v>3.2912142015073462E-2</v>
      </c>
      <c r="BP36" s="102">
        <v>0.18222683910811457</v>
      </c>
      <c r="BQ36" s="104">
        <v>217.52636999999999</v>
      </c>
      <c r="BR36" s="102">
        <v>1944954.3909805014</v>
      </c>
      <c r="BS36" s="102">
        <v>144462.12518719598</v>
      </c>
      <c r="BT36">
        <v>2258.9543909805016</v>
      </c>
      <c r="BU36">
        <v>2258.9543909805016</v>
      </c>
      <c r="BV36">
        <v>1105.469583825608</v>
      </c>
      <c r="BW36">
        <v>784.56275955326862</v>
      </c>
      <c r="BX36">
        <v>0</v>
      </c>
      <c r="BY36">
        <v>1385.1990497010963</v>
      </c>
      <c r="BZ36">
        <v>893.44156099880502</v>
      </c>
      <c r="CA36">
        <v>1461.5539258781387</v>
      </c>
      <c r="CB36">
        <v>408.79219778133819</v>
      </c>
      <c r="CC36">
        <v>0.54445929466903786</v>
      </c>
      <c r="CD36" s="107">
        <v>0.26644326786364081</v>
      </c>
      <c r="CE36" s="107">
        <v>0.18909743746732144</v>
      </c>
      <c r="CF36" s="107">
        <v>0</v>
      </c>
      <c r="CG36" s="107">
        <v>0.33386442001120964</v>
      </c>
      <c r="CH36" s="107">
        <v>0.21533970055866095</v>
      </c>
      <c r="CI36" s="107">
        <v>0.35226767870199255</v>
      </c>
      <c r="CJ36" s="107">
        <v>9.852820072813695E-2</v>
      </c>
      <c r="CK36">
        <v>4148.9867343593778</v>
      </c>
      <c r="CL36" s="138">
        <v>835.14560363248916</v>
      </c>
      <c r="CM36" s="102">
        <v>1062400.5</v>
      </c>
      <c r="CN36" s="102">
        <v>191881.04400000002</v>
      </c>
      <c r="CO36" s="102">
        <v>6232</v>
      </c>
      <c r="CP36" s="102">
        <v>5828</v>
      </c>
    </row>
    <row r="37" spans="1:94" x14ac:dyDescent="0.25">
      <c r="A37" s="112" t="s">
        <v>80</v>
      </c>
      <c r="B37" s="102">
        <v>74223629</v>
      </c>
      <c r="C37" s="102">
        <v>0.28499999999999998</v>
      </c>
      <c r="D37" s="102">
        <v>21039</v>
      </c>
      <c r="E37" s="102">
        <v>22447.59</v>
      </c>
      <c r="F37" s="102">
        <v>54458.21566922286</v>
      </c>
      <c r="G37" s="102">
        <v>112459</v>
      </c>
      <c r="H37" s="102">
        <v>9.9787478103130919E-2</v>
      </c>
      <c r="I37" s="102">
        <v>21538.215669222864</v>
      </c>
      <c r="J37">
        <v>4320.0127524768077</v>
      </c>
      <c r="K37" s="104">
        <v>0.29018004049927099</v>
      </c>
      <c r="L37" s="102">
        <v>0.2296516510580266</v>
      </c>
      <c r="M37" s="102" t="s">
        <v>32</v>
      </c>
      <c r="N37" s="102" t="s">
        <v>32</v>
      </c>
      <c r="O37" s="139">
        <v>0.94843923378643491</v>
      </c>
      <c r="P37">
        <v>0.39549984156743528</v>
      </c>
      <c r="Q37" s="139">
        <v>3.8414113165480816E-2</v>
      </c>
      <c r="R37" s="139">
        <v>0.38495925436435641</v>
      </c>
      <c r="S37" s="137">
        <v>0</v>
      </c>
      <c r="T37" s="139">
        <v>2.0150230022079607E-2</v>
      </c>
      <c r="U37" s="102"/>
      <c r="V37" s="105">
        <v>0</v>
      </c>
      <c r="W37" s="104">
        <v>0</v>
      </c>
      <c r="X37" s="104">
        <v>21290.175059952038</v>
      </c>
      <c r="Y37" s="104">
        <v>0</v>
      </c>
      <c r="Z37" s="104">
        <v>0</v>
      </c>
      <c r="AA37" s="104">
        <v>68.040609270825087</v>
      </c>
      <c r="AB37" s="104">
        <v>180</v>
      </c>
      <c r="AC37" s="104">
        <v>0</v>
      </c>
      <c r="AD37" s="104">
        <v>0</v>
      </c>
      <c r="AE37" s="104">
        <v>0</v>
      </c>
      <c r="AF37" s="104">
        <v>0</v>
      </c>
      <c r="AG37" s="104">
        <v>0</v>
      </c>
      <c r="AH37" s="104">
        <v>0</v>
      </c>
      <c r="AI37" s="104">
        <v>0</v>
      </c>
      <c r="AJ37" s="104">
        <v>0</v>
      </c>
      <c r="AK37" s="104">
        <v>0</v>
      </c>
      <c r="AL37" s="102"/>
      <c r="AM37" s="102"/>
      <c r="AN37" s="102"/>
      <c r="AO37" s="102"/>
      <c r="AP37" s="102"/>
      <c r="AQ37" s="159">
        <v>21153734.264999997</v>
      </c>
      <c r="AR37" s="104">
        <v>6910.3526095238094</v>
      </c>
      <c r="AS37" s="102">
        <v>11222</v>
      </c>
      <c r="AT37" s="104">
        <v>180870.29392069898</v>
      </c>
      <c r="AU37" s="105">
        <v>179389.24289930623</v>
      </c>
      <c r="AV37" s="105">
        <v>0</v>
      </c>
      <c r="AW37" s="105">
        <v>0</v>
      </c>
      <c r="AX37" s="105">
        <v>376.3172032896</v>
      </c>
      <c r="AY37" s="105">
        <v>122.91331333820001</v>
      </c>
      <c r="AZ37" s="105">
        <v>81.820504764950002</v>
      </c>
      <c r="BA37" s="105">
        <v>0</v>
      </c>
      <c r="BB37" s="105">
        <v>0</v>
      </c>
      <c r="BC37" s="105">
        <v>0</v>
      </c>
      <c r="BD37" s="105">
        <v>0</v>
      </c>
      <c r="BE37" s="105">
        <v>900</v>
      </c>
      <c r="BF37" s="105">
        <v>0</v>
      </c>
      <c r="BG37" s="105">
        <v>0</v>
      </c>
      <c r="BH37" s="105">
        <v>0</v>
      </c>
      <c r="BI37" s="105">
        <v>0</v>
      </c>
      <c r="BJ37" s="105">
        <v>0</v>
      </c>
      <c r="BK37" s="105">
        <v>0</v>
      </c>
      <c r="BL37" s="105">
        <v>0</v>
      </c>
      <c r="BM37" s="105">
        <v>0</v>
      </c>
      <c r="BN37" s="105">
        <v>0</v>
      </c>
      <c r="BO37" s="102">
        <v>3.8551000798877286E-2</v>
      </c>
      <c r="BP37" s="102">
        <v>0.38633104605604535</v>
      </c>
      <c r="BQ37" s="104">
        <v>434</v>
      </c>
      <c r="BR37" s="102">
        <v>4857990</v>
      </c>
      <c r="BS37" s="102">
        <v>0</v>
      </c>
      <c r="BT37">
        <v>21290.175059952038</v>
      </c>
      <c r="BU37">
        <v>21290.175059952038</v>
      </c>
      <c r="BV37">
        <v>248.04060927082509</v>
      </c>
      <c r="BW37">
        <v>0</v>
      </c>
      <c r="BX37">
        <v>0</v>
      </c>
      <c r="BY37">
        <v>0</v>
      </c>
      <c r="BZ37">
        <v>68.040609270825087</v>
      </c>
      <c r="CA37">
        <v>21470.175059952038</v>
      </c>
      <c r="CB37">
        <v>0</v>
      </c>
      <c r="CC37">
        <v>0.98848369739257169</v>
      </c>
      <c r="CD37" s="107">
        <v>1.1516302607428336E-2</v>
      </c>
      <c r="CE37" s="107">
        <v>0</v>
      </c>
      <c r="CF37" s="107">
        <v>0</v>
      </c>
      <c r="CG37" s="107">
        <v>0</v>
      </c>
      <c r="CH37" s="107">
        <v>3.1590643494229672E-3</v>
      </c>
      <c r="CI37" s="107">
        <v>0.99684093565057696</v>
      </c>
      <c r="CJ37" s="107">
        <v>0</v>
      </c>
      <c r="CK37">
        <v>21538.215669222864</v>
      </c>
      <c r="CL37" s="138">
        <v>4335.406998840941</v>
      </c>
      <c r="CM37" s="102">
        <v>4708433.4120000005</v>
      </c>
      <c r="CN37" s="102">
        <v>469842.696</v>
      </c>
      <c r="CO37" s="102" t="s">
        <v>217</v>
      </c>
      <c r="CP37" s="102">
        <v>32920</v>
      </c>
    </row>
    <row r="38" spans="1:94" x14ac:dyDescent="0.25">
      <c r="A38" s="112" t="s">
        <v>81</v>
      </c>
      <c r="B38" s="102">
        <v>45778534</v>
      </c>
      <c r="C38" s="102">
        <v>0.311</v>
      </c>
      <c r="D38" s="102">
        <v>17510.292000000001</v>
      </c>
      <c r="E38" s="102">
        <v>13381.172000000002</v>
      </c>
      <c r="F38" s="102">
        <v>13408</v>
      </c>
      <c r="G38" s="102">
        <v>126438</v>
      </c>
      <c r="H38" s="102">
        <v>2.0508075104003542E-2</v>
      </c>
      <c r="I38" s="102">
        <v>6182</v>
      </c>
      <c r="J38">
        <v>1224.486419189252</v>
      </c>
      <c r="K38" s="104">
        <v>0.13504145851415864</v>
      </c>
      <c r="L38" s="102">
        <v>0.5449254329508908</v>
      </c>
      <c r="M38" s="102" t="s">
        <v>32</v>
      </c>
      <c r="N38" s="102" t="s">
        <v>32</v>
      </c>
      <c r="O38" s="139">
        <v>0</v>
      </c>
      <c r="P38">
        <v>0.46106801909307876</v>
      </c>
      <c r="Q38" s="139">
        <v>9.6844810831336458E-3</v>
      </c>
      <c r="R38" s="139">
        <v>0.4722276973348446</v>
      </c>
      <c r="S38" s="137">
        <v>0</v>
      </c>
      <c r="T38" s="139">
        <v>4.4483985765124553E-4</v>
      </c>
      <c r="U38" s="102"/>
      <c r="V38" s="105">
        <v>0</v>
      </c>
      <c r="W38" s="104"/>
      <c r="X38" s="104">
        <v>0</v>
      </c>
      <c r="Y38" s="104">
        <v>0</v>
      </c>
      <c r="Z38" s="104">
        <v>0</v>
      </c>
      <c r="AA38" s="104">
        <v>0</v>
      </c>
      <c r="AB38" s="104">
        <v>240</v>
      </c>
      <c r="AC38" s="104">
        <v>0</v>
      </c>
      <c r="AD38" s="104">
        <v>0</v>
      </c>
      <c r="AE38" s="104">
        <v>0</v>
      </c>
      <c r="AF38" s="104">
        <v>0</v>
      </c>
      <c r="AG38" s="104">
        <v>0</v>
      </c>
      <c r="AH38" s="104">
        <v>428</v>
      </c>
      <c r="AI38" s="104">
        <v>386</v>
      </c>
      <c r="AJ38" s="104">
        <v>5019</v>
      </c>
      <c r="AK38" s="104">
        <v>109</v>
      </c>
      <c r="AL38" s="102"/>
      <c r="AM38" s="102"/>
      <c r="AN38" s="102"/>
      <c r="AO38" s="102"/>
      <c r="AP38" s="102"/>
      <c r="AQ38" s="159">
        <v>14237124.073999999</v>
      </c>
      <c r="AR38" s="104">
        <v>1675.1185266666664</v>
      </c>
      <c r="AS38" s="102">
        <v>2593</v>
      </c>
      <c r="AT38" s="104">
        <v>51266.797398615607</v>
      </c>
      <c r="AU38" s="105">
        <v>0</v>
      </c>
      <c r="AV38" s="105">
        <v>0</v>
      </c>
      <c r="AW38" s="105">
        <v>0</v>
      </c>
      <c r="AX38" s="105">
        <v>0</v>
      </c>
      <c r="AY38" s="105">
        <v>0</v>
      </c>
      <c r="AZ38" s="105">
        <v>0</v>
      </c>
      <c r="BA38" s="105">
        <v>0</v>
      </c>
      <c r="BB38" s="105">
        <v>0</v>
      </c>
      <c r="BC38" s="105">
        <v>0</v>
      </c>
      <c r="BD38" s="105">
        <v>0</v>
      </c>
      <c r="BE38" s="105">
        <v>1200</v>
      </c>
      <c r="BF38" s="105">
        <v>0</v>
      </c>
      <c r="BG38" s="105">
        <v>0</v>
      </c>
      <c r="BH38" s="105">
        <v>0</v>
      </c>
      <c r="BI38" s="105">
        <v>0</v>
      </c>
      <c r="BJ38" s="105">
        <v>0</v>
      </c>
      <c r="BK38" s="105">
        <v>0</v>
      </c>
      <c r="BL38" s="105">
        <v>0</v>
      </c>
      <c r="BM38" s="105">
        <v>0</v>
      </c>
      <c r="BN38" s="105">
        <v>50066.797398615607</v>
      </c>
      <c r="BO38" s="102">
        <v>9.8417320359538846E-3</v>
      </c>
      <c r="BP38" s="102">
        <v>0.47989545513379767</v>
      </c>
      <c r="BQ38" s="104">
        <v>2.75</v>
      </c>
      <c r="BR38" s="102">
        <v>7758170.9999999991</v>
      </c>
      <c r="BS38" s="102">
        <v>0</v>
      </c>
      <c r="BT38">
        <v>0</v>
      </c>
      <c r="BU38">
        <v>0</v>
      </c>
      <c r="BV38">
        <v>240</v>
      </c>
      <c r="BW38">
        <v>0</v>
      </c>
      <c r="BX38">
        <v>5942</v>
      </c>
      <c r="BY38">
        <v>428</v>
      </c>
      <c r="BZ38">
        <v>386</v>
      </c>
      <c r="CA38">
        <v>5259</v>
      </c>
      <c r="CB38">
        <v>109</v>
      </c>
      <c r="CC38">
        <v>0</v>
      </c>
      <c r="CD38" s="107">
        <v>3.8822387576835975E-2</v>
      </c>
      <c r="CE38" s="107">
        <v>0</v>
      </c>
      <c r="CF38" s="107">
        <v>0.96117761242316402</v>
      </c>
      <c r="CG38" s="107">
        <v>6.9233257845357485E-2</v>
      </c>
      <c r="CH38" s="107">
        <v>6.2439340019411191E-2</v>
      </c>
      <c r="CI38" s="107">
        <v>0.85069556777741828</v>
      </c>
      <c r="CJ38" s="107">
        <v>1.7631834357813004E-2</v>
      </c>
      <c r="CK38">
        <v>6182</v>
      </c>
      <c r="CL38" s="138">
        <v>1244.3689151619374</v>
      </c>
      <c r="CM38" s="102">
        <v>5293706.1840000004</v>
      </c>
      <c r="CN38" s="102">
        <v>108563.724</v>
      </c>
      <c r="CO38" s="102">
        <v>20935</v>
      </c>
      <c r="CP38" s="102">
        <v>7226</v>
      </c>
    </row>
    <row r="39" spans="1:94" x14ac:dyDescent="0.25">
      <c r="A39" s="112" t="s">
        <v>82</v>
      </c>
      <c r="B39" s="102">
        <v>62435709</v>
      </c>
      <c r="C39" s="102">
        <v>0.20399999999999999</v>
      </c>
      <c r="D39" s="102">
        <v>11459.386290967226</v>
      </c>
      <c r="E39" s="102">
        <v>11348.136290967226</v>
      </c>
      <c r="F39" s="102">
        <v>51636.070198019763</v>
      </c>
      <c r="G39" s="102">
        <v>188074</v>
      </c>
      <c r="H39" s="102">
        <v>4.1467720152705848E-2</v>
      </c>
      <c r="I39" s="102">
        <v>10333.070198019766</v>
      </c>
      <c r="J39">
        <v>2139.0435638052927</v>
      </c>
      <c r="K39" s="104">
        <v>0.16549936508320531</v>
      </c>
      <c r="L39" s="102">
        <v>8.6267563175878012E-2</v>
      </c>
      <c r="M39" s="102">
        <v>19.560939926220744</v>
      </c>
      <c r="N39" s="102">
        <v>0.17811837486532511</v>
      </c>
      <c r="O39" s="139">
        <v>0.33430731626208215</v>
      </c>
      <c r="P39">
        <v>0.20011341216311304</v>
      </c>
      <c r="Q39" s="139">
        <v>1.1373414527288687E-2</v>
      </c>
      <c r="R39" s="139">
        <v>0.27427151734905664</v>
      </c>
      <c r="S39" s="137">
        <v>0</v>
      </c>
      <c r="T39" s="139">
        <v>0.27461848704306768</v>
      </c>
      <c r="U39" s="102"/>
      <c r="V39" s="105">
        <v>1215.8273381294964</v>
      </c>
      <c r="W39" s="104"/>
      <c r="X39" s="104">
        <v>2577.9376498800957</v>
      </c>
      <c r="Y39" s="104">
        <v>0</v>
      </c>
      <c r="Z39" s="104">
        <v>3944.5472927439851</v>
      </c>
      <c r="AA39" s="104">
        <v>1794.4984172661868</v>
      </c>
      <c r="AB39" s="104">
        <v>372</v>
      </c>
      <c r="AC39" s="104">
        <v>192.37200000000001</v>
      </c>
      <c r="AD39" s="104">
        <v>235.88749999999999</v>
      </c>
      <c r="AE39" s="104">
        <v>0</v>
      </c>
      <c r="AF39" s="104">
        <v>0</v>
      </c>
      <c r="AG39" s="104">
        <v>0</v>
      </c>
      <c r="AH39" s="104">
        <v>0</v>
      </c>
      <c r="AI39" s="104">
        <v>0</v>
      </c>
      <c r="AJ39" s="104">
        <v>0</v>
      </c>
      <c r="AK39" s="104">
        <v>0</v>
      </c>
      <c r="AL39" s="102"/>
      <c r="AM39" s="102"/>
      <c r="AN39" s="102"/>
      <c r="AO39" s="102"/>
      <c r="AP39" s="102"/>
      <c r="AQ39" s="159">
        <v>12736884.636</v>
      </c>
      <c r="AR39" s="104">
        <v>14397.300591052397</v>
      </c>
      <c r="AS39" s="102">
        <v>7799</v>
      </c>
      <c r="AT39" s="104">
        <v>89557.475929399996</v>
      </c>
      <c r="AU39" s="105">
        <v>27338.765896200002</v>
      </c>
      <c r="AV39" s="105">
        <v>7253.9667085999999</v>
      </c>
      <c r="AW39" s="105">
        <v>0</v>
      </c>
      <c r="AX39" s="105">
        <v>19034.085346800002</v>
      </c>
      <c r="AY39" s="105">
        <v>545.56295580000005</v>
      </c>
      <c r="AZ39" s="105">
        <v>873.17540859999986</v>
      </c>
      <c r="BA39" s="105">
        <v>1070.9198762000001</v>
      </c>
      <c r="BB39" s="105">
        <v>0</v>
      </c>
      <c r="BC39" s="105">
        <v>3431.7</v>
      </c>
      <c r="BD39" s="105">
        <v>0</v>
      </c>
      <c r="BE39" s="105">
        <v>1860</v>
      </c>
      <c r="BF39" s="105">
        <v>25866.017737000002</v>
      </c>
      <c r="BG39" s="105">
        <v>0</v>
      </c>
      <c r="BH39" s="105">
        <v>0</v>
      </c>
      <c r="BI39" s="105">
        <v>0</v>
      </c>
      <c r="BJ39" s="105">
        <v>0</v>
      </c>
      <c r="BK39" s="105">
        <v>2283.2820002000003</v>
      </c>
      <c r="BL39" s="105">
        <v>0</v>
      </c>
      <c r="BM39" s="105">
        <v>0</v>
      </c>
      <c r="BN39" s="105">
        <v>0</v>
      </c>
      <c r="BO39" s="102">
        <v>1.1059125116805367E-2</v>
      </c>
      <c r="BP39" s="102">
        <v>0.26669238328222239</v>
      </c>
      <c r="BQ39" s="104">
        <v>2837.6521042899999</v>
      </c>
      <c r="BR39" s="102">
        <v>1098780</v>
      </c>
      <c r="BS39" s="102">
        <v>1221301.1529999999</v>
      </c>
      <c r="BT39">
        <v>3793.7649880095923</v>
      </c>
      <c r="BU39">
        <v>3793.7649880095923</v>
      </c>
      <c r="BV39">
        <v>6303.4177100101724</v>
      </c>
      <c r="BW39">
        <v>235.88749999999999</v>
      </c>
      <c r="BX39">
        <v>0</v>
      </c>
      <c r="BY39">
        <v>5396.2621308734815</v>
      </c>
      <c r="BZ39">
        <v>1794.4984172661868</v>
      </c>
      <c r="CA39">
        <v>2949.9376498800957</v>
      </c>
      <c r="CB39">
        <v>192.37200000000001</v>
      </c>
      <c r="CC39">
        <v>0.36714789654062652</v>
      </c>
      <c r="CD39" s="107">
        <v>0.61002369956009417</v>
      </c>
      <c r="CE39" s="107">
        <v>2.2828403899279186E-2</v>
      </c>
      <c r="CF39" s="107">
        <v>0</v>
      </c>
      <c r="CG39" s="107">
        <v>0.52223221438170675</v>
      </c>
      <c r="CH39" s="107">
        <v>0.17366555949751369</v>
      </c>
      <c r="CI39" s="107">
        <v>0.28548510687998846</v>
      </c>
      <c r="CJ39" s="107">
        <v>1.8617119240791215E-2</v>
      </c>
      <c r="CK39">
        <v>10333.070198019766</v>
      </c>
      <c r="CL39" s="138">
        <v>2079.9338972180526</v>
      </c>
      <c r="CM39" s="102">
        <v>7874282.2320000008</v>
      </c>
      <c r="CN39" s="102">
        <v>326528.53200000001</v>
      </c>
      <c r="CO39" s="102">
        <v>20700</v>
      </c>
      <c r="CP39" s="102">
        <v>41303</v>
      </c>
    </row>
    <row r="40" spans="1:94" x14ac:dyDescent="0.25">
      <c r="A40" s="112" t="s">
        <v>83</v>
      </c>
      <c r="B40" s="102">
        <v>311591917</v>
      </c>
      <c r="C40" s="102">
        <v>0.17600000000000002</v>
      </c>
      <c r="D40" s="102">
        <v>324432.68</v>
      </c>
      <c r="E40" s="102">
        <v>313360.34999999998</v>
      </c>
      <c r="F40" s="102">
        <v>526672.80202876707</v>
      </c>
      <c r="G40" s="102">
        <v>2191193</v>
      </c>
      <c r="H40" s="102">
        <v>6.0860453643289292E-2</v>
      </c>
      <c r="I40" s="102">
        <v>206652.8020287671</v>
      </c>
      <c r="J40">
        <v>49703.225303466417</v>
      </c>
      <c r="K40" s="104">
        <v>0.66321618358529855</v>
      </c>
      <c r="L40" s="102">
        <v>0.72895077844572409</v>
      </c>
      <c r="M40" s="102">
        <v>6.4070026435719898</v>
      </c>
      <c r="N40" s="102">
        <v>5.9693868713415345E-2</v>
      </c>
      <c r="O40" s="139">
        <v>0.12757130887810147</v>
      </c>
      <c r="P40">
        <v>0.39237416709716416</v>
      </c>
      <c r="Q40" s="139">
        <v>2.2683180031821213E-2</v>
      </c>
      <c r="R40" s="139">
        <v>0.37270803409994541</v>
      </c>
      <c r="S40" s="137">
        <v>0.49233739825758849</v>
      </c>
      <c r="T40" s="139">
        <v>2.3963865727359597E-3</v>
      </c>
      <c r="U40" s="102"/>
      <c r="V40" s="105">
        <v>0</v>
      </c>
      <c r="W40" s="104"/>
      <c r="X40" s="104">
        <v>39975.789999999986</v>
      </c>
      <c r="Y40" s="104">
        <v>0</v>
      </c>
      <c r="Z40" s="104">
        <v>15498.216396343008</v>
      </c>
      <c r="AA40" s="104">
        <v>131056.81699323126</v>
      </c>
      <c r="AB40" s="104">
        <v>9720.5550076225045</v>
      </c>
      <c r="AC40" s="104">
        <v>6642.0927412898582</v>
      </c>
      <c r="AD40" s="104">
        <v>3759.3308902804979</v>
      </c>
      <c r="AE40" s="104">
        <v>0</v>
      </c>
      <c r="AF40" s="104">
        <v>0</v>
      </c>
      <c r="AG40" s="104">
        <v>0</v>
      </c>
      <c r="AH40" s="104">
        <v>0</v>
      </c>
      <c r="AI40" s="104">
        <v>0</v>
      </c>
      <c r="AJ40" s="104">
        <v>0</v>
      </c>
      <c r="AK40" s="104">
        <v>0</v>
      </c>
      <c r="AL40" s="102"/>
      <c r="AM40" s="102"/>
      <c r="AN40" s="102"/>
      <c r="AO40" s="102"/>
      <c r="AP40" s="102"/>
      <c r="AQ40" s="159">
        <v>54840177.392000005</v>
      </c>
      <c r="AR40" s="104">
        <v>250347.50213835746</v>
      </c>
      <c r="AS40" s="102">
        <v>133357</v>
      </c>
      <c r="AT40" s="104">
        <v>2080974.6370055322</v>
      </c>
      <c r="AU40" s="105">
        <v>395798.5916626532</v>
      </c>
      <c r="AV40" s="105">
        <v>0</v>
      </c>
      <c r="AW40" s="105">
        <v>0</v>
      </c>
      <c r="AX40" s="105">
        <v>0</v>
      </c>
      <c r="AY40" s="105">
        <v>269866.53462352557</v>
      </c>
      <c r="AZ40" s="105">
        <v>289913.37792245997</v>
      </c>
      <c r="BA40" s="105">
        <v>0</v>
      </c>
      <c r="BB40" s="105">
        <v>1024541.6386233333</v>
      </c>
      <c r="BC40" s="105">
        <v>0</v>
      </c>
      <c r="BD40" s="105">
        <v>0</v>
      </c>
      <c r="BE40" s="105">
        <v>27058.745999999999</v>
      </c>
      <c r="BF40" s="105">
        <v>37407.162281669691</v>
      </c>
      <c r="BG40" s="105">
        <v>0</v>
      </c>
      <c r="BH40" s="105">
        <v>0</v>
      </c>
      <c r="BI40" s="105">
        <v>0</v>
      </c>
      <c r="BJ40" s="105">
        <v>0</v>
      </c>
      <c r="BK40" s="105">
        <v>36388.585891890427</v>
      </c>
      <c r="BL40" s="105">
        <v>0</v>
      </c>
      <c r="BM40" s="105">
        <v>0</v>
      </c>
      <c r="BN40" s="105">
        <v>0</v>
      </c>
      <c r="BO40" s="102">
        <v>1.8983698135994514E-2</v>
      </c>
      <c r="BP40" s="102">
        <v>0.31192173241527799</v>
      </c>
      <c r="BQ40" s="104">
        <v>495.21999999999997</v>
      </c>
      <c r="BR40" s="102">
        <v>39975790</v>
      </c>
      <c r="BS40" s="102">
        <v>1996370.235934664</v>
      </c>
      <c r="BT40">
        <v>39975.789999999986</v>
      </c>
      <c r="BU40">
        <v>39975.789999999986</v>
      </c>
      <c r="BV40">
        <v>162917.68113848663</v>
      </c>
      <c r="BW40">
        <v>3759.3308902804979</v>
      </c>
      <c r="BX40">
        <v>0</v>
      </c>
      <c r="BY40">
        <v>19257.547286623507</v>
      </c>
      <c r="BZ40">
        <v>131056.81699323126</v>
      </c>
      <c r="CA40">
        <v>49696.345007622491</v>
      </c>
      <c r="CB40">
        <v>6642.0927412898582</v>
      </c>
      <c r="CC40">
        <v>0.19344421951963253</v>
      </c>
      <c r="CD40" s="107">
        <v>0.78836424930646565</v>
      </c>
      <c r="CE40" s="107">
        <v>1.8191531173901918E-2</v>
      </c>
      <c r="CF40" s="107">
        <v>0</v>
      </c>
      <c r="CG40" s="107">
        <v>9.3187932113994565E-2</v>
      </c>
      <c r="CH40" s="107">
        <v>0.63418843444952422</v>
      </c>
      <c r="CI40" s="107">
        <v>0.24048231874787021</v>
      </c>
      <c r="CJ40" s="107">
        <v>3.2141314688611124E-2</v>
      </c>
      <c r="CK40">
        <v>206652.8020287671</v>
      </c>
      <c r="CL40" s="138">
        <v>41596.946469704228</v>
      </c>
      <c r="CM40" s="102">
        <v>91740868.524000004</v>
      </c>
      <c r="CN40" s="102">
        <v>5583390.8760000002</v>
      </c>
      <c r="CO40" s="102">
        <v>761000</v>
      </c>
      <c r="CP40" s="102">
        <v>320020</v>
      </c>
    </row>
    <row r="41" spans="1:94" x14ac:dyDescent="0.25">
      <c r="A41" s="113"/>
      <c r="N41" s="102" t="s">
        <v>32</v>
      </c>
      <c r="O41" s="137"/>
      <c r="S41" s="137"/>
      <c r="T41" s="137"/>
      <c r="CL41" s="138"/>
    </row>
    <row r="42" spans="1:94" x14ac:dyDescent="0.25">
      <c r="A42" s="113"/>
      <c r="N42" s="102"/>
      <c r="S42" s="137"/>
      <c r="T42" s="137"/>
      <c r="CL42" s="138"/>
    </row>
    <row r="43" spans="1:94" x14ac:dyDescent="0.25">
      <c r="A43" s="113"/>
      <c r="N43" s="102"/>
      <c r="S43" s="137"/>
      <c r="T43" s="137"/>
      <c r="CL43" s="138"/>
    </row>
    <row r="44" spans="1:94" x14ac:dyDescent="0.25">
      <c r="A44" s="113"/>
      <c r="N44" s="102"/>
      <c r="S44" s="137"/>
      <c r="T44" s="137"/>
      <c r="CL44" s="138"/>
    </row>
    <row r="45" spans="1:94" x14ac:dyDescent="0.25">
      <c r="A45" s="113"/>
      <c r="N45" s="102"/>
      <c r="S45" s="137"/>
      <c r="T45" s="137"/>
      <c r="CL45" s="138"/>
    </row>
    <row r="46" spans="1:94" x14ac:dyDescent="0.25">
      <c r="A46" s="112" t="s">
        <v>264</v>
      </c>
      <c r="B46" s="114">
        <v>820519962</v>
      </c>
      <c r="C46" s="115">
        <v>0.23273940978293958</v>
      </c>
      <c r="D46" s="116">
        <v>910247.79641740909</v>
      </c>
      <c r="E46" s="116">
        <v>909320.39482132904</v>
      </c>
      <c r="F46" s="123">
        <v>1494275.5228077048</v>
      </c>
      <c r="G46" s="116">
        <v>4019732</v>
      </c>
      <c r="H46" s="116">
        <v>8.5599736499846257E-2</v>
      </c>
      <c r="I46" s="116">
        <v>595184.52280770475</v>
      </c>
      <c r="J46" s="116">
        <v>132737.64841678238</v>
      </c>
      <c r="K46" s="116">
        <v>0.72537482373610407</v>
      </c>
      <c r="L46" s="116">
        <v>0.74969811360080574</v>
      </c>
      <c r="M46" s="117">
        <v>16.770856651429945</v>
      </c>
      <c r="N46" s="102">
        <v>8.1827672667975151E-2</v>
      </c>
      <c r="O46" s="117">
        <v>0.21020393032185861</v>
      </c>
      <c r="P46" s="122">
        <v>0.39830975862427864</v>
      </c>
      <c r="Q46" s="121">
        <v>3.3021516961026842E-2</v>
      </c>
      <c r="R46" s="121">
        <v>0.38576657255348157</v>
      </c>
      <c r="S46" s="137">
        <v>0.2941011481186705</v>
      </c>
      <c r="T46" s="146">
        <v>4.4908170255435038E-2</v>
      </c>
      <c r="U46" s="115"/>
      <c r="V46" s="116">
        <v>30198.741224587578</v>
      </c>
      <c r="W46" s="116">
        <v>17234.792788220842</v>
      </c>
      <c r="X46" s="116">
        <v>140922.85771915514</v>
      </c>
      <c r="Y46" s="116">
        <v>2786.329181304076</v>
      </c>
      <c r="Z46" s="116">
        <v>43218.01220403934</v>
      </c>
      <c r="AA46" s="116">
        <v>267094.19629423023</v>
      </c>
      <c r="AB46" s="116">
        <v>29019.979981180641</v>
      </c>
      <c r="AC46" s="116">
        <v>9843.0205517230206</v>
      </c>
      <c r="AD46" s="116">
        <v>10823.249363637731</v>
      </c>
      <c r="AE46" s="116">
        <v>8796.1050070269666</v>
      </c>
      <c r="AF46" s="116">
        <v>3232.3732584241357</v>
      </c>
      <c r="AG46" s="116">
        <v>54.24390431887538</v>
      </c>
      <c r="AH46" s="116">
        <v>8286.2538470149975</v>
      </c>
      <c r="AI46" s="116">
        <v>4939.3130622245735</v>
      </c>
      <c r="AJ46" s="116">
        <v>18043.080799513467</v>
      </c>
      <c r="AK46" s="116">
        <v>691.97362110311747</v>
      </c>
      <c r="AL46" s="115"/>
      <c r="AM46" s="115"/>
      <c r="AN46" s="115"/>
      <c r="AO46" s="115"/>
      <c r="AP46" s="115"/>
      <c r="AQ46" s="162">
        <v>190967331.671</v>
      </c>
      <c r="AR46" s="116">
        <v>601567.99057684757</v>
      </c>
      <c r="AS46" s="116">
        <v>344088</v>
      </c>
      <c r="AT46" s="116">
        <v>5557459.8639138443</v>
      </c>
      <c r="AU46" s="116">
        <v>1258360.0269864718</v>
      </c>
      <c r="AV46" s="116">
        <v>149396.77439156885</v>
      </c>
      <c r="AW46" s="116">
        <v>369213.4481600388</v>
      </c>
      <c r="AX46" s="116">
        <v>125705.88140776295</v>
      </c>
      <c r="AY46" s="116">
        <v>385460.39650975104</v>
      </c>
      <c r="AZ46" s="116">
        <v>417461.48836885986</v>
      </c>
      <c r="BA46" s="116">
        <v>434995.39706632379</v>
      </c>
      <c r="BB46" s="116">
        <v>1634455.326600492</v>
      </c>
      <c r="BC46" s="116">
        <v>5092.2</v>
      </c>
      <c r="BD46" s="116">
        <v>3472.5</v>
      </c>
      <c r="BE46" s="116">
        <v>51258.089500000002</v>
      </c>
      <c r="BF46" s="116">
        <v>215980.5065859938</v>
      </c>
      <c r="BG46" s="116">
        <v>16839.239676003272</v>
      </c>
      <c r="BH46" s="116">
        <v>0</v>
      </c>
      <c r="BI46" s="116">
        <v>75.039461172741667</v>
      </c>
      <c r="BJ46" s="116">
        <v>0</v>
      </c>
      <c r="BK46" s="116">
        <v>106021.76026197405</v>
      </c>
      <c r="BL46" s="116">
        <v>1122.76578187225</v>
      </c>
      <c r="BM46" s="116">
        <v>111092.2976843504</v>
      </c>
      <c r="BN46" s="116">
        <v>271456.72547120822</v>
      </c>
      <c r="BO46" s="118">
        <v>2.9804008811245505E-2</v>
      </c>
      <c r="BP46" s="118">
        <v>0.34817874481773708</v>
      </c>
      <c r="BQ46" s="116">
        <v>26728.647883648264</v>
      </c>
      <c r="BR46" s="116">
        <v>143167848.31312811</v>
      </c>
      <c r="BS46" s="116">
        <v>13760822.662338747</v>
      </c>
      <c r="BT46" s="116">
        <v>191142.72091326761</v>
      </c>
      <c r="BU46" s="116">
        <v>191142.72091326764</v>
      </c>
      <c r="BV46" s="116">
        <v>349175.2090311732</v>
      </c>
      <c r="BW46" s="116">
        <v>22905.971533407708</v>
      </c>
      <c r="BX46" s="116">
        <v>31960.621329856152</v>
      </c>
      <c r="BY46" s="116">
        <v>92526.256639279658</v>
      </c>
      <c r="BZ46" s="116">
        <v>298064.40715170268</v>
      </c>
      <c r="CA46" s="116">
        <v>191218.29175827338</v>
      </c>
      <c r="CB46" s="116">
        <v>13375.567258449089</v>
      </c>
      <c r="CC46" s="120">
        <v>0.32114867505555589</v>
      </c>
      <c r="CD46" s="120">
        <v>0.5866671522034631</v>
      </c>
      <c r="CE46" s="120">
        <v>3.8485495935532403E-2</v>
      </c>
      <c r="CF46" s="120">
        <v>5.3698676805448715E-2</v>
      </c>
      <c r="CG46" s="120">
        <v>0.15545810264487256</v>
      </c>
      <c r="CH46" s="120">
        <v>0.50079327625258641</v>
      </c>
      <c r="CI46" s="120">
        <v>0.32127564550271942</v>
      </c>
      <c r="CJ46" s="120">
        <v>2.247297559982173E-2</v>
      </c>
      <c r="CK46" s="116">
        <v>595184.52280770463</v>
      </c>
      <c r="CL46" s="147">
        <v>119804.12794684552</v>
      </c>
      <c r="CM46" s="116">
        <v>168298139.37600002</v>
      </c>
      <c r="CN46" s="116">
        <v>14406276.384000001</v>
      </c>
      <c r="CO46" s="116">
        <v>1863752.6</v>
      </c>
      <c r="CP46" s="116">
        <v>899091</v>
      </c>
    </row>
    <row r="47" spans="1:94" x14ac:dyDescent="0.25">
      <c r="A47" s="113" t="s">
        <v>180</v>
      </c>
      <c r="B47">
        <v>259274115</v>
      </c>
      <c r="C47" s="115">
        <v>0.2268609669152665</v>
      </c>
      <c r="D47">
        <v>305507.35939260898</v>
      </c>
      <c r="E47">
        <v>320361.95720306912</v>
      </c>
      <c r="F47" s="123">
        <v>530362.30753695825</v>
      </c>
      <c r="G47">
        <v>955397</v>
      </c>
      <c r="H47" s="116">
        <v>0.10524211401124349</v>
      </c>
      <c r="I47">
        <v>235357.30753695822</v>
      </c>
      <c r="J47">
        <v>51811.448145011665</v>
      </c>
      <c r="K47" s="116">
        <v>0.90775474264740319</v>
      </c>
      <c r="L47" s="116">
        <v>1.0950996535335815</v>
      </c>
      <c r="M47" s="117">
        <v>25.941315943507878</v>
      </c>
      <c r="N47" s="102">
        <v>0.17229801361255473</v>
      </c>
      <c r="O47" s="117">
        <v>0.34422141464067185</v>
      </c>
      <c r="P47" s="122">
        <v>0.44376703282323166</v>
      </c>
      <c r="Q47" s="121">
        <v>5.4230281385656068E-2</v>
      </c>
      <c r="R47" s="121">
        <v>0.51529068847726112</v>
      </c>
      <c r="S47" s="137">
        <v>0.1710400766345104</v>
      </c>
      <c r="T47" s="146">
        <v>5.5129680993927808E-2</v>
      </c>
      <c r="U47" s="115"/>
      <c r="V47">
        <v>21130.282148370294</v>
      </c>
      <c r="W47">
        <v>15717.745718899558</v>
      </c>
      <c r="X47">
        <v>71218.025082215943</v>
      </c>
      <c r="Y47">
        <v>2209.3931560090441</v>
      </c>
      <c r="Z47">
        <v>20381.765744829485</v>
      </c>
      <c r="AA47">
        <v>70130.671442275299</v>
      </c>
      <c r="AB47">
        <v>13713.864024425657</v>
      </c>
      <c r="AC47">
        <v>2896.3352193540268</v>
      </c>
      <c r="AD47">
        <v>4641.90764982782</v>
      </c>
      <c r="AE47">
        <v>8793.4956320269666</v>
      </c>
      <c r="AF47">
        <v>3028.0438466594296</v>
      </c>
      <c r="AG47">
        <v>42.553904318875382</v>
      </c>
      <c r="AH47">
        <v>51.582384185262434</v>
      </c>
      <c r="AI47">
        <v>179.02121570179315</v>
      </c>
      <c r="AJ47">
        <v>1222.6203678587938</v>
      </c>
      <c r="AK47">
        <v>0</v>
      </c>
      <c r="AL47" s="115"/>
      <c r="AM47" s="115"/>
      <c r="AN47" s="115"/>
      <c r="AO47" s="115"/>
      <c r="AP47" s="115"/>
      <c r="AQ47" s="160">
        <v>58819176.425000004</v>
      </c>
      <c r="AR47">
        <v>188967.81738752502</v>
      </c>
      <c r="AS47">
        <v>100548</v>
      </c>
      <c r="AT47">
        <v>2169241.7109353486</v>
      </c>
      <c r="AU47">
        <v>674906.96909326315</v>
      </c>
      <c r="AV47">
        <v>127599.00855293385</v>
      </c>
      <c r="AW47">
        <v>233593.28402163443</v>
      </c>
      <c r="AX47">
        <v>108194.10696767428</v>
      </c>
      <c r="AY47">
        <v>101135.59098204723</v>
      </c>
      <c r="AZ47">
        <v>124890.70031480407</v>
      </c>
      <c r="BA47">
        <v>103018.31785848398</v>
      </c>
      <c r="BB47">
        <v>371027.2684771585</v>
      </c>
      <c r="BC47">
        <v>5092.2</v>
      </c>
      <c r="BD47">
        <v>3472.5</v>
      </c>
      <c r="BE47">
        <v>12968.6695</v>
      </c>
      <c r="BF47">
        <v>119460.45899931996</v>
      </c>
      <c r="BG47">
        <v>13627.877849322154</v>
      </c>
      <c r="BH47">
        <v>0</v>
      </c>
      <c r="BI47">
        <v>75.039461172741667</v>
      </c>
      <c r="BJ47">
        <v>0</v>
      </c>
      <c r="BK47">
        <v>54234.382109641891</v>
      </c>
      <c r="BL47">
        <v>922.29665316000001</v>
      </c>
      <c r="BM47">
        <v>100619.1054158224</v>
      </c>
      <c r="BN47">
        <v>14403.934678909842</v>
      </c>
      <c r="BO47" s="118">
        <v>4.958655841665955E-2</v>
      </c>
      <c r="BP47" s="118">
        <v>0.47116649910093972</v>
      </c>
      <c r="BQ47">
        <v>12975.173284102268</v>
      </c>
      <c r="BR47">
        <v>64412859.72414811</v>
      </c>
      <c r="BS47">
        <v>6725911.7331883954</v>
      </c>
      <c r="BT47">
        <v>110275.44610549483</v>
      </c>
      <c r="BU47" s="116">
        <v>110275.44610549483</v>
      </c>
      <c r="BV47" s="116">
        <v>107122.63643088445</v>
      </c>
      <c r="BW47" s="116">
        <v>16506.00103283309</v>
      </c>
      <c r="BX47" s="116">
        <v>1453.2239677458494</v>
      </c>
      <c r="BY47" s="116">
        <v>46205.537927212863</v>
      </c>
      <c r="BZ47" s="116">
        <v>94820.934008903627</v>
      </c>
      <c r="CA47" s="116">
        <v>89182.553321159823</v>
      </c>
      <c r="CB47" s="116">
        <v>5148.2822796819464</v>
      </c>
      <c r="CC47" s="120">
        <v>0.4685448149434589</v>
      </c>
      <c r="CD47" s="120">
        <v>0.45514897137435578</v>
      </c>
      <c r="CE47" s="120">
        <v>7.0131670036381377E-2</v>
      </c>
      <c r="CF47" s="120">
        <v>6.1745436458039409E-3</v>
      </c>
      <c r="CG47" s="120">
        <v>0.19632081285582004</v>
      </c>
      <c r="CH47" s="120">
        <v>0.40288077307314479</v>
      </c>
      <c r="CI47" s="120">
        <v>0.37892408888623713</v>
      </c>
      <c r="CJ47" s="120">
        <v>2.1874325184798052E-2</v>
      </c>
      <c r="CK47" s="116">
        <v>235357.30753695822</v>
      </c>
      <c r="CL47" s="147">
        <v>47374.849151601287</v>
      </c>
      <c r="CM47">
        <v>40000561.596000016</v>
      </c>
      <c r="CN47">
        <v>4209743.6640000017</v>
      </c>
      <c r="CO47">
        <v>474593</v>
      </c>
      <c r="CP47">
        <v>295005</v>
      </c>
    </row>
    <row r="48" spans="1:94" x14ac:dyDescent="0.25">
      <c r="A48" s="113" t="s">
        <v>353</v>
      </c>
      <c r="B48">
        <v>474445272</v>
      </c>
      <c r="C48" s="115">
        <v>0.27289128321211303</v>
      </c>
      <c r="D48">
        <v>443802.11641740898</v>
      </c>
      <c r="E48">
        <v>455315.04482132918</v>
      </c>
      <c r="F48" s="123">
        <v>746989.5984767793</v>
      </c>
      <c r="G48">
        <v>1576694</v>
      </c>
      <c r="H48" s="116">
        <v>0.10489479886395205</v>
      </c>
      <c r="I48">
        <v>317438.59847677941</v>
      </c>
      <c r="J48">
        <v>68564.907540310785</v>
      </c>
      <c r="K48" s="116">
        <v>0.66907316230306835</v>
      </c>
      <c r="L48" s="116">
        <v>0.77222159586846328</v>
      </c>
      <c r="M48" s="117">
        <v>24.796226500080042</v>
      </c>
      <c r="N48" s="102">
        <v>0.14453507010479866</v>
      </c>
      <c r="O48" s="117">
        <v>0.30962044014524609</v>
      </c>
      <c r="P48" s="122">
        <v>0.42495718698638224</v>
      </c>
      <c r="Q48" s="121">
        <v>4.3486502479435321E-2</v>
      </c>
      <c r="R48" s="121">
        <v>0.41457253315140113</v>
      </c>
      <c r="S48" s="137">
        <v>0.13825947280233652</v>
      </c>
      <c r="T48" s="146">
        <v>7.6048879268858546E-2</v>
      </c>
      <c r="U48" s="115"/>
      <c r="V48">
        <v>30198.741224587578</v>
      </c>
      <c r="W48">
        <v>17234.792788220842</v>
      </c>
      <c r="X48">
        <v>90754.981388219865</v>
      </c>
      <c r="Y48">
        <v>2786.329181304076</v>
      </c>
      <c r="Z48">
        <v>27719.795807696333</v>
      </c>
      <c r="AA48">
        <v>77002.343329775962</v>
      </c>
      <c r="AB48">
        <v>17433.424973558136</v>
      </c>
      <c r="AC48">
        <v>3200.9278104331634</v>
      </c>
      <c r="AD48">
        <v>7063.9184733572311</v>
      </c>
      <c r="AE48">
        <v>8796.1050070269666</v>
      </c>
      <c r="AF48">
        <v>3232.3732584241357</v>
      </c>
      <c r="AG48">
        <v>54.24390431887538</v>
      </c>
      <c r="AH48">
        <v>8286.2538470149975</v>
      </c>
      <c r="AI48">
        <v>4939.3130622245735</v>
      </c>
      <c r="AJ48">
        <v>18043.080799513467</v>
      </c>
      <c r="AK48">
        <v>691.97362110311747</v>
      </c>
      <c r="AL48" s="115"/>
      <c r="AM48" s="115"/>
      <c r="AN48" s="115"/>
      <c r="AO48" s="115"/>
      <c r="AP48" s="115"/>
      <c r="AQ48" s="160">
        <v>129471979.09</v>
      </c>
      <c r="AR48">
        <v>244245.2748670615</v>
      </c>
      <c r="AS48">
        <v>165387</v>
      </c>
      <c r="AT48">
        <v>2870675.5488977325</v>
      </c>
      <c r="AU48">
        <v>776683.76427027897</v>
      </c>
      <c r="AV48">
        <v>149396.77439156885</v>
      </c>
      <c r="AW48">
        <v>369213.4481600388</v>
      </c>
      <c r="AX48">
        <v>125705.88140776295</v>
      </c>
      <c r="AY48">
        <v>115593.86188622548</v>
      </c>
      <c r="AZ48">
        <v>127548.11044639992</v>
      </c>
      <c r="BA48">
        <v>137408.990109284</v>
      </c>
      <c r="BB48">
        <v>396898.08797715855</v>
      </c>
      <c r="BC48">
        <v>5092.2</v>
      </c>
      <c r="BD48">
        <v>3472.5</v>
      </c>
      <c r="BE48">
        <v>14869.343499999999</v>
      </c>
      <c r="BF48">
        <v>178573.34430432413</v>
      </c>
      <c r="BG48">
        <v>16839.239676003272</v>
      </c>
      <c r="BH48">
        <v>0</v>
      </c>
      <c r="BI48">
        <v>75.039461172741667</v>
      </c>
      <c r="BJ48">
        <v>0</v>
      </c>
      <c r="BK48">
        <v>69633.174370083623</v>
      </c>
      <c r="BL48">
        <v>1122.76578187225</v>
      </c>
      <c r="BM48">
        <v>111092.2976843504</v>
      </c>
      <c r="BN48">
        <v>271456.72547120822</v>
      </c>
      <c r="BO48" s="118">
        <v>4.0525881581774011E-2</v>
      </c>
      <c r="BP48" s="118">
        <v>0.3863478649149788</v>
      </c>
      <c r="BQ48">
        <v>24140.849650836262</v>
      </c>
      <c r="BR48">
        <v>99981058.313128114</v>
      </c>
      <c r="BS48">
        <v>11764452.426404083</v>
      </c>
      <c r="BT48">
        <v>140974.84458233239</v>
      </c>
      <c r="BU48" s="116">
        <v>140974.84458233236</v>
      </c>
      <c r="BV48" s="116">
        <v>125356.49192146359</v>
      </c>
      <c r="BW48" s="116">
        <v>19146.640643127208</v>
      </c>
      <c r="BX48" s="116">
        <v>31960.621329856152</v>
      </c>
      <c r="BY48" s="116">
        <v>73268.709352656151</v>
      </c>
      <c r="BZ48" s="116">
        <v>107972.55418724834</v>
      </c>
      <c r="CA48" s="116">
        <v>129463.86041971561</v>
      </c>
      <c r="CB48" s="116">
        <v>6733.4745171592322</v>
      </c>
      <c r="CC48" s="120">
        <v>0.44410114352443719</v>
      </c>
      <c r="CD48" s="120">
        <v>0.39489996655410964</v>
      </c>
      <c r="CE48" s="120">
        <v>6.0316044535862541E-2</v>
      </c>
      <c r="CF48" s="120">
        <v>0.10068284538559062</v>
      </c>
      <c r="CG48" s="120">
        <v>0.23081222543267926</v>
      </c>
      <c r="CH48" s="120">
        <v>0.34013681608144619</v>
      </c>
      <c r="CI48" s="120">
        <v>0.40783906254924412</v>
      </c>
      <c r="CJ48" s="120">
        <v>2.1211895936630358E-2</v>
      </c>
      <c r="CK48" s="116">
        <v>317438.5984767793</v>
      </c>
      <c r="CL48" s="147">
        <v>63896.914334693596</v>
      </c>
      <c r="CM48">
        <v>66013024.392000005</v>
      </c>
      <c r="CN48">
        <v>6924422.9160000021</v>
      </c>
      <c r="CO48">
        <v>660722.6</v>
      </c>
      <c r="CP48">
        <v>429551</v>
      </c>
    </row>
    <row r="49" spans="1:94" x14ac:dyDescent="0.25">
      <c r="A49" s="124" t="s">
        <v>104</v>
      </c>
      <c r="B49" s="100">
        <v>253875731</v>
      </c>
      <c r="C49" s="125">
        <v>0.22205237283196638</v>
      </c>
      <c r="D49" s="100">
        <v>295496.44939260901</v>
      </c>
      <c r="E49" s="100">
        <v>312018.95720306912</v>
      </c>
      <c r="F49" s="135">
        <v>518326.60611119191</v>
      </c>
      <c r="G49" s="100">
        <v>938048</v>
      </c>
      <c r="H49" s="124">
        <v>0.10581121648359146</v>
      </c>
      <c r="I49" s="100">
        <v>229854.60611119191</v>
      </c>
      <c r="J49" s="100">
        <v>50677.992883689963</v>
      </c>
      <c r="K49" s="124">
        <v>0.90538235067136807</v>
      </c>
      <c r="L49" s="124">
        <v>1.1314157157976634</v>
      </c>
      <c r="M49" s="126">
        <v>26.213264682587543</v>
      </c>
      <c r="N49" s="134">
        <v>0.17462495533639488</v>
      </c>
      <c r="O49" s="126">
        <v>0.34876747805969655</v>
      </c>
      <c r="P49" s="136">
        <v>0.44345515626856186</v>
      </c>
      <c r="Q49" s="132">
        <v>5.4024946360623292E-2</v>
      </c>
      <c r="R49" s="132">
        <v>0.51057863387291402</v>
      </c>
      <c r="S49" s="133">
        <v>0.16712771883675739</v>
      </c>
      <c r="T49" s="128">
        <v>5.5791195578211467E-2</v>
      </c>
      <c r="U49" s="125"/>
      <c r="V49" s="100">
        <v>20386.972795852307</v>
      </c>
      <c r="W49" s="100">
        <v>15717.745718899558</v>
      </c>
      <c r="X49" s="100">
        <v>70530.1114131512</v>
      </c>
      <c r="Y49" s="100">
        <v>2187.2348826277494</v>
      </c>
      <c r="Z49" s="100">
        <v>20275.003154901427</v>
      </c>
      <c r="AA49" s="100">
        <v>66576.880739602508</v>
      </c>
      <c r="AB49" s="100">
        <v>13553.267403850117</v>
      </c>
      <c r="AC49" s="100">
        <v>2733.1697517281273</v>
      </c>
      <c r="AD49" s="100">
        <v>4641.90764982782</v>
      </c>
      <c r="AE49" s="100">
        <v>8743.5000070269671</v>
      </c>
      <c r="AF49" s="100">
        <v>3028.0438466594296</v>
      </c>
      <c r="AG49" s="100">
        <v>27.544779318875378</v>
      </c>
      <c r="AH49" s="100">
        <v>51.582384185262434</v>
      </c>
      <c r="AI49" s="100">
        <v>179.02121570179315</v>
      </c>
      <c r="AJ49" s="100">
        <v>1222.6203678587938</v>
      </c>
      <c r="AK49" s="100">
        <v>0</v>
      </c>
      <c r="AL49" s="125"/>
      <c r="AM49" s="125"/>
      <c r="AN49" s="125"/>
      <c r="AO49" s="125"/>
      <c r="AP49" s="125"/>
      <c r="AQ49" s="160">
        <v>56373708.473000005</v>
      </c>
      <c r="AR49" s="100">
        <v>184489.41826728694</v>
      </c>
      <c r="AS49" s="100">
        <v>99256</v>
      </c>
      <c r="AT49" s="100">
        <v>2121786.2060543317</v>
      </c>
      <c r="AU49" s="100">
        <v>666013.08055159915</v>
      </c>
      <c r="AV49" s="100">
        <v>124246.82728007385</v>
      </c>
      <c r="AW49" s="100">
        <v>233593.28402163443</v>
      </c>
      <c r="AX49" s="100">
        <v>98129.076614226273</v>
      </c>
      <c r="AY49" s="100">
        <v>98479.305568363226</v>
      </c>
      <c r="AZ49" s="100">
        <v>124051.26122880906</v>
      </c>
      <c r="BA49" s="100">
        <v>98744.741371383978</v>
      </c>
      <c r="BB49" s="100">
        <v>354609.28847715852</v>
      </c>
      <c r="BC49" s="100">
        <v>5092.2</v>
      </c>
      <c r="BD49" s="100">
        <v>3472.5</v>
      </c>
      <c r="BE49" s="100">
        <v>12968.6695</v>
      </c>
      <c r="BF49" s="100">
        <v>119159.23191087096</v>
      </c>
      <c r="BG49" s="100">
        <v>13601.197153861154</v>
      </c>
      <c r="BH49" s="100">
        <v>0</v>
      </c>
      <c r="BI49" s="100">
        <v>75.039461172741667</v>
      </c>
      <c r="BJ49" s="100">
        <v>0</v>
      </c>
      <c r="BK49" s="100">
        <v>53605.16616728589</v>
      </c>
      <c r="BL49" s="100">
        <v>922.29665316000001</v>
      </c>
      <c r="BM49" s="100">
        <v>100619.1054158224</v>
      </c>
      <c r="BN49" s="100">
        <v>14403.934678909842</v>
      </c>
      <c r="BO49" s="127">
        <v>4.9322865782986669E-2</v>
      </c>
      <c r="BP49" s="127">
        <v>0.46614023940113525</v>
      </c>
      <c r="BQ49" s="100">
        <v>12823.863284102268</v>
      </c>
      <c r="BR49" s="100">
        <v>63782099.72414811</v>
      </c>
      <c r="BS49" s="100">
        <v>6654911.7331883954</v>
      </c>
      <c r="BT49" s="100">
        <v>108822.06481053081</v>
      </c>
      <c r="BU49" s="124">
        <v>108822.06481053081</v>
      </c>
      <c r="BV49" s="124">
        <v>103138.32105008217</v>
      </c>
      <c r="BW49" s="124">
        <v>16440.996282833094</v>
      </c>
      <c r="BX49" s="124">
        <v>1453.2239677458494</v>
      </c>
      <c r="BY49" s="124">
        <v>45355.465984766823</v>
      </c>
      <c r="BZ49" s="124">
        <v>91217.147681230825</v>
      </c>
      <c r="CA49" s="124">
        <v>88334.043031519541</v>
      </c>
      <c r="CB49" s="124">
        <v>4947.9494136747517</v>
      </c>
      <c r="CC49" s="130">
        <v>0.47343869523279536</v>
      </c>
      <c r="CD49" s="130">
        <v>0.44871113437765581</v>
      </c>
      <c r="CE49" s="130">
        <v>7.1527808648219032E-2</v>
      </c>
      <c r="CF49" s="130">
        <v>6.3223617413298823E-3</v>
      </c>
      <c r="CG49" s="130">
        <v>0.19732241503494677</v>
      </c>
      <c r="CH49" s="130">
        <v>0.39684716014394172</v>
      </c>
      <c r="CI49" s="130">
        <v>0.38430399340698024</v>
      </c>
      <c r="CJ49" s="130">
        <v>2.152643141413136E-2</v>
      </c>
      <c r="CK49" s="124">
        <v>229854.60611119191</v>
      </c>
      <c r="CL49" s="131">
        <v>46267.21560199908</v>
      </c>
      <c r="CM49" s="100">
        <v>39274193.664000012</v>
      </c>
      <c r="CN49" s="100">
        <v>4155650.2080000015</v>
      </c>
      <c r="CO49" s="100">
        <v>461400</v>
      </c>
      <c r="CP49" s="100">
        <v>288472</v>
      </c>
    </row>
  </sheetData>
  <mergeCells count="71">
    <mergeCell ref="AV1:AV3"/>
    <mergeCell ref="AW1:AW3"/>
    <mergeCell ref="AX1:AX3"/>
    <mergeCell ref="AY1:AY3"/>
    <mergeCell ref="BO1:BO3"/>
    <mergeCell ref="BM1:BM3"/>
    <mergeCell ref="BB1:BB3"/>
    <mergeCell ref="BC1:BC3"/>
    <mergeCell ref="BD1:BD3"/>
    <mergeCell ref="BE1:BE3"/>
    <mergeCell ref="BF1:BF3"/>
    <mergeCell ref="BG1:BG3"/>
    <mergeCell ref="BH1:BH3"/>
    <mergeCell ref="BI1:BI3"/>
    <mergeCell ref="BJ1:BJ3"/>
    <mergeCell ref="BK1:BK3"/>
    <mergeCell ref="CP1:CP3"/>
    <mergeCell ref="CO1:CO3"/>
    <mergeCell ref="BQ1:BQ3"/>
    <mergeCell ref="BR1:BR3"/>
    <mergeCell ref="BS1:BS3"/>
    <mergeCell ref="CC2:CE2"/>
    <mergeCell ref="CN1:CN3"/>
    <mergeCell ref="Q1:Q3"/>
    <mergeCell ref="R1:R3"/>
    <mergeCell ref="S1:S3"/>
    <mergeCell ref="CM1:CM3"/>
    <mergeCell ref="AH1:AH3"/>
    <mergeCell ref="AI1:AI3"/>
    <mergeCell ref="AJ1:AJ3"/>
    <mergeCell ref="BT1:BT3"/>
    <mergeCell ref="BN1:BN3"/>
    <mergeCell ref="CL1:CL3"/>
    <mergeCell ref="AE1:AE3"/>
    <mergeCell ref="AF1:AF3"/>
    <mergeCell ref="BL1:BL3"/>
    <mergeCell ref="BA1:BA3"/>
    <mergeCell ref="BP1:BP3"/>
    <mergeCell ref="T1:T3"/>
    <mergeCell ref="AK1:AK3"/>
    <mergeCell ref="AZ1:AZ3"/>
    <mergeCell ref="AU1:AU3"/>
    <mergeCell ref="AS1:AS3"/>
    <mergeCell ref="H1:H3"/>
    <mergeCell ref="I1:I3"/>
    <mergeCell ref="AT1:AT3"/>
    <mergeCell ref="AC1:AC3"/>
    <mergeCell ref="AD1:AD3"/>
    <mergeCell ref="M1:M3"/>
    <mergeCell ref="O1:O3"/>
    <mergeCell ref="J1:J3"/>
    <mergeCell ref="AR1:AR3"/>
    <mergeCell ref="P1:P3"/>
    <mergeCell ref="N1:N3"/>
    <mergeCell ref="K1:K3"/>
    <mergeCell ref="L1:L3"/>
    <mergeCell ref="B1:B3"/>
    <mergeCell ref="C1:C3"/>
    <mergeCell ref="AQ1:AQ3"/>
    <mergeCell ref="D1:D3"/>
    <mergeCell ref="E1:E3"/>
    <mergeCell ref="AG1:AG3"/>
    <mergeCell ref="V1:V3"/>
    <mergeCell ref="W1:W3"/>
    <mergeCell ref="X1:X3"/>
    <mergeCell ref="Y1:Y3"/>
    <mergeCell ref="Z1:Z3"/>
    <mergeCell ref="AA1:AA3"/>
    <mergeCell ref="AB1:AB3"/>
    <mergeCell ref="G1:G3"/>
    <mergeCell ref="F1:F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S49"/>
  <sheetViews>
    <sheetView zoomScale="40" zoomScaleNormal="40" workbookViewId="0">
      <selection activeCell="AQ10" sqref="AQ10"/>
    </sheetView>
  </sheetViews>
  <sheetFormatPr defaultColWidth="11.42578125" defaultRowHeight="15" x14ac:dyDescent="0.25"/>
  <cols>
    <col min="21" max="21" width="11.42578125" style="105"/>
    <col min="38" max="45" width="11.42578125" style="105"/>
    <col min="46" max="46" width="11.42578125" style="160"/>
  </cols>
  <sheetData>
    <row r="1" spans="1:97" s="105" customFormat="1" ht="15" customHeight="1" x14ac:dyDescent="0.25">
      <c r="A1" s="105">
        <v>2009</v>
      </c>
      <c r="B1" s="295" t="s">
        <v>84</v>
      </c>
      <c r="C1" s="295" t="s">
        <v>85</v>
      </c>
      <c r="D1" s="298" t="s">
        <v>86</v>
      </c>
      <c r="E1" s="298" t="s">
        <v>87</v>
      </c>
      <c r="F1" s="303" t="s">
        <v>159</v>
      </c>
      <c r="G1" s="298" t="s">
        <v>6</v>
      </c>
      <c r="H1" s="298" t="s">
        <v>108</v>
      </c>
      <c r="I1" s="298" t="s">
        <v>89</v>
      </c>
      <c r="J1" s="298" t="s">
        <v>209</v>
      </c>
      <c r="K1" s="298" t="s">
        <v>35</v>
      </c>
      <c r="L1" s="298" t="s">
        <v>36</v>
      </c>
      <c r="M1" s="298" t="s">
        <v>130</v>
      </c>
      <c r="N1" s="304" t="s">
        <v>100</v>
      </c>
      <c r="O1" s="299" t="s">
        <v>92</v>
      </c>
      <c r="P1" s="304" t="s">
        <v>160</v>
      </c>
      <c r="Q1" s="300" t="s">
        <v>203</v>
      </c>
      <c r="R1" s="298" t="s">
        <v>204</v>
      </c>
      <c r="S1" s="304" t="s">
        <v>156</v>
      </c>
      <c r="T1" s="298" t="s">
        <v>133</v>
      </c>
      <c r="U1" s="183"/>
      <c r="V1" s="297" t="s">
        <v>136</v>
      </c>
      <c r="W1" s="297" t="s">
        <v>137</v>
      </c>
      <c r="X1" s="297" t="s">
        <v>138</v>
      </c>
      <c r="Y1" s="297" t="s">
        <v>139</v>
      </c>
      <c r="Z1" s="297" t="s">
        <v>140</v>
      </c>
      <c r="AA1" s="297" t="s">
        <v>141</v>
      </c>
      <c r="AB1" s="297" t="s">
        <v>142</v>
      </c>
      <c r="AC1" s="297" t="s">
        <v>143</v>
      </c>
      <c r="AD1" s="297" t="s">
        <v>144</v>
      </c>
      <c r="AE1" s="297" t="s">
        <v>145</v>
      </c>
      <c r="AF1" s="297" t="s">
        <v>146</v>
      </c>
      <c r="AG1" s="297" t="s">
        <v>147</v>
      </c>
      <c r="AH1" s="297" t="s">
        <v>148</v>
      </c>
      <c r="AI1" s="297" t="s">
        <v>149</v>
      </c>
      <c r="AJ1" s="297" t="s">
        <v>150</v>
      </c>
      <c r="AK1" s="297" t="s">
        <v>151</v>
      </c>
      <c r="AL1" s="183"/>
      <c r="AM1" s="183"/>
      <c r="AN1" s="183"/>
      <c r="AO1" s="183"/>
      <c r="AP1" s="183"/>
      <c r="AQ1" s="183"/>
      <c r="AR1" s="183"/>
      <c r="AS1" s="183"/>
      <c r="AT1" s="297" t="s">
        <v>105</v>
      </c>
      <c r="AU1" s="299" t="s">
        <v>106</v>
      </c>
      <c r="AV1" s="299" t="s">
        <v>107</v>
      </c>
      <c r="AW1" s="299" t="s">
        <v>182</v>
      </c>
      <c r="AX1" s="299" t="s">
        <v>183</v>
      </c>
      <c r="AY1" s="299" t="s">
        <v>184</v>
      </c>
      <c r="AZ1" s="299" t="s">
        <v>185</v>
      </c>
      <c r="BA1" s="299" t="s">
        <v>186</v>
      </c>
      <c r="BB1" s="299" t="s">
        <v>187</v>
      </c>
      <c r="BC1" s="299" t="s">
        <v>188</v>
      </c>
      <c r="BD1" s="299" t="s">
        <v>189</v>
      </c>
      <c r="BE1" s="299" t="s">
        <v>190</v>
      </c>
      <c r="BF1" s="299" t="s">
        <v>191</v>
      </c>
      <c r="BG1" s="299" t="s">
        <v>192</v>
      </c>
      <c r="BH1" s="299" t="s">
        <v>193</v>
      </c>
      <c r="BI1" s="299" t="s">
        <v>194</v>
      </c>
      <c r="BJ1" s="299" t="s">
        <v>195</v>
      </c>
      <c r="BK1" s="299" t="s">
        <v>196</v>
      </c>
      <c r="BL1" s="299" t="s">
        <v>197</v>
      </c>
      <c r="BM1" s="299" t="s">
        <v>198</v>
      </c>
      <c r="BN1" s="299" t="s">
        <v>199</v>
      </c>
      <c r="BO1" s="299" t="s">
        <v>200</v>
      </c>
      <c r="BP1" s="299" t="s">
        <v>201</v>
      </c>
      <c r="BQ1" s="299" t="s">
        <v>202</v>
      </c>
      <c r="BR1" s="299" t="s">
        <v>134</v>
      </c>
      <c r="BS1" s="299" t="s">
        <v>95</v>
      </c>
      <c r="BT1" s="299" t="s">
        <v>135</v>
      </c>
      <c r="BU1" s="299" t="s">
        <v>96</v>
      </c>
      <c r="BV1" s="116"/>
      <c r="BW1" s="116"/>
      <c r="BX1" s="116"/>
      <c r="BY1" s="116"/>
      <c r="BZ1" s="116"/>
      <c r="CA1" s="116"/>
      <c r="CB1" s="116"/>
      <c r="CC1" s="116"/>
      <c r="CD1" s="116"/>
      <c r="CE1" s="116"/>
      <c r="CF1" s="116"/>
      <c r="CG1" s="116"/>
      <c r="CH1" s="116"/>
      <c r="CI1" s="116"/>
      <c r="CJ1" s="116"/>
      <c r="CK1" s="116"/>
      <c r="CL1" s="116"/>
      <c r="CM1" s="302" t="s">
        <v>90</v>
      </c>
      <c r="CN1" s="302" t="s">
        <v>205</v>
      </c>
      <c r="CO1" s="302" t="s">
        <v>206</v>
      </c>
      <c r="CP1" s="302" t="s">
        <v>207</v>
      </c>
      <c r="CQ1" s="302" t="s">
        <v>208</v>
      </c>
      <c r="CR1" s="306" t="s">
        <v>99</v>
      </c>
      <c r="CS1" s="302" t="s">
        <v>158</v>
      </c>
    </row>
    <row r="2" spans="1:97" s="105" customFormat="1" x14ac:dyDescent="0.25">
      <c r="B2" s="295"/>
      <c r="C2" s="295"/>
      <c r="D2" s="298"/>
      <c r="E2" s="298"/>
      <c r="F2" s="303"/>
      <c r="G2" s="298"/>
      <c r="H2" s="298"/>
      <c r="I2" s="298"/>
      <c r="J2" s="298"/>
      <c r="K2" s="298"/>
      <c r="L2" s="298"/>
      <c r="M2" s="298"/>
      <c r="N2" s="304"/>
      <c r="O2" s="299"/>
      <c r="P2" s="304"/>
      <c r="Q2" s="300"/>
      <c r="R2" s="298"/>
      <c r="S2" s="304"/>
      <c r="T2" s="298"/>
      <c r="U2" s="183"/>
      <c r="V2" s="297"/>
      <c r="W2" s="297"/>
      <c r="X2" s="297"/>
      <c r="Y2" s="297"/>
      <c r="Z2" s="297"/>
      <c r="AA2" s="297"/>
      <c r="AB2" s="297"/>
      <c r="AC2" s="297"/>
      <c r="AD2" s="297"/>
      <c r="AE2" s="297"/>
      <c r="AF2" s="297"/>
      <c r="AG2" s="297"/>
      <c r="AH2" s="297"/>
      <c r="AI2" s="297"/>
      <c r="AJ2" s="297"/>
      <c r="AK2" s="297"/>
      <c r="AL2" s="183"/>
      <c r="AM2" s="183"/>
      <c r="AN2" s="183"/>
      <c r="AO2" s="183"/>
      <c r="AP2" s="183"/>
      <c r="AQ2" s="183"/>
      <c r="AR2" s="183"/>
      <c r="AS2" s="183"/>
      <c r="AT2" s="297"/>
      <c r="AU2" s="299"/>
      <c r="AV2" s="299"/>
      <c r="AW2" s="299"/>
      <c r="AX2" s="299"/>
      <c r="AY2" s="299"/>
      <c r="AZ2" s="299"/>
      <c r="BA2" s="299"/>
      <c r="BB2" s="299"/>
      <c r="BC2" s="299"/>
      <c r="BD2" s="299"/>
      <c r="BE2" s="299"/>
      <c r="BF2" s="299"/>
      <c r="BG2" s="299"/>
      <c r="BH2" s="299"/>
      <c r="BI2" s="299"/>
      <c r="BJ2" s="299"/>
      <c r="BK2" s="299"/>
      <c r="BL2" s="299"/>
      <c r="BM2" s="299"/>
      <c r="BN2" s="299"/>
      <c r="BO2" s="299"/>
      <c r="BP2" s="299"/>
      <c r="BQ2" s="299"/>
      <c r="BR2" s="299"/>
      <c r="BS2" s="299"/>
      <c r="BT2" s="299"/>
      <c r="BU2" s="299"/>
      <c r="BV2" s="103"/>
      <c r="BW2" s="103"/>
      <c r="BX2" s="103"/>
      <c r="BY2" s="103"/>
      <c r="BZ2" s="103"/>
      <c r="CA2" s="103"/>
      <c r="CB2" s="103"/>
      <c r="CC2" s="103"/>
      <c r="CD2" s="299"/>
      <c r="CE2" s="299"/>
      <c r="CF2" s="299"/>
      <c r="CG2" s="103"/>
      <c r="CH2" s="103"/>
      <c r="CI2" s="103"/>
      <c r="CJ2" s="103"/>
      <c r="CK2" s="103"/>
      <c r="CL2" s="103"/>
      <c r="CM2" s="302"/>
      <c r="CN2" s="302"/>
      <c r="CO2" s="302"/>
      <c r="CP2" s="302"/>
      <c r="CQ2" s="302"/>
      <c r="CR2" s="306"/>
      <c r="CS2" s="302"/>
    </row>
    <row r="3" spans="1:97" s="105" customFormat="1" x14ac:dyDescent="0.25">
      <c r="A3" s="104" t="s">
        <v>161</v>
      </c>
      <c r="B3" s="295"/>
      <c r="C3" s="295"/>
      <c r="D3" s="298"/>
      <c r="E3" s="298"/>
      <c r="F3" s="303"/>
      <c r="G3" s="298"/>
      <c r="H3" s="298"/>
      <c r="I3" s="298"/>
      <c r="J3" s="298"/>
      <c r="K3" s="298"/>
      <c r="L3" s="298"/>
      <c r="M3" s="298"/>
      <c r="N3" s="304"/>
      <c r="O3" s="299"/>
      <c r="P3" s="304"/>
      <c r="Q3" s="300"/>
      <c r="R3" s="298"/>
      <c r="S3" s="304"/>
      <c r="T3" s="298"/>
      <c r="U3" s="183"/>
      <c r="V3" s="297"/>
      <c r="W3" s="297"/>
      <c r="X3" s="297"/>
      <c r="Y3" s="297"/>
      <c r="Z3" s="297"/>
      <c r="AA3" s="297"/>
      <c r="AB3" s="297"/>
      <c r="AC3" s="297"/>
      <c r="AD3" s="297"/>
      <c r="AE3" s="297"/>
      <c r="AF3" s="297"/>
      <c r="AG3" s="297"/>
      <c r="AH3" s="297"/>
      <c r="AI3" s="297"/>
      <c r="AJ3" s="297"/>
      <c r="AK3" s="297"/>
      <c r="AL3" s="183"/>
      <c r="AM3" s="183"/>
      <c r="AN3" s="183"/>
      <c r="AO3" s="183"/>
      <c r="AP3" s="183"/>
      <c r="AQ3" s="183"/>
      <c r="AR3" s="183"/>
      <c r="AS3" s="183"/>
      <c r="AT3" s="297"/>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180" t="s">
        <v>162</v>
      </c>
      <c r="BW3" s="180" t="s">
        <v>163</v>
      </c>
      <c r="BX3" s="180" t="s">
        <v>164</v>
      </c>
      <c r="BY3" s="180" t="s">
        <v>165</v>
      </c>
      <c r="BZ3" s="103" t="s">
        <v>166</v>
      </c>
      <c r="CA3" s="103" t="s">
        <v>167</v>
      </c>
      <c r="CB3" s="103" t="s">
        <v>168</v>
      </c>
      <c r="CC3" s="103" t="s">
        <v>169</v>
      </c>
      <c r="CD3" s="103" t="s">
        <v>170</v>
      </c>
      <c r="CE3" s="103" t="s">
        <v>171</v>
      </c>
      <c r="CF3" s="103" t="s">
        <v>172</v>
      </c>
      <c r="CG3" s="103" t="s">
        <v>173</v>
      </c>
      <c r="CH3" s="103" t="s">
        <v>174</v>
      </c>
      <c r="CI3" s="103" t="s">
        <v>175</v>
      </c>
      <c r="CJ3" s="103" t="s">
        <v>176</v>
      </c>
      <c r="CK3" s="103" t="s">
        <v>177</v>
      </c>
      <c r="CL3" s="103" t="s">
        <v>178</v>
      </c>
      <c r="CM3" s="302"/>
      <c r="CN3" s="302"/>
      <c r="CO3" s="302"/>
      <c r="CP3" s="302"/>
      <c r="CQ3" s="302"/>
      <c r="CR3" s="306"/>
      <c r="CS3" s="302"/>
    </row>
    <row r="4" spans="1:97" x14ac:dyDescent="0.25">
      <c r="AA4" s="102" t="s">
        <v>210</v>
      </c>
    </row>
    <row r="5" spans="1:97" x14ac:dyDescent="0.25">
      <c r="A5" s="103" t="s">
        <v>40</v>
      </c>
      <c r="B5" s="102">
        <v>3194417</v>
      </c>
      <c r="C5" s="102">
        <v>0.48088999999999998</v>
      </c>
      <c r="D5" s="102">
        <v>430</v>
      </c>
      <c r="E5" s="102">
        <v>373.82</v>
      </c>
      <c r="F5" s="102" t="s">
        <v>32</v>
      </c>
      <c r="G5" s="102">
        <v>2085.42</v>
      </c>
      <c r="H5" s="102">
        <v>0.31854878154040911</v>
      </c>
      <c r="I5" s="102" t="s">
        <v>32</v>
      </c>
      <c r="J5" t="s">
        <v>32</v>
      </c>
      <c r="K5" s="102" t="s">
        <v>32</v>
      </c>
      <c r="L5" s="102">
        <v>0.1911906246002123</v>
      </c>
      <c r="M5" s="102" t="s">
        <v>32</v>
      </c>
      <c r="N5" s="102" t="s">
        <v>32</v>
      </c>
      <c r="O5" s="102">
        <v>0</v>
      </c>
      <c r="P5" t="s">
        <v>32</v>
      </c>
      <c r="Q5" s="102" t="s">
        <v>32</v>
      </c>
      <c r="R5" s="102" t="s">
        <v>32</v>
      </c>
      <c r="S5" t="s">
        <v>32</v>
      </c>
      <c r="T5" s="102" t="s">
        <v>32</v>
      </c>
      <c r="U5" s="104"/>
      <c r="V5" s="105">
        <v>0</v>
      </c>
      <c r="W5" s="104">
        <v>0</v>
      </c>
      <c r="X5" s="104">
        <v>0</v>
      </c>
      <c r="Y5" s="104">
        <v>0</v>
      </c>
      <c r="Z5" s="104">
        <v>0</v>
      </c>
      <c r="AA5" s="106">
        <v>0</v>
      </c>
      <c r="AB5" s="104">
        <v>0</v>
      </c>
      <c r="AC5" s="104">
        <v>0</v>
      </c>
      <c r="AD5" s="104">
        <v>0</v>
      </c>
      <c r="AE5" s="104">
        <v>0</v>
      </c>
      <c r="AF5" s="104">
        <v>0</v>
      </c>
      <c r="AG5" s="104">
        <v>0</v>
      </c>
      <c r="AH5" s="104">
        <v>0</v>
      </c>
      <c r="AI5" s="104">
        <v>0</v>
      </c>
      <c r="AJ5" s="104">
        <v>0</v>
      </c>
      <c r="AK5" s="104">
        <v>0</v>
      </c>
      <c r="AL5" s="104"/>
      <c r="AM5" s="104"/>
      <c r="AN5" s="104"/>
      <c r="AO5" s="104"/>
      <c r="AP5" s="104"/>
      <c r="AQ5" s="104"/>
      <c r="AR5" s="104"/>
      <c r="AS5" s="104"/>
      <c r="AT5" s="159">
        <v>1536163.1911299999</v>
      </c>
      <c r="AU5" s="104">
        <v>330.57199999999995</v>
      </c>
      <c r="AV5" s="102">
        <v>664.30799999999999</v>
      </c>
      <c r="AW5" s="102" t="s">
        <v>32</v>
      </c>
      <c r="AX5">
        <v>0</v>
      </c>
      <c r="AY5">
        <v>0</v>
      </c>
      <c r="AZ5">
        <v>0</v>
      </c>
      <c r="BA5">
        <v>0</v>
      </c>
      <c r="BB5">
        <v>0</v>
      </c>
      <c r="BC5">
        <v>0</v>
      </c>
      <c r="BD5">
        <v>0</v>
      </c>
      <c r="BE5">
        <v>0</v>
      </c>
      <c r="BF5">
        <v>0</v>
      </c>
      <c r="BG5">
        <v>0</v>
      </c>
      <c r="BH5">
        <v>0</v>
      </c>
      <c r="BI5">
        <v>0</v>
      </c>
      <c r="BJ5">
        <v>0</v>
      </c>
      <c r="BK5">
        <v>0</v>
      </c>
      <c r="BL5">
        <v>0</v>
      </c>
      <c r="BM5">
        <v>0</v>
      </c>
      <c r="BN5">
        <v>0</v>
      </c>
      <c r="BO5">
        <v>0</v>
      </c>
      <c r="BP5">
        <v>0</v>
      </c>
      <c r="BQ5">
        <v>0</v>
      </c>
      <c r="BR5" s="104">
        <v>0</v>
      </c>
      <c r="BS5" s="102">
        <v>293700</v>
      </c>
      <c r="BT5" s="102">
        <v>0</v>
      </c>
      <c r="BU5">
        <v>0</v>
      </c>
      <c r="BV5">
        <v>0</v>
      </c>
      <c r="BW5">
        <v>0</v>
      </c>
      <c r="BX5">
        <v>0</v>
      </c>
      <c r="BY5">
        <v>0</v>
      </c>
      <c r="BZ5">
        <v>0</v>
      </c>
      <c r="CA5">
        <v>0</v>
      </c>
      <c r="CB5">
        <v>0</v>
      </c>
      <c r="CC5">
        <v>0</v>
      </c>
      <c r="CD5" t="s">
        <v>217</v>
      </c>
      <c r="CE5" s="107" t="s">
        <v>217</v>
      </c>
      <c r="CF5" s="107" t="s">
        <v>217</v>
      </c>
      <c r="CG5" s="107" t="s">
        <v>217</v>
      </c>
      <c r="CH5" s="107" t="s">
        <v>217</v>
      </c>
      <c r="CI5" s="107" t="s">
        <v>217</v>
      </c>
      <c r="CJ5" s="107" t="s">
        <v>217</v>
      </c>
      <c r="CK5" s="107" t="s">
        <v>217</v>
      </c>
      <c r="CL5">
        <v>0</v>
      </c>
      <c r="CM5" t="s">
        <v>32</v>
      </c>
      <c r="CN5" s="102">
        <v>87312.364560000002</v>
      </c>
      <c r="CO5" s="102">
        <v>27813.247343999999</v>
      </c>
      <c r="CP5" s="102" t="s">
        <v>32</v>
      </c>
      <c r="CQ5" s="102" t="s">
        <v>32</v>
      </c>
      <c r="CR5" s="102">
        <v>470</v>
      </c>
      <c r="CS5" s="102">
        <v>214</v>
      </c>
    </row>
    <row r="6" spans="1:97" x14ac:dyDescent="0.25">
      <c r="A6" s="103" t="s">
        <v>41</v>
      </c>
      <c r="B6" s="102">
        <v>3243729</v>
      </c>
      <c r="C6" s="102">
        <v>0.35808999999999996</v>
      </c>
      <c r="D6" s="102">
        <v>1502</v>
      </c>
      <c r="E6" s="102">
        <v>1504.78</v>
      </c>
      <c r="F6" s="102" t="s">
        <v>32</v>
      </c>
      <c r="G6" s="102">
        <v>2601.2060000000001</v>
      </c>
      <c r="H6" s="102">
        <v>6.7269182064011848E-2</v>
      </c>
      <c r="I6" s="102" t="s">
        <v>32</v>
      </c>
      <c r="J6" t="s">
        <v>32</v>
      </c>
      <c r="K6" s="102" t="s">
        <v>32</v>
      </c>
      <c r="L6" s="102">
        <v>1.2913813271412242</v>
      </c>
      <c r="M6" s="102" t="s">
        <v>32</v>
      </c>
      <c r="N6" s="102" t="s">
        <v>32</v>
      </c>
      <c r="O6" s="102">
        <v>0</v>
      </c>
      <c r="P6" t="s">
        <v>32</v>
      </c>
      <c r="Q6" s="102" t="s">
        <v>32</v>
      </c>
      <c r="R6" s="102" t="s">
        <v>32</v>
      </c>
      <c r="S6" t="s">
        <v>32</v>
      </c>
      <c r="T6" s="102" t="s">
        <v>32</v>
      </c>
      <c r="U6" s="104"/>
      <c r="V6" s="105">
        <v>0</v>
      </c>
      <c r="W6" s="104">
        <v>0</v>
      </c>
      <c r="X6" s="104">
        <v>0</v>
      </c>
      <c r="Y6" s="104">
        <v>0</v>
      </c>
      <c r="Z6" s="104">
        <v>0</v>
      </c>
      <c r="AA6" s="106">
        <v>0</v>
      </c>
      <c r="AB6" s="104">
        <v>0</v>
      </c>
      <c r="AC6" s="104">
        <v>0</v>
      </c>
      <c r="AD6" s="104">
        <v>0</v>
      </c>
      <c r="AE6" s="104">
        <v>0</v>
      </c>
      <c r="AF6" s="104">
        <v>0</v>
      </c>
      <c r="AG6" s="104">
        <v>0</v>
      </c>
      <c r="AH6" s="104">
        <v>0</v>
      </c>
      <c r="AI6" s="104">
        <v>0</v>
      </c>
      <c r="AJ6" s="104">
        <v>0</v>
      </c>
      <c r="AK6" s="104">
        <v>0</v>
      </c>
      <c r="AL6" s="104"/>
      <c r="AM6" s="104"/>
      <c r="AN6" s="104"/>
      <c r="AO6" s="104"/>
      <c r="AP6" s="104"/>
      <c r="AQ6" s="104"/>
      <c r="AR6" s="104"/>
      <c r="AS6" s="104"/>
      <c r="AT6" s="159">
        <v>1161546.9176099999</v>
      </c>
      <c r="AU6" s="104">
        <v>0.91759999999999997</v>
      </c>
      <c r="AV6" s="102">
        <v>174.98099999999999</v>
      </c>
      <c r="AW6" s="102" t="s">
        <v>32</v>
      </c>
      <c r="AX6">
        <v>0</v>
      </c>
      <c r="AY6">
        <v>0</v>
      </c>
      <c r="AZ6">
        <v>0</v>
      </c>
      <c r="BA6">
        <v>0</v>
      </c>
      <c r="BB6">
        <v>0</v>
      </c>
      <c r="BC6">
        <v>0</v>
      </c>
      <c r="BD6">
        <v>0</v>
      </c>
      <c r="BE6">
        <v>0</v>
      </c>
      <c r="BF6">
        <v>0</v>
      </c>
      <c r="BG6">
        <v>0</v>
      </c>
      <c r="BH6">
        <v>0</v>
      </c>
      <c r="BI6">
        <v>0</v>
      </c>
      <c r="BJ6">
        <v>0</v>
      </c>
      <c r="BK6">
        <v>0</v>
      </c>
      <c r="BL6">
        <v>0</v>
      </c>
      <c r="BM6">
        <v>0</v>
      </c>
      <c r="BN6">
        <v>0</v>
      </c>
      <c r="BO6">
        <v>0</v>
      </c>
      <c r="BP6">
        <v>0</v>
      </c>
      <c r="BQ6">
        <v>0</v>
      </c>
      <c r="BR6" s="104">
        <v>0.06</v>
      </c>
      <c r="BS6" s="102">
        <v>1500000</v>
      </c>
      <c r="BT6" s="102">
        <v>0</v>
      </c>
      <c r="BU6">
        <v>0</v>
      </c>
      <c r="BV6">
        <v>0</v>
      </c>
      <c r="BW6">
        <v>0</v>
      </c>
      <c r="BX6">
        <v>0</v>
      </c>
      <c r="BY6">
        <v>0</v>
      </c>
      <c r="BZ6">
        <v>0</v>
      </c>
      <c r="CA6">
        <v>0</v>
      </c>
      <c r="CB6">
        <v>0</v>
      </c>
      <c r="CC6">
        <v>0</v>
      </c>
      <c r="CD6" t="s">
        <v>217</v>
      </c>
      <c r="CE6" s="107" t="s">
        <v>217</v>
      </c>
      <c r="CF6" s="107" t="s">
        <v>217</v>
      </c>
      <c r="CG6" s="107" t="s">
        <v>217</v>
      </c>
      <c r="CH6" s="107" t="s">
        <v>217</v>
      </c>
      <c r="CI6" s="107" t="s">
        <v>217</v>
      </c>
      <c r="CJ6" s="107" t="s">
        <v>217</v>
      </c>
      <c r="CK6" s="107" t="s">
        <v>217</v>
      </c>
      <c r="CL6">
        <v>0</v>
      </c>
      <c r="CM6" t="s">
        <v>32</v>
      </c>
      <c r="CN6" s="102">
        <v>108907.29280800001</v>
      </c>
      <c r="CO6" s="102">
        <v>7326.1045080000004</v>
      </c>
      <c r="CP6" s="102" t="s">
        <v>32</v>
      </c>
      <c r="CQ6" s="102" t="s">
        <v>32</v>
      </c>
      <c r="CR6" s="102">
        <v>360</v>
      </c>
      <c r="CS6" s="102">
        <v>217</v>
      </c>
    </row>
    <row r="7" spans="1:97" x14ac:dyDescent="0.25">
      <c r="A7" s="108" t="s">
        <v>42</v>
      </c>
      <c r="B7" s="102">
        <v>8365275</v>
      </c>
      <c r="C7" s="102">
        <v>0.32447000000000004</v>
      </c>
      <c r="D7" s="102">
        <v>18455.926340611535</v>
      </c>
      <c r="E7" s="102">
        <v>26182.096340611537</v>
      </c>
      <c r="F7" s="102">
        <v>39538.272330332737</v>
      </c>
      <c r="G7" s="102">
        <v>31761.633999999998</v>
      </c>
      <c r="H7" s="102">
        <v>0.27895123405804628</v>
      </c>
      <c r="I7" s="102">
        <v>20750.27233033274</v>
      </c>
      <c r="J7">
        <v>4237.0111624938145</v>
      </c>
      <c r="K7" s="102">
        <v>2.4805248279743033</v>
      </c>
      <c r="L7" s="102">
        <v>1.8681645019057767</v>
      </c>
      <c r="M7" s="102">
        <v>64.235066988234095</v>
      </c>
      <c r="N7" s="102">
        <v>0.30813759777269534</v>
      </c>
      <c r="O7" s="102">
        <v>0.30532328466175473</v>
      </c>
      <c r="P7">
        <v>0.52481484666222178</v>
      </c>
      <c r="Q7" s="102">
        <v>0.13150465217483348</v>
      </c>
      <c r="R7" s="102">
        <v>0.471425238962983</v>
      </c>
      <c r="S7">
        <v>0.12980685968597369</v>
      </c>
      <c r="T7" s="102">
        <v>0.10743582958866409</v>
      </c>
      <c r="U7" s="104"/>
      <c r="V7" s="105">
        <v>4.8214440821559572</v>
      </c>
      <c r="W7" s="104">
        <v>0</v>
      </c>
      <c r="X7" s="104">
        <v>7001.6991764700142</v>
      </c>
      <c r="Y7" s="104">
        <v>987.48303349385367</v>
      </c>
      <c r="Z7" s="104">
        <v>5172.2370130927811</v>
      </c>
      <c r="AA7" s="106">
        <v>3629.1523302868318</v>
      </c>
      <c r="AB7" s="104">
        <v>1188.5975650899331</v>
      </c>
      <c r="AC7" s="104">
        <v>2766.2817678171714</v>
      </c>
      <c r="AD7" s="104">
        <v>0</v>
      </c>
      <c r="AE7" s="104">
        <v>0</v>
      </c>
      <c r="AF7" s="104">
        <v>0</v>
      </c>
      <c r="AG7" s="104">
        <v>0</v>
      </c>
      <c r="AH7" s="104">
        <v>0</v>
      </c>
      <c r="AI7" s="104">
        <v>0</v>
      </c>
      <c r="AJ7" s="106">
        <v>0</v>
      </c>
      <c r="AK7" s="104">
        <v>0</v>
      </c>
      <c r="AL7" s="104"/>
      <c r="AM7" s="104"/>
      <c r="AN7" s="104"/>
      <c r="AO7" s="104"/>
      <c r="AP7" s="104"/>
      <c r="AQ7" s="104"/>
      <c r="AR7" s="104"/>
      <c r="AS7" s="104"/>
      <c r="AT7" s="159">
        <v>2714280.7792500001</v>
      </c>
      <c r="AU7" s="104">
        <v>16316.422313443605</v>
      </c>
      <c r="AV7" s="102">
        <v>8859.9470000000001</v>
      </c>
      <c r="AW7" s="102">
        <v>177395.18335129105</v>
      </c>
      <c r="AX7">
        <v>57430.248680943921</v>
      </c>
      <c r="AY7">
        <v>6170.1675974530453</v>
      </c>
      <c r="AZ7">
        <v>3756.3931041198757</v>
      </c>
      <c r="BA7">
        <v>34946.985437101306</v>
      </c>
      <c r="BB7">
        <v>25397.658983196361</v>
      </c>
      <c r="BC7">
        <v>11209.84190066687</v>
      </c>
      <c r="BD7">
        <v>7687.5050920723179</v>
      </c>
      <c r="BE7">
        <v>23027.111674248616</v>
      </c>
      <c r="BF7">
        <v>0</v>
      </c>
      <c r="BG7">
        <v>0</v>
      </c>
      <c r="BH7">
        <v>427.53071540000008</v>
      </c>
      <c r="BI7">
        <v>6957.4241679807346</v>
      </c>
      <c r="BJ7">
        <v>384.31599810798457</v>
      </c>
      <c r="BK7">
        <v>0</v>
      </c>
      <c r="BL7">
        <v>0</v>
      </c>
      <c r="BM7">
        <v>0</v>
      </c>
      <c r="BN7">
        <v>0</v>
      </c>
      <c r="BO7">
        <v>0</v>
      </c>
      <c r="BP7">
        <v>0</v>
      </c>
      <c r="BQ7">
        <v>0</v>
      </c>
      <c r="BR7" s="104">
        <v>2229.3227219999999</v>
      </c>
      <c r="BS7" s="102">
        <v>5070723</v>
      </c>
      <c r="BT7" s="102">
        <v>537344</v>
      </c>
      <c r="BU7">
        <v>7994.0036540460233</v>
      </c>
      <c r="BV7">
        <v>7994.0036540460233</v>
      </c>
      <c r="BW7">
        <v>12756.268676286716</v>
      </c>
      <c r="BX7">
        <v>0</v>
      </c>
      <c r="BY7">
        <v>0</v>
      </c>
      <c r="BZ7">
        <v>5177.0584571749368</v>
      </c>
      <c r="CA7">
        <v>3629.1523302868318</v>
      </c>
      <c r="CB7">
        <v>8190.2967415599469</v>
      </c>
      <c r="CC7">
        <v>3753.7648013110252</v>
      </c>
      <c r="CD7">
        <v>0.3852481320141708</v>
      </c>
      <c r="CE7" s="107">
        <v>0.61475186798582915</v>
      </c>
      <c r="CF7" s="107">
        <v>0</v>
      </c>
      <c r="CG7" s="107">
        <v>0</v>
      </c>
      <c r="CH7" s="107">
        <v>0.24949351867575803</v>
      </c>
      <c r="CI7" s="107">
        <v>0.17489661207875995</v>
      </c>
      <c r="CJ7" s="107">
        <v>0.3947079156926232</v>
      </c>
      <c r="CK7" s="107">
        <v>0.18090195355285882</v>
      </c>
      <c r="CL7">
        <v>20750.27233033274</v>
      </c>
      <c r="CM7">
        <v>4176.8026316743644</v>
      </c>
      <c r="CN7" s="102">
        <v>1329796.092312</v>
      </c>
      <c r="CO7" s="102">
        <v>370948.26099600003</v>
      </c>
      <c r="CP7" s="102">
        <v>0.13340028924499964</v>
      </c>
      <c r="CQ7" s="102">
        <v>0.47822082485299461</v>
      </c>
      <c r="CR7" s="102">
        <v>25136</v>
      </c>
      <c r="CS7" s="102">
        <v>18788</v>
      </c>
    </row>
    <row r="8" spans="1:97" x14ac:dyDescent="0.25">
      <c r="A8" s="108" t="s">
        <v>44</v>
      </c>
      <c r="B8" s="102">
        <v>9576045</v>
      </c>
      <c r="C8" s="102">
        <v>0.25305</v>
      </c>
      <c r="D8" s="102">
        <v>13218</v>
      </c>
      <c r="E8" s="102">
        <v>11107.023999999999</v>
      </c>
      <c r="F8" s="102" t="s">
        <v>32</v>
      </c>
      <c r="G8" s="102">
        <v>26763.98</v>
      </c>
      <c r="H8" s="102">
        <v>5.0158085606101938E-2</v>
      </c>
      <c r="I8" s="102" t="s">
        <v>32</v>
      </c>
      <c r="J8" t="s">
        <v>32</v>
      </c>
      <c r="K8" s="102" t="s">
        <v>32</v>
      </c>
      <c r="L8" s="102">
        <v>2.0555408614082489</v>
      </c>
      <c r="M8" s="102" t="s">
        <v>32</v>
      </c>
      <c r="N8" s="102" t="s">
        <v>32</v>
      </c>
      <c r="O8" s="102">
        <v>0</v>
      </c>
      <c r="P8" t="s">
        <v>32</v>
      </c>
      <c r="Q8" s="102" t="s">
        <v>32</v>
      </c>
      <c r="R8" s="102" t="s">
        <v>32</v>
      </c>
      <c r="S8" t="s">
        <v>32</v>
      </c>
      <c r="T8" s="102" t="s">
        <v>32</v>
      </c>
      <c r="U8" s="104"/>
      <c r="V8" s="105">
        <v>0</v>
      </c>
      <c r="W8" s="104">
        <v>0</v>
      </c>
      <c r="X8" s="104">
        <v>0</v>
      </c>
      <c r="Y8" s="104">
        <v>0</v>
      </c>
      <c r="Z8" s="104">
        <v>0</v>
      </c>
      <c r="AA8" s="106">
        <v>0</v>
      </c>
      <c r="AB8" s="104">
        <v>0</v>
      </c>
      <c r="AC8" s="104">
        <v>0</v>
      </c>
      <c r="AD8" s="104">
        <v>0</v>
      </c>
      <c r="AE8" s="104">
        <v>0</v>
      </c>
      <c r="AF8" s="104">
        <v>0</v>
      </c>
      <c r="AG8" s="104">
        <v>0</v>
      </c>
      <c r="AH8" s="104">
        <v>0</v>
      </c>
      <c r="AI8" s="104">
        <v>0</v>
      </c>
      <c r="AJ8" s="104">
        <v>0</v>
      </c>
      <c r="AK8" s="104">
        <v>0</v>
      </c>
      <c r="AL8" s="104"/>
      <c r="AM8" s="104"/>
      <c r="AN8" s="104"/>
      <c r="AO8" s="104"/>
      <c r="AP8" s="104"/>
      <c r="AQ8" s="104"/>
      <c r="AR8" s="104"/>
      <c r="AS8" s="104"/>
      <c r="AT8" s="159">
        <v>2423218.18725</v>
      </c>
      <c r="AU8" s="104">
        <v>434.8731499999999</v>
      </c>
      <c r="AV8" s="102">
        <v>1342.43</v>
      </c>
      <c r="AW8" s="102" t="s">
        <v>32</v>
      </c>
      <c r="AX8">
        <v>0</v>
      </c>
      <c r="AY8">
        <v>0</v>
      </c>
      <c r="AZ8">
        <v>0</v>
      </c>
      <c r="BA8">
        <v>0</v>
      </c>
      <c r="BB8">
        <v>0</v>
      </c>
      <c r="BC8">
        <v>0</v>
      </c>
      <c r="BD8">
        <v>0</v>
      </c>
      <c r="BE8">
        <v>0</v>
      </c>
      <c r="BF8">
        <v>0</v>
      </c>
      <c r="BG8">
        <v>0</v>
      </c>
      <c r="BH8">
        <v>0</v>
      </c>
      <c r="BI8">
        <v>0</v>
      </c>
      <c r="BJ8">
        <v>0</v>
      </c>
      <c r="BK8">
        <v>0</v>
      </c>
      <c r="BL8">
        <v>0</v>
      </c>
      <c r="BM8">
        <v>0</v>
      </c>
      <c r="BN8">
        <v>0</v>
      </c>
      <c r="BO8">
        <v>0</v>
      </c>
      <c r="BP8">
        <v>0</v>
      </c>
      <c r="BQ8">
        <v>0</v>
      </c>
      <c r="BR8" s="104">
        <v>4.0148399999999995</v>
      </c>
      <c r="BS8" s="102">
        <v>4981024</v>
      </c>
      <c r="BT8" s="102">
        <v>0</v>
      </c>
      <c r="BU8">
        <v>0</v>
      </c>
      <c r="BV8">
        <v>0</v>
      </c>
      <c r="BW8">
        <v>0</v>
      </c>
      <c r="BX8">
        <v>0</v>
      </c>
      <c r="BY8">
        <v>0</v>
      </c>
      <c r="BZ8">
        <v>0</v>
      </c>
      <c r="CA8">
        <v>0</v>
      </c>
      <c r="CB8">
        <v>0</v>
      </c>
      <c r="CC8">
        <v>0</v>
      </c>
      <c r="CD8" t="s">
        <v>217</v>
      </c>
      <c r="CE8" s="107" t="s">
        <v>217</v>
      </c>
      <c r="CF8" s="107" t="s">
        <v>217</v>
      </c>
      <c r="CG8" s="107" t="s">
        <v>217</v>
      </c>
      <c r="CH8" s="107" t="s">
        <v>217</v>
      </c>
      <c r="CI8" s="107" t="s">
        <v>217</v>
      </c>
      <c r="CJ8" s="107" t="s">
        <v>217</v>
      </c>
      <c r="CK8" s="107" t="s">
        <v>217</v>
      </c>
      <c r="CL8">
        <v>0</v>
      </c>
      <c r="CM8" t="s">
        <v>32</v>
      </c>
      <c r="CN8" s="102">
        <v>1120554.31464</v>
      </c>
      <c r="CO8" s="102">
        <v>56204.859240000005</v>
      </c>
      <c r="CP8" s="102" t="s">
        <v>32</v>
      </c>
      <c r="CQ8" s="102" t="s">
        <v>32</v>
      </c>
      <c r="CR8" s="102">
        <v>22809</v>
      </c>
      <c r="CS8" s="102">
        <v>6568</v>
      </c>
    </row>
    <row r="9" spans="1:97" x14ac:dyDescent="0.25">
      <c r="A9" s="108" t="s">
        <v>45</v>
      </c>
      <c r="B9" s="102">
        <v>10796492</v>
      </c>
      <c r="C9" s="102">
        <v>2.5889999999999986E-2</v>
      </c>
      <c r="D9" s="102">
        <v>8670</v>
      </c>
      <c r="E9" s="102">
        <v>10899.5</v>
      </c>
      <c r="F9" s="102">
        <v>18344.561662348395</v>
      </c>
      <c r="G9" s="102">
        <v>57101.707000000002</v>
      </c>
      <c r="H9" s="102">
        <v>3.8305807565437583E-2</v>
      </c>
      <c r="I9" s="102">
        <v>2522.5616623483929</v>
      </c>
      <c r="J9">
        <v>518.54472411255676</v>
      </c>
      <c r="K9" s="102">
        <v>0.23364641610889841</v>
      </c>
      <c r="L9" s="102">
        <v>6.5415436993650129</v>
      </c>
      <c r="M9" s="102">
        <v>20.840102507369984</v>
      </c>
      <c r="N9" s="102" t="s">
        <v>32</v>
      </c>
      <c r="O9" s="102">
        <v>0</v>
      </c>
      <c r="P9">
        <v>0.13751005386658363</v>
      </c>
      <c r="Q9" s="102">
        <v>8.8922743390175332E-3</v>
      </c>
      <c r="R9" s="102">
        <v>0.23213906465297496</v>
      </c>
      <c r="S9">
        <v>0.23744647292132989</v>
      </c>
      <c r="T9" s="102">
        <v>0.19751747100451506</v>
      </c>
      <c r="U9" s="104"/>
      <c r="V9" s="105">
        <v>0</v>
      </c>
      <c r="W9" s="104">
        <v>0</v>
      </c>
      <c r="X9" s="104">
        <v>0</v>
      </c>
      <c r="Y9" s="104">
        <v>0</v>
      </c>
      <c r="Z9" s="104">
        <v>684.26729783999997</v>
      </c>
      <c r="AA9" s="106">
        <v>1204.3735011990407</v>
      </c>
      <c r="AB9" s="104">
        <v>0</v>
      </c>
      <c r="AC9" s="104">
        <v>10.868105515587528</v>
      </c>
      <c r="AD9" s="104">
        <v>0</v>
      </c>
      <c r="AE9" s="104">
        <v>0</v>
      </c>
      <c r="AF9" s="104">
        <v>0</v>
      </c>
      <c r="AG9" s="104">
        <v>0</v>
      </c>
      <c r="AH9" s="104">
        <v>0</v>
      </c>
      <c r="AI9" s="104">
        <v>0</v>
      </c>
      <c r="AJ9" s="106">
        <v>623.05275779376484</v>
      </c>
      <c r="AK9" s="104">
        <v>0</v>
      </c>
      <c r="AL9" s="104"/>
      <c r="AM9" s="104"/>
      <c r="AN9" s="104"/>
      <c r="AO9" s="104"/>
      <c r="AP9" s="104"/>
      <c r="AQ9" s="104"/>
      <c r="AR9" s="104"/>
      <c r="AS9" s="104"/>
      <c r="AT9" s="159">
        <v>279521.17787999986</v>
      </c>
      <c r="AU9" s="104">
        <v>6577.4230952380949</v>
      </c>
      <c r="AV9" s="102">
        <v>2187.3270000000002</v>
      </c>
      <c r="AW9" s="102">
        <v>21710.430509144528</v>
      </c>
      <c r="AX9">
        <v>0</v>
      </c>
      <c r="AY9">
        <v>0</v>
      </c>
      <c r="AZ9">
        <v>0</v>
      </c>
      <c r="BA9">
        <v>91.573752432800006</v>
      </c>
      <c r="BB9">
        <v>0</v>
      </c>
      <c r="BC9">
        <v>0</v>
      </c>
      <c r="BD9">
        <v>5273.4923549043997</v>
      </c>
      <c r="BE9">
        <v>5155.0651500000004</v>
      </c>
      <c r="BF9">
        <v>0</v>
      </c>
      <c r="BG9">
        <v>0</v>
      </c>
      <c r="BH9">
        <v>0</v>
      </c>
      <c r="BI9">
        <v>5940.5085764271244</v>
      </c>
      <c r="BJ9">
        <v>0</v>
      </c>
      <c r="BK9">
        <v>0</v>
      </c>
      <c r="BL9">
        <v>0</v>
      </c>
      <c r="BM9">
        <v>0</v>
      </c>
      <c r="BN9">
        <v>0</v>
      </c>
      <c r="BO9">
        <v>0</v>
      </c>
      <c r="BP9">
        <v>0</v>
      </c>
      <c r="BQ9">
        <v>5249.7906753801999</v>
      </c>
      <c r="BR9" s="104">
        <v>498.25</v>
      </c>
      <c r="BS9" s="102">
        <v>1828500</v>
      </c>
      <c r="BT9" s="102">
        <v>225000</v>
      </c>
      <c r="BU9">
        <v>0</v>
      </c>
      <c r="BV9">
        <v>0</v>
      </c>
      <c r="BW9">
        <v>1899.5089045546283</v>
      </c>
      <c r="BX9">
        <v>0</v>
      </c>
      <c r="BY9">
        <v>623.05275779376484</v>
      </c>
      <c r="BZ9">
        <v>684.26729783999997</v>
      </c>
      <c r="CA9">
        <v>1204.3735011990407</v>
      </c>
      <c r="CB9">
        <v>623.05275779376484</v>
      </c>
      <c r="CC9">
        <v>10.868105515587528</v>
      </c>
      <c r="CD9">
        <v>0</v>
      </c>
      <c r="CE9" s="107">
        <v>0.75300791766821262</v>
      </c>
      <c r="CF9" s="107">
        <v>0</v>
      </c>
      <c r="CG9" s="107">
        <v>0.24699208233178743</v>
      </c>
      <c r="CH9" s="107">
        <v>0.27125889846552947</v>
      </c>
      <c r="CI9" s="107">
        <v>0.47744065850815415</v>
      </c>
      <c r="CJ9" s="107">
        <v>0.24699208233178743</v>
      </c>
      <c r="CK9" s="107">
        <v>4.3083606945289905E-3</v>
      </c>
      <c r="CL9">
        <v>2522.5616623483929</v>
      </c>
      <c r="CM9">
        <v>507.76404387019784</v>
      </c>
      <c r="CN9" s="102">
        <v>2390734.2686760002</v>
      </c>
      <c r="CO9" s="102">
        <v>91579.006836000015</v>
      </c>
      <c r="CP9" s="102">
        <v>9.0810722017917386E-3</v>
      </c>
      <c r="CQ9" s="102">
        <v>0.23706776541073041</v>
      </c>
      <c r="CR9" s="102">
        <v>5289</v>
      </c>
      <c r="CS9" s="102">
        <v>15822</v>
      </c>
    </row>
    <row r="10" spans="1:97" x14ac:dyDescent="0.25">
      <c r="A10" s="108" t="s">
        <v>46</v>
      </c>
      <c r="B10" s="102">
        <v>3942701</v>
      </c>
      <c r="C10" s="102">
        <v>0.51378999999999997</v>
      </c>
      <c r="D10" s="102">
        <v>3708.53</v>
      </c>
      <c r="E10" s="102">
        <v>3176.6200000000003</v>
      </c>
      <c r="F10" s="102" t="s">
        <v>32</v>
      </c>
      <c r="G10" s="102">
        <v>6034.0749999999998</v>
      </c>
      <c r="H10" s="102">
        <v>0.11927876269353629</v>
      </c>
      <c r="I10" s="102" t="s">
        <v>32</v>
      </c>
      <c r="J10" t="s">
        <v>32</v>
      </c>
      <c r="K10" s="102" t="s">
        <v>32</v>
      </c>
      <c r="L10" s="102">
        <v>0.42738377060382593</v>
      </c>
      <c r="M10" s="102">
        <v>5.0726646529878883</v>
      </c>
      <c r="N10" s="102" t="s">
        <v>32</v>
      </c>
      <c r="O10" s="102">
        <v>0</v>
      </c>
      <c r="P10" t="s">
        <v>32</v>
      </c>
      <c r="Q10" s="102" t="s">
        <v>32</v>
      </c>
      <c r="R10" s="102" t="s">
        <v>32</v>
      </c>
      <c r="S10" t="s">
        <v>32</v>
      </c>
      <c r="T10" s="102" t="s">
        <v>32</v>
      </c>
      <c r="U10" s="104"/>
      <c r="V10" s="105">
        <v>0</v>
      </c>
      <c r="W10" s="104">
        <v>0</v>
      </c>
      <c r="X10" s="104">
        <v>0</v>
      </c>
      <c r="Y10" s="104">
        <v>0</v>
      </c>
      <c r="Z10" s="104">
        <v>0</v>
      </c>
      <c r="AA10" s="106">
        <v>0</v>
      </c>
      <c r="AB10" s="104">
        <v>0</v>
      </c>
      <c r="AC10" s="104">
        <v>0</v>
      </c>
      <c r="AD10" s="104">
        <v>0</v>
      </c>
      <c r="AE10" s="104">
        <v>0</v>
      </c>
      <c r="AF10" s="104">
        <v>0</v>
      </c>
      <c r="AG10" s="104">
        <v>0</v>
      </c>
      <c r="AH10" s="104">
        <v>0</v>
      </c>
      <c r="AI10" s="104">
        <v>0</v>
      </c>
      <c r="AJ10" s="104">
        <v>0</v>
      </c>
      <c r="AK10" s="104">
        <v>0</v>
      </c>
      <c r="AL10" s="104"/>
      <c r="AM10" s="104"/>
      <c r="AN10" s="104"/>
      <c r="AO10" s="104"/>
      <c r="AP10" s="104"/>
      <c r="AQ10" s="104"/>
      <c r="AR10" s="104"/>
      <c r="AS10" s="104"/>
      <c r="AT10" s="159">
        <v>2025720.3467899999</v>
      </c>
      <c r="AU10" s="104">
        <v>473.75306666666665</v>
      </c>
      <c r="AV10" s="102">
        <v>719.73699999999997</v>
      </c>
      <c r="AW10" s="102" t="s">
        <v>32</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s="104">
        <v>4.41</v>
      </c>
      <c r="BS10" s="102">
        <v>865760</v>
      </c>
      <c r="BT10" s="102">
        <v>20000</v>
      </c>
      <c r="BU10">
        <v>0</v>
      </c>
      <c r="BV10">
        <v>0</v>
      </c>
      <c r="BW10">
        <v>0</v>
      </c>
      <c r="BX10">
        <v>0</v>
      </c>
      <c r="BY10">
        <v>0</v>
      </c>
      <c r="BZ10">
        <v>0</v>
      </c>
      <c r="CA10">
        <v>0</v>
      </c>
      <c r="CB10">
        <v>0</v>
      </c>
      <c r="CC10">
        <v>0</v>
      </c>
      <c r="CD10" t="s">
        <v>217</v>
      </c>
      <c r="CE10" s="107" t="s">
        <v>217</v>
      </c>
      <c r="CF10" s="107" t="s">
        <v>217</v>
      </c>
      <c r="CG10" s="107" t="s">
        <v>217</v>
      </c>
      <c r="CH10" s="107" t="s">
        <v>217</v>
      </c>
      <c r="CI10" s="107" t="s">
        <v>217</v>
      </c>
      <c r="CJ10" s="107" t="s">
        <v>217</v>
      </c>
      <c r="CK10" s="107" t="s">
        <v>217</v>
      </c>
      <c r="CL10">
        <v>0</v>
      </c>
      <c r="CM10" t="s">
        <v>32</v>
      </c>
      <c r="CN10" s="102">
        <v>252634.65210000001</v>
      </c>
      <c r="CO10" s="102">
        <v>30133.948715999999</v>
      </c>
      <c r="CP10" s="102" t="s">
        <v>32</v>
      </c>
      <c r="CQ10" s="102" t="s">
        <v>32</v>
      </c>
      <c r="CR10" s="102" t="s">
        <v>217</v>
      </c>
      <c r="CS10" s="102">
        <v>627</v>
      </c>
    </row>
    <row r="11" spans="1:97" x14ac:dyDescent="0.25">
      <c r="A11" s="108" t="s">
        <v>47</v>
      </c>
      <c r="B11" s="102">
        <v>7585130</v>
      </c>
      <c r="C11" s="102">
        <v>0.28542000000000001</v>
      </c>
      <c r="D11" s="102">
        <v>5754</v>
      </c>
      <c r="E11" s="102">
        <v>6031.57</v>
      </c>
      <c r="F11" s="102" t="e">
        <v>#N/A</v>
      </c>
      <c r="G11" s="102">
        <v>17492.305</v>
      </c>
      <c r="H11" s="102">
        <v>6.217373868109434E-2</v>
      </c>
      <c r="I11" s="102" t="e">
        <v>#N/A</v>
      </c>
      <c r="J11" t="e">
        <v>#N/A</v>
      </c>
      <c r="K11" s="102" t="s">
        <v>32</v>
      </c>
      <c r="L11" s="102">
        <v>1.0632404139763065</v>
      </c>
      <c r="M11" s="102" t="s">
        <v>32</v>
      </c>
      <c r="N11" s="102" t="e">
        <v>#N/A</v>
      </c>
      <c r="O11" s="102" t="e">
        <v>#N/A</v>
      </c>
      <c r="P11" t="e">
        <v>#N/A</v>
      </c>
      <c r="Q11" s="102" t="s">
        <v>32</v>
      </c>
      <c r="R11" s="102" t="s">
        <v>32</v>
      </c>
      <c r="S11" t="e">
        <v>#N/A</v>
      </c>
      <c r="T11" s="102" t="e">
        <v>#N/A</v>
      </c>
      <c r="U11" s="104"/>
      <c r="V11" s="105" t="e">
        <v>#N/A</v>
      </c>
      <c r="W11" s="104" t="e">
        <v>#N/A</v>
      </c>
      <c r="X11" s="104" t="e">
        <v>#N/A</v>
      </c>
      <c r="Y11" s="104" t="e">
        <v>#N/A</v>
      </c>
      <c r="Z11" s="104" t="e">
        <v>#N/A</v>
      </c>
      <c r="AA11" s="106" t="e">
        <v>#N/A</v>
      </c>
      <c r="AB11" s="104" t="e">
        <v>#N/A</v>
      </c>
      <c r="AC11" s="104" t="e">
        <v>#N/A</v>
      </c>
      <c r="AD11" s="104" t="e">
        <v>#N/A</v>
      </c>
      <c r="AE11" s="104" t="e">
        <v>#N/A</v>
      </c>
      <c r="AF11" s="104" t="e">
        <v>#N/A</v>
      </c>
      <c r="AG11" s="104" t="e">
        <v>#N/A</v>
      </c>
      <c r="AH11" s="104" t="e">
        <v>#N/A</v>
      </c>
      <c r="AI11" s="104" t="e">
        <v>#N/A</v>
      </c>
      <c r="AJ11" s="104" t="e">
        <v>#N/A</v>
      </c>
      <c r="AK11" s="104" t="e">
        <v>#N/A</v>
      </c>
      <c r="AL11" s="104"/>
      <c r="AM11" s="104"/>
      <c r="AN11" s="104"/>
      <c r="AO11" s="104"/>
      <c r="AP11" s="104"/>
      <c r="AQ11" s="104"/>
      <c r="AR11" s="104"/>
      <c r="AS11" s="104"/>
      <c r="AT11" s="159">
        <v>2164947.8045999999</v>
      </c>
      <c r="AU11" s="104">
        <v>3.2656000000000063</v>
      </c>
      <c r="AV11" s="102">
        <v>1087.5619999999999</v>
      </c>
      <c r="AW11" s="102" t="e">
        <v>#N/A</v>
      </c>
      <c r="AX11" t="e">
        <v>#N/A</v>
      </c>
      <c r="AY11" t="e">
        <v>#N/A</v>
      </c>
      <c r="AZ11" t="e">
        <v>#N/A</v>
      </c>
      <c r="BA11" t="e">
        <v>#N/A</v>
      </c>
      <c r="BB11" t="e">
        <v>#N/A</v>
      </c>
      <c r="BC11" t="e">
        <v>#N/A</v>
      </c>
      <c r="BD11" t="e">
        <v>#N/A</v>
      </c>
      <c r="BE11" t="e">
        <v>#N/A</v>
      </c>
      <c r="BF11" t="e">
        <v>#N/A</v>
      </c>
      <c r="BG11" t="e">
        <v>#N/A</v>
      </c>
      <c r="BH11" t="e">
        <v>#N/A</v>
      </c>
      <c r="BI11" t="e">
        <v>#N/A</v>
      </c>
      <c r="BJ11" t="e">
        <v>#N/A</v>
      </c>
      <c r="BK11" t="e">
        <v>#N/A</v>
      </c>
      <c r="BL11" t="e">
        <v>#N/A</v>
      </c>
      <c r="BM11" t="e">
        <v>#N/A</v>
      </c>
      <c r="BN11" t="e">
        <v>#N/A</v>
      </c>
      <c r="BO11" t="e">
        <v>#N/A</v>
      </c>
      <c r="BP11" t="e">
        <v>#N/A</v>
      </c>
      <c r="BQ11" t="e">
        <v>#N/A</v>
      </c>
      <c r="BR11" s="104">
        <v>0.60000000000000009</v>
      </c>
      <c r="BS11" s="102">
        <v>2301860</v>
      </c>
      <c r="BT11" s="102">
        <v>0</v>
      </c>
      <c r="BU11" t="e">
        <v>#N/A</v>
      </c>
      <c r="BV11" t="e">
        <v>#N/A</v>
      </c>
      <c r="BW11" t="e">
        <v>#N/A</v>
      </c>
      <c r="BX11" t="e">
        <v>#N/A</v>
      </c>
      <c r="BY11" t="e">
        <v>#N/A</v>
      </c>
      <c r="BZ11" t="e">
        <v>#N/A</v>
      </c>
      <c r="CA11" t="e">
        <v>#N/A</v>
      </c>
      <c r="CB11" t="e">
        <v>#N/A</v>
      </c>
      <c r="CC11" t="e">
        <v>#N/A</v>
      </c>
      <c r="CD11" t="e">
        <v>#N/A</v>
      </c>
      <c r="CE11" s="107" t="e">
        <v>#N/A</v>
      </c>
      <c r="CF11" s="107" t="e">
        <v>#N/A</v>
      </c>
      <c r="CG11" s="107" t="e">
        <v>#N/A</v>
      </c>
      <c r="CH11" s="107" t="e">
        <v>#N/A</v>
      </c>
      <c r="CI11" s="107" t="e">
        <v>#N/A</v>
      </c>
      <c r="CJ11" s="107" t="e">
        <v>#N/A</v>
      </c>
      <c r="CK11" s="107" t="e">
        <v>#N/A</v>
      </c>
      <c r="CL11" t="e">
        <v>#N/A</v>
      </c>
      <c r="CM11" t="s">
        <v>32</v>
      </c>
      <c r="CN11" s="102">
        <v>732367.82574</v>
      </c>
      <c r="CO11" s="102">
        <v>45534.045815999998</v>
      </c>
      <c r="CP11" s="102" t="e">
        <v>#N/A</v>
      </c>
      <c r="CQ11" s="102" t="e">
        <v>#N/A</v>
      </c>
      <c r="CR11" s="102">
        <v>14120</v>
      </c>
      <c r="CS11" s="102">
        <v>2002</v>
      </c>
    </row>
    <row r="12" spans="1:97" x14ac:dyDescent="0.25">
      <c r="A12" s="108" t="s">
        <v>48</v>
      </c>
      <c r="B12" s="102">
        <v>33739859</v>
      </c>
      <c r="C12" s="102">
        <v>0.19418000000000007</v>
      </c>
      <c r="D12" s="102">
        <v>116306</v>
      </c>
      <c r="E12" s="102">
        <v>118242.1</v>
      </c>
      <c r="F12" s="102">
        <v>192915.05995203837</v>
      </c>
      <c r="G12" s="102">
        <v>250745.622</v>
      </c>
      <c r="H12" s="102">
        <v>0.175592445637994</v>
      </c>
      <c r="I12" s="102">
        <v>47875.059952038362</v>
      </c>
      <c r="J12">
        <v>9634.8349604007835</v>
      </c>
      <c r="K12" s="102">
        <v>1.4189466515564977</v>
      </c>
      <c r="L12" s="102">
        <v>0.46142885924017835</v>
      </c>
      <c r="M12" s="102" t="s">
        <v>32</v>
      </c>
      <c r="N12" s="102">
        <v>2.6696697566232278E-2</v>
      </c>
      <c r="O12" s="102">
        <v>8.7825336983844635E-2</v>
      </c>
      <c r="P12">
        <v>0.24816652450016516</v>
      </c>
      <c r="Q12" s="102">
        <v>3.8432277788174679E-2</v>
      </c>
      <c r="R12" s="102">
        <v>0.21887204571093946</v>
      </c>
      <c r="S12">
        <v>0</v>
      </c>
      <c r="T12" s="102">
        <v>3.8051127284748983E-3</v>
      </c>
      <c r="U12" s="104"/>
      <c r="V12" s="105">
        <v>0</v>
      </c>
      <c r="W12" s="104">
        <v>0</v>
      </c>
      <c r="X12" s="104">
        <v>10384.652278177457</v>
      </c>
      <c r="Y12" s="104">
        <v>0</v>
      </c>
      <c r="Z12" s="104">
        <v>0</v>
      </c>
      <c r="AA12" s="106">
        <v>37490.407673860907</v>
      </c>
      <c r="AB12" s="104">
        <v>0</v>
      </c>
      <c r="AC12" s="104">
        <v>0</v>
      </c>
      <c r="AD12" s="104">
        <v>0</v>
      </c>
      <c r="AE12" s="104">
        <v>0</v>
      </c>
      <c r="AF12" s="104">
        <v>0</v>
      </c>
      <c r="AG12" s="104">
        <v>0</v>
      </c>
      <c r="AH12" s="104">
        <v>0</v>
      </c>
      <c r="AI12" s="104">
        <v>0</v>
      </c>
      <c r="AJ12" s="104">
        <v>0</v>
      </c>
      <c r="AK12" s="104">
        <v>0</v>
      </c>
      <c r="AL12" s="104"/>
      <c r="AM12" s="104"/>
      <c r="AN12" s="104"/>
      <c r="AO12" s="104"/>
      <c r="AP12" s="104"/>
      <c r="AQ12" s="104"/>
      <c r="AR12" s="104"/>
      <c r="AS12" s="104"/>
      <c r="AT12" s="159">
        <v>6551605.8206200022</v>
      </c>
      <c r="AU12" s="104">
        <v>93099.64</v>
      </c>
      <c r="AV12" s="102">
        <v>44029.036999999997</v>
      </c>
      <c r="AW12" s="102">
        <v>403391.27012206003</v>
      </c>
      <c r="AX12">
        <v>87500.215696159998</v>
      </c>
      <c r="AY12">
        <v>0</v>
      </c>
      <c r="AZ12">
        <v>0</v>
      </c>
      <c r="BA12">
        <v>0</v>
      </c>
      <c r="BB12">
        <v>0</v>
      </c>
      <c r="BC12">
        <v>0</v>
      </c>
      <c r="BD12">
        <v>315891.05442590005</v>
      </c>
      <c r="BE12">
        <v>0</v>
      </c>
      <c r="BF12">
        <v>0</v>
      </c>
      <c r="BG12">
        <v>0</v>
      </c>
      <c r="BH12">
        <v>0</v>
      </c>
      <c r="BI12">
        <v>0</v>
      </c>
      <c r="BJ12">
        <v>0</v>
      </c>
      <c r="BK12">
        <v>0</v>
      </c>
      <c r="BL12">
        <v>0</v>
      </c>
      <c r="BM12">
        <v>0</v>
      </c>
      <c r="BN12">
        <v>0</v>
      </c>
      <c r="BO12">
        <v>0</v>
      </c>
      <c r="BP12">
        <v>0</v>
      </c>
      <c r="BQ12">
        <v>0</v>
      </c>
      <c r="BR12" s="104">
        <v>182.17000000000002</v>
      </c>
      <c r="BS12" s="102">
        <v>3023100</v>
      </c>
      <c r="BT12" s="102">
        <v>0</v>
      </c>
      <c r="BU12">
        <v>10384.652278177457</v>
      </c>
      <c r="BV12">
        <v>10384.652278177457</v>
      </c>
      <c r="BW12">
        <v>37490.407673860907</v>
      </c>
      <c r="BX12">
        <v>0</v>
      </c>
      <c r="BY12">
        <v>0</v>
      </c>
      <c r="BZ12">
        <v>0</v>
      </c>
      <c r="CA12">
        <v>37490.407673860907</v>
      </c>
      <c r="CB12">
        <v>10384.652278177457</v>
      </c>
      <c r="CC12">
        <v>0</v>
      </c>
      <c r="CD12">
        <v>0.21691152530317223</v>
      </c>
      <c r="CE12" s="107">
        <v>0.78308847469682785</v>
      </c>
      <c r="CF12" s="107">
        <v>0</v>
      </c>
      <c r="CG12" s="107">
        <v>0</v>
      </c>
      <c r="CH12" s="107">
        <v>0</v>
      </c>
      <c r="CI12" s="107">
        <v>0.78308847469682785</v>
      </c>
      <c r="CJ12" s="107">
        <v>0.21691152530317223</v>
      </c>
      <c r="CK12" s="107">
        <v>0</v>
      </c>
      <c r="CL12">
        <v>47875.059952038362</v>
      </c>
      <c r="CM12">
        <v>9636.7253988726443</v>
      </c>
      <c r="CN12" s="102">
        <v>10498217.701896001</v>
      </c>
      <c r="CO12" s="102">
        <v>1843407.7211159999</v>
      </c>
      <c r="CP12" s="102">
        <v>3.8424738520063909E-2</v>
      </c>
      <c r="CQ12" s="102">
        <v>0.21882910953516391</v>
      </c>
      <c r="CR12" s="102">
        <v>442030</v>
      </c>
      <c r="CS12" s="102">
        <v>145040</v>
      </c>
    </row>
    <row r="13" spans="1:97" x14ac:dyDescent="0.25">
      <c r="A13" s="108" t="s">
        <v>50</v>
      </c>
      <c r="B13" s="102">
        <v>800011</v>
      </c>
      <c r="C13" s="102">
        <v>0.29680000000000001</v>
      </c>
      <c r="D13" s="102">
        <v>13.879</v>
      </c>
      <c r="E13" s="102">
        <v>14.823</v>
      </c>
      <c r="F13" s="102">
        <v>435.31988324220623</v>
      </c>
      <c r="G13" s="102">
        <v>2537.1260000000002</v>
      </c>
      <c r="H13" s="102">
        <v>3.8553859761005164E-2</v>
      </c>
      <c r="I13" s="102">
        <v>67.319883242206231</v>
      </c>
      <c r="J13">
        <v>8.5842346153816749</v>
      </c>
      <c r="K13" s="102">
        <v>8.4148697008173914E-2</v>
      </c>
      <c r="L13" s="102">
        <v>1.8181185318674915E-2</v>
      </c>
      <c r="M13" s="102">
        <v>4.4999381258507692E-2</v>
      </c>
      <c r="N13" s="102">
        <v>7.4871920645301918E-2</v>
      </c>
      <c r="O13" s="102">
        <v>0.32420936353527979</v>
      </c>
      <c r="P13">
        <v>0.15464463222037192</v>
      </c>
      <c r="Q13" s="102">
        <v>5.3409863884278409E-3</v>
      </c>
      <c r="R13" s="102">
        <v>0.13853311760577386</v>
      </c>
      <c r="S13">
        <v>0</v>
      </c>
      <c r="T13" s="102">
        <v>0.8835941646836788</v>
      </c>
      <c r="U13" s="104"/>
      <c r="V13" s="105">
        <v>0</v>
      </c>
      <c r="W13" s="104">
        <v>0</v>
      </c>
      <c r="X13" s="104">
        <v>4.8057553956834527</v>
      </c>
      <c r="Y13" s="104">
        <v>0</v>
      </c>
      <c r="Z13" s="104">
        <v>0</v>
      </c>
      <c r="AA13" s="106">
        <v>1.616306954436451</v>
      </c>
      <c r="AB13" s="104">
        <v>27.805377255286331</v>
      </c>
      <c r="AC13" s="104">
        <v>33.092443636799999</v>
      </c>
      <c r="AD13" s="104">
        <v>0</v>
      </c>
      <c r="AE13" s="104">
        <v>0</v>
      </c>
      <c r="AF13" s="104">
        <v>0</v>
      </c>
      <c r="AG13" s="104">
        <v>0</v>
      </c>
      <c r="AH13" s="104">
        <v>0</v>
      </c>
      <c r="AI13" s="104">
        <v>0</v>
      </c>
      <c r="AJ13" s="104">
        <v>0</v>
      </c>
      <c r="AK13" s="104">
        <v>0</v>
      </c>
      <c r="AL13" s="104"/>
      <c r="AM13" s="104"/>
      <c r="AN13" s="104"/>
      <c r="AO13" s="104"/>
      <c r="AP13" s="104"/>
      <c r="AQ13" s="104"/>
      <c r="AR13" s="104"/>
      <c r="AS13" s="104"/>
      <c r="AT13" s="159">
        <v>237443.2648</v>
      </c>
      <c r="AU13" s="104">
        <v>69.731120000000004</v>
      </c>
      <c r="AV13" s="102">
        <v>97.816000000000003</v>
      </c>
      <c r="AW13" s="102">
        <v>359.40473487679998</v>
      </c>
      <c r="AX13">
        <v>22.2064329046</v>
      </c>
      <c r="AY13">
        <v>18.286462037000003</v>
      </c>
      <c r="AZ13">
        <v>0</v>
      </c>
      <c r="BA13">
        <v>0</v>
      </c>
      <c r="BB13">
        <v>14.8312299836</v>
      </c>
      <c r="BC13">
        <v>0</v>
      </c>
      <c r="BD13">
        <v>0</v>
      </c>
      <c r="BE13">
        <v>0</v>
      </c>
      <c r="BF13">
        <v>0</v>
      </c>
      <c r="BG13">
        <v>0</v>
      </c>
      <c r="BH13">
        <v>303.34739999999999</v>
      </c>
      <c r="BI13">
        <v>0.73320995159999991</v>
      </c>
      <c r="BJ13">
        <v>0</v>
      </c>
      <c r="BK13">
        <v>0</v>
      </c>
      <c r="BL13">
        <v>0</v>
      </c>
      <c r="BM13">
        <v>0</v>
      </c>
      <c r="BN13">
        <v>0</v>
      </c>
      <c r="BO13">
        <v>0</v>
      </c>
      <c r="BP13">
        <v>0</v>
      </c>
      <c r="BQ13">
        <v>0</v>
      </c>
      <c r="BR13" s="104">
        <v>59.483456000000004</v>
      </c>
      <c r="BS13" s="102">
        <v>4317</v>
      </c>
      <c r="BT13" s="102">
        <v>36</v>
      </c>
      <c r="BU13">
        <v>4.8057553956834527</v>
      </c>
      <c r="BV13">
        <v>4.8057553956834527</v>
      </c>
      <c r="BW13">
        <v>62.514127846522783</v>
      </c>
      <c r="BX13">
        <v>0</v>
      </c>
      <c r="BY13">
        <v>0</v>
      </c>
      <c r="BZ13">
        <v>0</v>
      </c>
      <c r="CA13">
        <v>1.616306954436451</v>
      </c>
      <c r="CB13">
        <v>32.611132650969786</v>
      </c>
      <c r="CC13">
        <v>33.092443636799999</v>
      </c>
      <c r="CD13">
        <v>7.1386864685922119E-2</v>
      </c>
      <c r="CE13" s="107">
        <v>0.92861313531407796</v>
      </c>
      <c r="CF13" s="107">
        <v>0</v>
      </c>
      <c r="CG13" s="107">
        <v>0</v>
      </c>
      <c r="CH13" s="107">
        <v>0</v>
      </c>
      <c r="CI13" s="107">
        <v>2.4009354689776208E-2</v>
      </c>
      <c r="CJ13" s="107">
        <v>0.4844205170950775</v>
      </c>
      <c r="CK13" s="107">
        <v>0.49157012821514634</v>
      </c>
      <c r="CL13">
        <v>67.319883242206231</v>
      </c>
      <c r="CM13">
        <v>13.550755431726376</v>
      </c>
      <c r="CN13" s="102">
        <v>106224.39136800001</v>
      </c>
      <c r="CO13" s="102">
        <v>4095.3602880000003</v>
      </c>
      <c r="CP13" s="102">
        <v>3.3834482857302609E-3</v>
      </c>
      <c r="CQ13" s="102">
        <v>8.7759002774409858E-2</v>
      </c>
      <c r="CR13" s="102">
        <v>40</v>
      </c>
      <c r="CS13" s="102">
        <v>368</v>
      </c>
    </row>
    <row r="14" spans="1:97" x14ac:dyDescent="0.25">
      <c r="A14" s="108" t="s">
        <v>51</v>
      </c>
      <c r="B14" s="102">
        <v>10487178</v>
      </c>
      <c r="C14" s="102">
        <v>0.26459000000000005</v>
      </c>
      <c r="D14" s="102">
        <v>17166</v>
      </c>
      <c r="E14" s="102">
        <v>14463</v>
      </c>
      <c r="F14" s="102">
        <v>15339.373154442559</v>
      </c>
      <c r="G14" s="102">
        <v>42072.125</v>
      </c>
      <c r="H14" s="102">
        <v>5.768558160539787E-2</v>
      </c>
      <c r="I14" s="102">
        <v>8356.3731544425591</v>
      </c>
      <c r="J14">
        <v>1725.2591499832806</v>
      </c>
      <c r="K14" s="102">
        <v>0.79681809104818846</v>
      </c>
      <c r="L14" s="102">
        <v>0.62454897081128613</v>
      </c>
      <c r="M14" s="102">
        <v>2.6699270289872072</v>
      </c>
      <c r="N14" s="102">
        <v>0.10422406503512414</v>
      </c>
      <c r="O14" s="102">
        <v>0.37489195534259168</v>
      </c>
      <c r="P14">
        <v>0.5447662737132386</v>
      </c>
      <c r="Q14" s="102">
        <v>3.9980068147277566E-2</v>
      </c>
      <c r="R14" s="102">
        <v>0.69306864964565895</v>
      </c>
      <c r="S14">
        <v>0.16171923812269975</v>
      </c>
      <c r="T14" s="102">
        <v>1.7922129281694402E-2</v>
      </c>
      <c r="U14" s="104"/>
      <c r="V14" s="105">
        <v>0</v>
      </c>
      <c r="W14" s="104">
        <v>400.47961630695437</v>
      </c>
      <c r="X14" s="104">
        <v>5021.5827338129493</v>
      </c>
      <c r="Y14" s="104">
        <v>0</v>
      </c>
      <c r="Z14" s="104">
        <v>865.70743405275789</v>
      </c>
      <c r="AA14" s="106">
        <v>1829.9930920924398</v>
      </c>
      <c r="AB14" s="104">
        <v>53.957999999999998</v>
      </c>
      <c r="AC14" s="104">
        <v>184.65227817745802</v>
      </c>
      <c r="AD14" s="104">
        <v>0</v>
      </c>
      <c r="AE14" s="104">
        <v>0</v>
      </c>
      <c r="AF14" s="104">
        <v>0</v>
      </c>
      <c r="AG14" s="104">
        <v>0</v>
      </c>
      <c r="AH14" s="104">
        <v>0</v>
      </c>
      <c r="AI14" s="104">
        <v>0</v>
      </c>
      <c r="AJ14" s="104">
        <v>0</v>
      </c>
      <c r="AK14" s="104">
        <v>0</v>
      </c>
      <c r="AL14" s="104"/>
      <c r="AM14" s="104"/>
      <c r="AN14" s="104"/>
      <c r="AO14" s="104"/>
      <c r="AP14" s="104"/>
      <c r="AQ14" s="104"/>
      <c r="AR14" s="104"/>
      <c r="AS14" s="104"/>
      <c r="AT14" s="159">
        <v>2774802.4270200003</v>
      </c>
      <c r="AU14" s="104">
        <v>3563.6638095238095</v>
      </c>
      <c r="AV14" s="102">
        <v>2426.9549999999999</v>
      </c>
      <c r="AW14" s="102">
        <v>72233.150091499992</v>
      </c>
      <c r="AX14">
        <v>17518.632691800001</v>
      </c>
      <c r="AY14">
        <v>14022.988567600001</v>
      </c>
      <c r="AZ14">
        <v>14144.22478</v>
      </c>
      <c r="BA14">
        <v>8143.0322662000008</v>
      </c>
      <c r="BB14">
        <v>4182.6493277999998</v>
      </c>
      <c r="BC14">
        <v>992.24478249999993</v>
      </c>
      <c r="BD14">
        <v>0</v>
      </c>
      <c r="BE14">
        <v>11681.49</v>
      </c>
      <c r="BF14">
        <v>0</v>
      </c>
      <c r="BG14">
        <v>0</v>
      </c>
      <c r="BH14">
        <v>0</v>
      </c>
      <c r="BI14">
        <v>468.43969129999999</v>
      </c>
      <c r="BJ14">
        <v>1079.4479842999999</v>
      </c>
      <c r="BK14">
        <v>0</v>
      </c>
      <c r="BL14">
        <v>0</v>
      </c>
      <c r="BM14">
        <v>0</v>
      </c>
      <c r="BN14">
        <v>0</v>
      </c>
      <c r="BO14">
        <v>0</v>
      </c>
      <c r="BP14">
        <v>0</v>
      </c>
      <c r="BQ14">
        <v>0</v>
      </c>
      <c r="BR14" s="104">
        <v>149.76400000000001</v>
      </c>
      <c r="BS14" s="102">
        <v>1733000</v>
      </c>
      <c r="BT14" s="102">
        <v>28000</v>
      </c>
      <c r="BU14">
        <v>5422.0623501199034</v>
      </c>
      <c r="BV14">
        <v>5422.0623501199034</v>
      </c>
      <c r="BW14">
        <v>2934.3108043226557</v>
      </c>
      <c r="BX14">
        <v>0</v>
      </c>
      <c r="BY14">
        <v>0</v>
      </c>
      <c r="BZ14">
        <v>865.70743405275789</v>
      </c>
      <c r="CA14">
        <v>2230.4727083993944</v>
      </c>
      <c r="CB14">
        <v>5075.5407338129489</v>
      </c>
      <c r="CC14">
        <v>184.65227817745802</v>
      </c>
      <c r="CD14">
        <v>0.64885354566021658</v>
      </c>
      <c r="CE14" s="107">
        <v>0.35114645433978336</v>
      </c>
      <c r="CF14" s="107">
        <v>0</v>
      </c>
      <c r="CG14" s="107">
        <v>0</v>
      </c>
      <c r="CH14" s="107">
        <v>0.10359846527347999</v>
      </c>
      <c r="CI14" s="107">
        <v>0.26691875376742746</v>
      </c>
      <c r="CJ14" s="107">
        <v>0.60738560138552478</v>
      </c>
      <c r="CK14" s="107">
        <v>2.209717957356775E-2</v>
      </c>
      <c r="CL14">
        <v>8356.3731544425591</v>
      </c>
      <c r="CM14">
        <v>1682.0464246007803</v>
      </c>
      <c r="CN14" s="102">
        <v>1761475.7295000001</v>
      </c>
      <c r="CO14" s="102">
        <v>101611.75194</v>
      </c>
      <c r="CP14" s="102">
        <v>4.1007178743248184E-2</v>
      </c>
      <c r="CQ14" s="102">
        <v>0.71087397581878553</v>
      </c>
      <c r="CR14" s="102">
        <v>22669</v>
      </c>
      <c r="CS14" s="102">
        <v>6983</v>
      </c>
    </row>
    <row r="15" spans="1:97" x14ac:dyDescent="0.25">
      <c r="A15" s="108" t="s">
        <v>52</v>
      </c>
      <c r="B15" s="102">
        <v>5523094</v>
      </c>
      <c r="C15" s="102">
        <v>0.13134000000000001</v>
      </c>
      <c r="D15" s="102">
        <v>2786</v>
      </c>
      <c r="E15" s="102">
        <v>2188.8900000000003</v>
      </c>
      <c r="F15" s="102" t="s">
        <v>32</v>
      </c>
      <c r="G15" s="102">
        <v>18353.144</v>
      </c>
      <c r="H15" s="102">
        <v>0.18016482625538163</v>
      </c>
      <c r="I15" s="102" t="s">
        <v>32</v>
      </c>
      <c r="J15" t="s">
        <v>32</v>
      </c>
      <c r="K15" s="102" t="s">
        <v>32</v>
      </c>
      <c r="L15" s="102">
        <v>1.4512067900983607</v>
      </c>
      <c r="M15" s="102" t="s">
        <v>32</v>
      </c>
      <c r="N15" s="102" t="s">
        <v>32</v>
      </c>
      <c r="O15" s="102">
        <v>0</v>
      </c>
      <c r="P15" t="s">
        <v>32</v>
      </c>
      <c r="Q15" s="102" t="s">
        <v>32</v>
      </c>
      <c r="R15" s="102" t="s">
        <v>32</v>
      </c>
      <c r="S15" t="s">
        <v>32</v>
      </c>
      <c r="T15" s="102" t="s">
        <v>32</v>
      </c>
      <c r="U15" s="104"/>
      <c r="V15" s="105">
        <v>0</v>
      </c>
      <c r="W15" s="104">
        <v>0</v>
      </c>
      <c r="X15" s="104">
        <v>0</v>
      </c>
      <c r="Y15" s="104">
        <v>0</v>
      </c>
      <c r="Z15" s="104">
        <v>0</v>
      </c>
      <c r="AA15" s="106">
        <v>0</v>
      </c>
      <c r="AB15" s="104">
        <v>0</v>
      </c>
      <c r="AC15" s="104">
        <v>0</v>
      </c>
      <c r="AD15" s="104">
        <v>0</v>
      </c>
      <c r="AE15" s="104">
        <v>0</v>
      </c>
      <c r="AF15" s="104">
        <v>0</v>
      </c>
      <c r="AG15" s="104">
        <v>0</v>
      </c>
      <c r="AH15" s="104">
        <v>0</v>
      </c>
      <c r="AI15" s="104">
        <v>0</v>
      </c>
      <c r="AJ15" s="104">
        <v>0</v>
      </c>
      <c r="AK15" s="104">
        <v>0</v>
      </c>
      <c r="AL15" s="104"/>
      <c r="AM15" s="104"/>
      <c r="AN15" s="104"/>
      <c r="AO15" s="104"/>
      <c r="AP15" s="104"/>
      <c r="AQ15" s="104"/>
      <c r="AR15" s="104"/>
      <c r="AS15" s="104"/>
      <c r="AT15" s="159">
        <v>725403.16596000001</v>
      </c>
      <c r="AU15" s="104">
        <v>1386.3436000000002</v>
      </c>
      <c r="AV15" s="102">
        <v>3306.5909999999999</v>
      </c>
      <c r="AW15" s="102" t="s">
        <v>32</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s="104">
        <v>60.54</v>
      </c>
      <c r="BS15" s="102">
        <v>1052710</v>
      </c>
      <c r="BT15" s="102">
        <v>0</v>
      </c>
      <c r="BU15">
        <v>0</v>
      </c>
      <c r="BV15">
        <v>0</v>
      </c>
      <c r="BW15">
        <v>0</v>
      </c>
      <c r="BX15">
        <v>0</v>
      </c>
      <c r="BY15">
        <v>0</v>
      </c>
      <c r="BZ15">
        <v>0</v>
      </c>
      <c r="CA15">
        <v>0</v>
      </c>
      <c r="CB15">
        <v>0</v>
      </c>
      <c r="CC15">
        <v>0</v>
      </c>
      <c r="CD15" t="s">
        <v>217</v>
      </c>
      <c r="CE15" s="107" t="s">
        <v>217</v>
      </c>
      <c r="CF15" s="107" t="s">
        <v>217</v>
      </c>
      <c r="CG15" s="107" t="s">
        <v>217</v>
      </c>
      <c r="CH15" s="107" t="s">
        <v>217</v>
      </c>
      <c r="CI15" s="107" t="s">
        <v>217</v>
      </c>
      <c r="CJ15" s="107" t="s">
        <v>217</v>
      </c>
      <c r="CK15" s="107" t="s">
        <v>217</v>
      </c>
      <c r="CL15">
        <v>0</v>
      </c>
      <c r="CM15" t="s">
        <v>32</v>
      </c>
      <c r="CN15" s="102">
        <v>768409.43299200002</v>
      </c>
      <c r="CO15" s="102">
        <v>138440.35198800001</v>
      </c>
      <c r="CP15" s="102" t="s">
        <v>32</v>
      </c>
      <c r="CQ15" s="102" t="s">
        <v>32</v>
      </c>
      <c r="CR15" s="102">
        <v>5176</v>
      </c>
      <c r="CS15" s="102">
        <v>7453</v>
      </c>
    </row>
    <row r="16" spans="1:97" x14ac:dyDescent="0.25">
      <c r="A16" s="108" t="s">
        <v>53</v>
      </c>
      <c r="B16" s="102">
        <v>1340271</v>
      </c>
      <c r="C16" s="102">
        <v>0.30513000000000007</v>
      </c>
      <c r="D16" s="102">
        <v>5150</v>
      </c>
      <c r="E16" s="102">
        <v>4129.6000000000004</v>
      </c>
      <c r="F16" s="102">
        <v>8827.9687992860818</v>
      </c>
      <c r="G16" s="102">
        <v>4749.2960000000003</v>
      </c>
      <c r="H16" s="102">
        <v>0.15104701833703352</v>
      </c>
      <c r="I16" s="102">
        <v>4322.9687992860827</v>
      </c>
      <c r="J16">
        <v>874.35464447904133</v>
      </c>
      <c r="K16" s="102">
        <v>3.2254438089655619</v>
      </c>
      <c r="L16" s="102">
        <v>2.8019090211576114</v>
      </c>
      <c r="M16" s="102">
        <v>33.687216988206096</v>
      </c>
      <c r="N16" s="102">
        <v>0.17359662933407261</v>
      </c>
      <c r="O16" s="102">
        <v>0.42027400938605941</v>
      </c>
      <c r="P16">
        <v>0.48969008585935209</v>
      </c>
      <c r="Q16" s="102">
        <v>0.18322005796764693</v>
      </c>
      <c r="R16" s="102">
        <v>1.2130001636895951</v>
      </c>
      <c r="S16">
        <v>1.2900642073961676E-2</v>
      </c>
      <c r="T16" s="102">
        <v>3.3189968899080394E-2</v>
      </c>
      <c r="U16" s="104"/>
      <c r="V16" s="105">
        <v>8.5611510791366889</v>
      </c>
      <c r="W16" s="104">
        <v>48.345323741007185</v>
      </c>
      <c r="X16" s="104">
        <v>1653.4772182254194</v>
      </c>
      <c r="Y16" s="104">
        <v>25.179856115107913</v>
      </c>
      <c r="Z16" s="104">
        <v>1355.3959165467625</v>
      </c>
      <c r="AA16" s="106">
        <v>540.39466329088009</v>
      </c>
      <c r="AB16" s="104">
        <v>668.34662906474819</v>
      </c>
      <c r="AC16" s="104">
        <v>7.1942912230215832</v>
      </c>
      <c r="AD16" s="104">
        <v>16.07375</v>
      </c>
      <c r="AE16" s="104">
        <v>0</v>
      </c>
      <c r="AF16" s="104">
        <v>0</v>
      </c>
      <c r="AG16" s="104">
        <v>0</v>
      </c>
      <c r="AH16" s="104">
        <v>0</v>
      </c>
      <c r="AI16" s="104">
        <v>0</v>
      </c>
      <c r="AJ16" s="104">
        <v>0</v>
      </c>
      <c r="AK16" s="104">
        <v>0</v>
      </c>
      <c r="AL16" s="104"/>
      <c r="AM16" s="104"/>
      <c r="AN16" s="104"/>
      <c r="AO16" s="104"/>
      <c r="AP16" s="104"/>
      <c r="AQ16" s="104"/>
      <c r="AR16" s="104"/>
      <c r="AS16" s="104"/>
      <c r="AT16" s="159">
        <v>408956.89023000008</v>
      </c>
      <c r="AU16" s="104">
        <v>4362.6343809523796</v>
      </c>
      <c r="AV16" s="102">
        <v>717.36699999999996</v>
      </c>
      <c r="AW16" s="102">
        <v>36607.480255048504</v>
      </c>
      <c r="AX16">
        <v>14623.714000042</v>
      </c>
      <c r="AY16">
        <v>0</v>
      </c>
      <c r="AZ16">
        <v>0</v>
      </c>
      <c r="BA16">
        <v>10527.546503754</v>
      </c>
      <c r="BB16">
        <v>8894.494722726</v>
      </c>
      <c r="BC16">
        <v>1221.8502251704999</v>
      </c>
      <c r="BD16">
        <v>0</v>
      </c>
      <c r="BE16">
        <v>472.26</v>
      </c>
      <c r="BF16">
        <v>0</v>
      </c>
      <c r="BG16">
        <v>0</v>
      </c>
      <c r="BH16">
        <v>0</v>
      </c>
      <c r="BI16">
        <v>712.02833077600019</v>
      </c>
      <c r="BJ16">
        <v>0</v>
      </c>
      <c r="BK16">
        <v>0</v>
      </c>
      <c r="BL16">
        <v>0</v>
      </c>
      <c r="BM16">
        <v>0</v>
      </c>
      <c r="BN16">
        <v>155.58647258000002</v>
      </c>
      <c r="BO16">
        <v>0</v>
      </c>
      <c r="BP16">
        <v>0</v>
      </c>
      <c r="BQ16">
        <v>0</v>
      </c>
      <c r="BR16" s="104">
        <v>143.47919999999999</v>
      </c>
      <c r="BS16" s="102">
        <v>1145860.0000000002</v>
      </c>
      <c r="BT16" s="102">
        <v>45149.999999999978</v>
      </c>
      <c r="BU16">
        <v>1735.5635491606711</v>
      </c>
      <c r="BV16">
        <v>1735.5635491606711</v>
      </c>
      <c r="BW16">
        <v>2571.3315001254123</v>
      </c>
      <c r="BX16">
        <v>16.07375</v>
      </c>
      <c r="BY16">
        <v>0</v>
      </c>
      <c r="BZ16">
        <v>1380.0308176258991</v>
      </c>
      <c r="CA16">
        <v>588.73998703188727</v>
      </c>
      <c r="CB16">
        <v>2321.8238472901676</v>
      </c>
      <c r="CC16">
        <v>32.374147338129497</v>
      </c>
      <c r="CD16">
        <v>0.40147491914521588</v>
      </c>
      <c r="CE16" s="107">
        <v>0.59480686063476917</v>
      </c>
      <c r="CF16" s="107">
        <v>3.7182202200151207E-3</v>
      </c>
      <c r="CG16" s="107">
        <v>0</v>
      </c>
      <c r="CH16" s="107">
        <v>0.31923219474861908</v>
      </c>
      <c r="CI16" s="107">
        <v>0.13618881244970232</v>
      </c>
      <c r="CJ16" s="107">
        <v>0.53709012373015619</v>
      </c>
      <c r="CK16" s="107">
        <v>7.4888690715223119E-3</v>
      </c>
      <c r="CL16">
        <v>4322.9687992860827</v>
      </c>
      <c r="CM16">
        <v>870.1662884255137</v>
      </c>
      <c r="CN16" s="102">
        <v>198843.52492800003</v>
      </c>
      <c r="CO16" s="102">
        <v>30034.721556</v>
      </c>
      <c r="CP16" s="102">
        <v>0.18410194784217307</v>
      </c>
      <c r="CQ16" s="102">
        <v>1.2188386759901715</v>
      </c>
      <c r="CR16" s="102">
        <v>11361</v>
      </c>
      <c r="CS16" s="102">
        <v>4505</v>
      </c>
    </row>
    <row r="17" spans="1:97" x14ac:dyDescent="0.25">
      <c r="A17" s="108" t="s">
        <v>54</v>
      </c>
      <c r="B17" s="102">
        <v>5338870</v>
      </c>
      <c r="C17" s="102">
        <v>0.14910000000000001</v>
      </c>
      <c r="D17" s="102">
        <v>45508.752314486119</v>
      </c>
      <c r="E17" s="102">
        <v>49619.509314486117</v>
      </c>
      <c r="F17" s="102">
        <v>54406.661701370525</v>
      </c>
      <c r="G17" s="102">
        <v>33245.245000000003</v>
      </c>
      <c r="H17" s="102">
        <v>0.23971470205739195</v>
      </c>
      <c r="I17" s="102">
        <v>29805.661701370529</v>
      </c>
      <c r="J17">
        <v>6227.1559788481145</v>
      </c>
      <c r="K17" s="102">
        <v>5.5827659600946511</v>
      </c>
      <c r="L17" s="102">
        <v>12.173566182911845</v>
      </c>
      <c r="M17" s="102">
        <v>39.855465295090539</v>
      </c>
      <c r="N17" s="102">
        <v>0.12892581640195303</v>
      </c>
      <c r="O17" s="102">
        <v>0.20484015260816404</v>
      </c>
      <c r="P17">
        <v>0.54783110687748215</v>
      </c>
      <c r="Q17" s="102">
        <v>0.18046350289672336</v>
      </c>
      <c r="R17" s="102">
        <v>0.75282617773488592</v>
      </c>
      <c r="S17">
        <v>0.42241333814073612</v>
      </c>
      <c r="T17" s="102">
        <v>3.4230203819802685E-2</v>
      </c>
      <c r="U17" s="104"/>
      <c r="V17" s="105">
        <v>3949.837262917642</v>
      </c>
      <c r="W17" s="104">
        <v>675.89084499612306</v>
      </c>
      <c r="X17" s="104">
        <v>5538.3397524077891</v>
      </c>
      <c r="Y17" s="104">
        <v>0</v>
      </c>
      <c r="Z17" s="104">
        <v>3338.8404055866454</v>
      </c>
      <c r="AA17" s="106">
        <v>15165.67389374489</v>
      </c>
      <c r="AB17" s="104">
        <v>746.97827524138415</v>
      </c>
      <c r="AC17" s="104">
        <v>0</v>
      </c>
      <c r="AD17" s="104">
        <v>352.70278700986535</v>
      </c>
      <c r="AE17" s="104">
        <v>37.398479466189592</v>
      </c>
      <c r="AF17" s="104">
        <v>0</v>
      </c>
      <c r="AG17" s="104">
        <v>0</v>
      </c>
      <c r="AH17" s="104">
        <v>0</v>
      </c>
      <c r="AI17" s="104">
        <v>0</v>
      </c>
      <c r="AJ17" s="104">
        <v>0</v>
      </c>
      <c r="AK17" s="104">
        <v>0</v>
      </c>
      <c r="AL17" s="104"/>
      <c r="AM17" s="104"/>
      <c r="AN17" s="104"/>
      <c r="AO17" s="104"/>
      <c r="AP17" s="104"/>
      <c r="AQ17" s="104"/>
      <c r="AR17" s="104"/>
      <c r="AS17" s="104"/>
      <c r="AT17" s="159">
        <v>796025.51700000011</v>
      </c>
      <c r="AU17" s="104">
        <v>32568.977455493885</v>
      </c>
      <c r="AV17" s="102">
        <v>7969.3739999999998</v>
      </c>
      <c r="AW17" s="102">
        <v>260718.56652241288</v>
      </c>
      <c r="AX17">
        <v>85641.589752356056</v>
      </c>
      <c r="AY17">
        <v>0</v>
      </c>
      <c r="AZ17">
        <v>0</v>
      </c>
      <c r="BA17">
        <v>18717</v>
      </c>
      <c r="BB17">
        <v>8772.9767700568336</v>
      </c>
      <c r="BC17">
        <v>32239</v>
      </c>
      <c r="BD17">
        <v>0</v>
      </c>
      <c r="BE17">
        <v>110131</v>
      </c>
      <c r="BF17">
        <v>0</v>
      </c>
      <c r="BG17">
        <v>0</v>
      </c>
      <c r="BH17">
        <v>0</v>
      </c>
      <c r="BI17">
        <v>1441.0000000000002</v>
      </c>
      <c r="BJ17">
        <v>0</v>
      </c>
      <c r="BK17">
        <v>0</v>
      </c>
      <c r="BL17">
        <v>0</v>
      </c>
      <c r="BM17">
        <v>0</v>
      </c>
      <c r="BN17">
        <v>3776</v>
      </c>
      <c r="BO17">
        <v>0</v>
      </c>
      <c r="BP17">
        <v>0</v>
      </c>
      <c r="BQ17">
        <v>0</v>
      </c>
      <c r="BR17" s="104">
        <v>1020.2538750220001</v>
      </c>
      <c r="BS17" s="102">
        <v>9690469.3144861199</v>
      </c>
      <c r="BT17" s="102">
        <v>212783.14800000004</v>
      </c>
      <c r="BU17">
        <v>10164.067860321553</v>
      </c>
      <c r="BV17">
        <v>10164.067860321553</v>
      </c>
      <c r="BW17">
        <v>19251.49257457292</v>
      </c>
      <c r="BX17">
        <v>390.10126647605495</v>
      </c>
      <c r="BY17">
        <v>0</v>
      </c>
      <c r="BZ17">
        <v>7641.3804555141533</v>
      </c>
      <c r="CA17">
        <v>15878.963218207204</v>
      </c>
      <c r="CB17">
        <v>6285.318027649173</v>
      </c>
      <c r="CC17">
        <v>0</v>
      </c>
      <c r="CD17">
        <v>0.34101131396301754</v>
      </c>
      <c r="CE17" s="107">
        <v>0.64590052613016458</v>
      </c>
      <c r="CF17" s="107">
        <v>1.308815990681788E-2</v>
      </c>
      <c r="CG17" s="107">
        <v>0</v>
      </c>
      <c r="CH17" s="107">
        <v>0.25637345454950211</v>
      </c>
      <c r="CI17" s="107">
        <v>0.53274989756315505</v>
      </c>
      <c r="CJ17" s="107">
        <v>0.21087664788734284</v>
      </c>
      <c r="CK17" s="107">
        <v>0</v>
      </c>
      <c r="CL17">
        <v>29805.661701370529</v>
      </c>
      <c r="CM17">
        <v>5999.5533673597783</v>
      </c>
      <c r="CN17" s="102">
        <v>1391911.9176600003</v>
      </c>
      <c r="CO17" s="102">
        <v>333661.75063199998</v>
      </c>
      <c r="CP17" s="102">
        <v>0.18730967327351969</v>
      </c>
      <c r="CQ17" s="102">
        <v>0.78138583768914793</v>
      </c>
      <c r="CR17" s="102">
        <v>89587</v>
      </c>
      <c r="CS17" s="102">
        <v>24601</v>
      </c>
    </row>
    <row r="18" spans="1:97" x14ac:dyDescent="0.25">
      <c r="A18" s="108" t="s">
        <v>55</v>
      </c>
      <c r="B18" s="102">
        <v>64540518</v>
      </c>
      <c r="C18" s="102">
        <v>0.14748999999999995</v>
      </c>
      <c r="D18" s="102">
        <v>54501.560999999994</v>
      </c>
      <c r="E18" s="102">
        <v>51542.928999999996</v>
      </c>
      <c r="F18" s="102">
        <v>90175.45331687748</v>
      </c>
      <c r="G18" s="102">
        <v>253489.15400000001</v>
      </c>
      <c r="H18" s="102">
        <v>7.5463875665465363E-2</v>
      </c>
      <c r="I18" s="102">
        <v>41103.453316877472</v>
      </c>
      <c r="J18">
        <v>9860.3215943401592</v>
      </c>
      <c r="K18" s="102">
        <v>0.63686277381407863</v>
      </c>
      <c r="L18" s="102">
        <v>1.9410623778019533</v>
      </c>
      <c r="M18" s="102">
        <v>4.4158306879408684</v>
      </c>
      <c r="N18" s="102">
        <v>0.16199063108974079</v>
      </c>
      <c r="O18" s="102">
        <v>0.45849988157624089</v>
      </c>
      <c r="P18">
        <v>0.45581643124586813</v>
      </c>
      <c r="Q18" s="102">
        <v>3.2639168157374381E-2</v>
      </c>
      <c r="R18" s="102">
        <v>0.43251380703086639</v>
      </c>
      <c r="S18">
        <v>8.1238436477239828E-2</v>
      </c>
      <c r="T18" s="102">
        <v>8.8033965713391997E-3</v>
      </c>
      <c r="U18" s="104"/>
      <c r="V18" s="105">
        <v>534.11764705882342</v>
      </c>
      <c r="W18" s="104">
        <v>1162.7450980392157</v>
      </c>
      <c r="X18" s="104">
        <v>21753.211156318081</v>
      </c>
      <c r="Y18" s="104">
        <v>182.35294117647058</v>
      </c>
      <c r="Z18" s="104">
        <v>401.41342315789473</v>
      </c>
      <c r="AA18" s="106">
        <v>6996.2018059855527</v>
      </c>
      <c r="AB18" s="104">
        <v>7960.1415377289341</v>
      </c>
      <c r="AC18" s="104">
        <v>4.2136000000000005</v>
      </c>
      <c r="AD18" s="104">
        <v>497.55562499999996</v>
      </c>
      <c r="AE18" s="104">
        <v>0</v>
      </c>
      <c r="AF18" s="104">
        <v>1611.5004824124999</v>
      </c>
      <c r="AG18" s="104">
        <v>0</v>
      </c>
      <c r="AH18" s="104">
        <v>0</v>
      </c>
      <c r="AI18" s="104">
        <v>0</v>
      </c>
      <c r="AJ18" s="104">
        <v>0</v>
      </c>
      <c r="AK18" s="104">
        <v>0</v>
      </c>
      <c r="AL18" s="104"/>
      <c r="AM18" s="104"/>
      <c r="AN18" s="104"/>
      <c r="AO18" s="104"/>
      <c r="AP18" s="104"/>
      <c r="AQ18" s="104"/>
      <c r="AR18" s="104"/>
      <c r="AS18" s="104"/>
      <c r="AT18" s="159">
        <v>9519080.9998199977</v>
      </c>
      <c r="AU18" s="104">
        <v>37295.674849523806</v>
      </c>
      <c r="AV18" s="102">
        <v>19129.274000000001</v>
      </c>
      <c r="AW18" s="102">
        <v>412831.94451183378</v>
      </c>
      <c r="AX18">
        <v>150508.57767867291</v>
      </c>
      <c r="AY18">
        <v>77992.900107171386</v>
      </c>
      <c r="AZ18">
        <v>19365.464327360001</v>
      </c>
      <c r="BA18">
        <v>0</v>
      </c>
      <c r="BB18">
        <v>0</v>
      </c>
      <c r="BC18">
        <v>0</v>
      </c>
      <c r="BD18">
        <v>102752.20540332513</v>
      </c>
      <c r="BE18">
        <v>33537.821700000008</v>
      </c>
      <c r="BF18">
        <v>0</v>
      </c>
      <c r="BG18">
        <v>0</v>
      </c>
      <c r="BH18">
        <v>2581.9830000000002</v>
      </c>
      <c r="BI18">
        <v>5314.9574713759994</v>
      </c>
      <c r="BJ18">
        <v>363.34626490400001</v>
      </c>
      <c r="BK18">
        <v>0</v>
      </c>
      <c r="BL18">
        <v>0</v>
      </c>
      <c r="BM18">
        <v>0</v>
      </c>
      <c r="BN18">
        <v>20414.688559024278</v>
      </c>
      <c r="BO18">
        <v>0</v>
      </c>
      <c r="BP18">
        <v>0</v>
      </c>
      <c r="BQ18">
        <v>0</v>
      </c>
      <c r="BR18" s="104">
        <v>361.85</v>
      </c>
      <c r="BS18" s="102">
        <v>18477130</v>
      </c>
      <c r="BT18" s="102">
        <v>285000</v>
      </c>
      <c r="BU18">
        <v>23632.426842592591</v>
      </c>
      <c r="BV18">
        <v>23632.426842592591</v>
      </c>
      <c r="BW18">
        <v>15361.970366872381</v>
      </c>
      <c r="BX18">
        <v>2109.0561074124998</v>
      </c>
      <c r="BY18">
        <v>0</v>
      </c>
      <c r="BZ18">
        <v>1433.086695216718</v>
      </c>
      <c r="CA18">
        <v>8158.9469040247686</v>
      </c>
      <c r="CB18">
        <v>31324.853176459514</v>
      </c>
      <c r="CC18">
        <v>186.56654117647059</v>
      </c>
      <c r="CD18">
        <v>0.57494991139561724</v>
      </c>
      <c r="CE18" s="107">
        <v>0.37373916610954461</v>
      </c>
      <c r="CF18" s="107">
        <v>5.1310922494838193E-2</v>
      </c>
      <c r="CG18" s="107">
        <v>0</v>
      </c>
      <c r="CH18" s="107">
        <v>3.486535995330297E-2</v>
      </c>
      <c r="CI18" s="107">
        <v>0.19849784496512429</v>
      </c>
      <c r="CJ18" s="107">
        <v>0.76209784455257024</v>
      </c>
      <c r="CK18" s="107">
        <v>4.5389505290025006E-3</v>
      </c>
      <c r="CL18">
        <v>41103.453316877472</v>
      </c>
      <c r="CM18">
        <v>8273.6751234765707</v>
      </c>
      <c r="CN18" s="102">
        <v>10613083.899672002</v>
      </c>
      <c r="CO18" s="102">
        <v>800904.44383200014</v>
      </c>
      <c r="CP18" s="102">
        <v>3.8898396395847995E-2</v>
      </c>
      <c r="CQ18" s="102">
        <v>0.51545717805809865</v>
      </c>
      <c r="CR18" s="102">
        <v>102456</v>
      </c>
      <c r="CS18" s="102">
        <v>49072</v>
      </c>
    </row>
    <row r="19" spans="1:97" s="141" customFormat="1" x14ac:dyDescent="0.25">
      <c r="A19" s="140" t="s">
        <v>57</v>
      </c>
      <c r="B19" s="106">
        <v>81902306</v>
      </c>
      <c r="C19" s="106">
        <v>0.26150999999999996</v>
      </c>
      <c r="D19" s="106">
        <v>61604.61</v>
      </c>
      <c r="E19" s="106">
        <v>64816.05</v>
      </c>
      <c r="F19" s="106">
        <v>129587.91452753781</v>
      </c>
      <c r="G19" s="106">
        <v>317104.31</v>
      </c>
      <c r="H19" s="106">
        <v>8.7031671061172267E-2</v>
      </c>
      <c r="I19" s="106">
        <v>48653.91452753781</v>
      </c>
      <c r="J19" s="141">
        <v>10349.960538804684</v>
      </c>
      <c r="K19" s="106">
        <v>0.59404816425483564</v>
      </c>
      <c r="L19" s="106">
        <v>0.4343977881002366</v>
      </c>
      <c r="M19" s="106">
        <v>19.108131094623879</v>
      </c>
      <c r="N19" s="106" t="s">
        <v>32</v>
      </c>
      <c r="O19" s="106">
        <v>0.39576617211323417</v>
      </c>
      <c r="P19" s="141">
        <v>0.37545101875374892</v>
      </c>
      <c r="Q19" s="106">
        <v>3.0884160160039406E-2</v>
      </c>
      <c r="R19" s="106">
        <v>0.35486116471705736</v>
      </c>
      <c r="S19" s="141">
        <v>0</v>
      </c>
      <c r="T19" s="106">
        <v>2.6025038525591352E-2</v>
      </c>
      <c r="U19" s="106"/>
      <c r="V19" s="141">
        <v>5700.4</v>
      </c>
      <c r="W19" s="106">
        <v>0</v>
      </c>
      <c r="X19" s="106">
        <v>19951.599999999995</v>
      </c>
      <c r="Y19" s="106">
        <v>0</v>
      </c>
      <c r="Z19" s="106">
        <v>6803.399361702127</v>
      </c>
      <c r="AA19" s="106">
        <v>3220.3046808510639</v>
      </c>
      <c r="AB19" s="106">
        <v>3154.294468085106</v>
      </c>
      <c r="AC19" s="106">
        <v>0</v>
      </c>
      <c r="AD19" s="106">
        <v>7584.8209258342713</v>
      </c>
      <c r="AE19" s="106">
        <v>0</v>
      </c>
      <c r="AF19" s="106">
        <v>1463.0420779220779</v>
      </c>
      <c r="AG19" s="106">
        <v>0</v>
      </c>
      <c r="AH19" s="106">
        <v>508.40110167435677</v>
      </c>
      <c r="AI19" s="106">
        <v>0</v>
      </c>
      <c r="AJ19" s="106">
        <v>267.65191146881284</v>
      </c>
      <c r="AK19" s="106">
        <v>0</v>
      </c>
      <c r="AL19" s="106"/>
      <c r="AM19" s="106"/>
      <c r="AN19" s="106"/>
      <c r="AO19" s="106"/>
      <c r="AP19" s="106"/>
      <c r="AQ19" s="106"/>
      <c r="AR19" s="106"/>
      <c r="AS19" s="106"/>
      <c r="AT19" s="106">
        <v>21418272.042059999</v>
      </c>
      <c r="AU19" s="106">
        <v>14321.217185088291</v>
      </c>
      <c r="AV19" s="106">
        <v>27598.117999999999</v>
      </c>
      <c r="AW19" s="106">
        <v>433332.14783867454</v>
      </c>
      <c r="AX19" s="141">
        <v>0</v>
      </c>
      <c r="AY19" s="141">
        <v>0</v>
      </c>
      <c r="AZ19" s="141">
        <v>216141.61677369362</v>
      </c>
      <c r="BA19" s="141">
        <v>0</v>
      </c>
      <c r="BB19" s="141">
        <v>0</v>
      </c>
      <c r="BC19" s="141">
        <v>0</v>
      </c>
      <c r="BD19" s="141">
        <v>125149.29907133924</v>
      </c>
      <c r="BE19" s="141">
        <v>0</v>
      </c>
      <c r="BF19" s="141">
        <v>0</v>
      </c>
      <c r="BG19" s="141">
        <v>0</v>
      </c>
      <c r="BH19" s="141">
        <v>0</v>
      </c>
      <c r="BI19" s="141">
        <v>0</v>
      </c>
      <c r="BJ19" s="141">
        <v>0</v>
      </c>
      <c r="BK19" s="141">
        <v>0</v>
      </c>
      <c r="BL19" s="141">
        <v>0</v>
      </c>
      <c r="BM19" s="141">
        <v>0</v>
      </c>
      <c r="BN19" s="141">
        <v>0</v>
      </c>
      <c r="BO19" s="141">
        <v>0</v>
      </c>
      <c r="BP19" s="141">
        <v>84512.675366973373</v>
      </c>
      <c r="BQ19" s="141">
        <v>7528.5566266682999</v>
      </c>
      <c r="BR19" s="106">
        <v>1266.2200000000003</v>
      </c>
      <c r="BS19" s="106">
        <v>9304050.0000000019</v>
      </c>
      <c r="BT19" s="106">
        <v>1565000</v>
      </c>
      <c r="BU19" s="141">
        <v>25651.999999999993</v>
      </c>
      <c r="BV19" s="141">
        <v>25651.999999999993</v>
      </c>
      <c r="BW19" s="141">
        <v>13177.998510638296</v>
      </c>
      <c r="BX19" s="141">
        <v>9047.8630037563489</v>
      </c>
      <c r="BY19" s="141">
        <v>776.05301314316966</v>
      </c>
      <c r="BZ19" s="141">
        <v>20597.021389210757</v>
      </c>
      <c r="CA19" s="141">
        <v>3220.3046808510639</v>
      </c>
      <c r="CB19" s="141">
        <v>24836.588457475991</v>
      </c>
      <c r="CC19" s="141">
        <v>0</v>
      </c>
      <c r="CD19" s="141">
        <v>0.52723404168191079</v>
      </c>
      <c r="CE19" s="143">
        <v>0.27085176267121591</v>
      </c>
      <c r="CF19" s="143">
        <v>0.18596372134939554</v>
      </c>
      <c r="CG19" s="143">
        <v>1.5950474297477719E-2</v>
      </c>
      <c r="CH19" s="143">
        <v>0.42333739410737387</v>
      </c>
      <c r="CI19" s="143">
        <v>6.618798738235937E-2</v>
      </c>
      <c r="CJ19" s="143">
        <v>0.51047461851026676</v>
      </c>
      <c r="CK19" s="143">
        <v>0</v>
      </c>
      <c r="CL19" s="141">
        <v>48653.91452753781</v>
      </c>
      <c r="CM19" s="141">
        <v>9793.5002974787858</v>
      </c>
      <c r="CN19" s="106">
        <v>13276523.251080001</v>
      </c>
      <c r="CO19" s="106">
        <v>1155478.0044239999</v>
      </c>
      <c r="CP19" s="106">
        <v>3.0884160160039406E-2</v>
      </c>
      <c r="CQ19" s="106">
        <v>0.35486116471705736</v>
      </c>
      <c r="CR19" s="106">
        <v>122000</v>
      </c>
      <c r="CS19" s="106">
        <v>80934</v>
      </c>
    </row>
    <row r="20" spans="1:97" x14ac:dyDescent="0.25">
      <c r="A20" s="108" t="s">
        <v>59</v>
      </c>
      <c r="B20" s="102">
        <v>318499</v>
      </c>
      <c r="C20" s="102">
        <v>6.5840000000000037E-2</v>
      </c>
      <c r="D20" s="102">
        <v>0</v>
      </c>
      <c r="E20" s="102">
        <v>1.6</v>
      </c>
      <c r="F20" s="102" t="s">
        <v>32</v>
      </c>
      <c r="G20" s="102">
        <v>5384.1949999999997</v>
      </c>
      <c r="H20" s="102">
        <v>0.81754914151511981</v>
      </c>
      <c r="I20" s="102" t="s">
        <v>32</v>
      </c>
      <c r="J20" t="s">
        <v>32</v>
      </c>
      <c r="K20" s="102" t="s">
        <v>32</v>
      </c>
      <c r="L20" s="102">
        <v>6.199340018643109E-3</v>
      </c>
      <c r="M20" s="102" t="s">
        <v>32</v>
      </c>
      <c r="N20" s="102" t="s">
        <v>32</v>
      </c>
      <c r="O20" s="102">
        <v>0</v>
      </c>
      <c r="P20" t="s">
        <v>32</v>
      </c>
      <c r="Q20" s="102" t="s">
        <v>32</v>
      </c>
      <c r="R20" s="102" t="s">
        <v>32</v>
      </c>
      <c r="S20" t="s">
        <v>32</v>
      </c>
      <c r="T20" s="102" t="s">
        <v>32</v>
      </c>
      <c r="U20" s="104"/>
      <c r="V20" s="105">
        <v>0</v>
      </c>
      <c r="W20" s="104">
        <v>0</v>
      </c>
      <c r="X20" s="104">
        <v>0</v>
      </c>
      <c r="Y20" s="104">
        <v>0</v>
      </c>
      <c r="Z20" s="104">
        <v>0</v>
      </c>
      <c r="AA20" s="106">
        <v>0</v>
      </c>
      <c r="AB20" s="104">
        <v>0</v>
      </c>
      <c r="AC20" s="104">
        <v>0</v>
      </c>
      <c r="AD20" s="104">
        <v>0</v>
      </c>
      <c r="AE20" s="104">
        <v>0</v>
      </c>
      <c r="AF20" s="104">
        <v>0</v>
      </c>
      <c r="AG20" s="104">
        <v>0</v>
      </c>
      <c r="AH20" s="104">
        <v>0</v>
      </c>
      <c r="AI20" s="104">
        <v>0</v>
      </c>
      <c r="AJ20" s="104">
        <v>0</v>
      </c>
      <c r="AK20" s="104">
        <v>0</v>
      </c>
      <c r="AL20" s="104"/>
      <c r="AM20" s="104"/>
      <c r="AN20" s="104"/>
      <c r="AO20" s="104"/>
      <c r="AP20" s="104"/>
      <c r="AQ20" s="104"/>
      <c r="AR20" s="104"/>
      <c r="AS20" s="104"/>
      <c r="AT20" s="159">
        <v>20969.974160000012</v>
      </c>
      <c r="AU20" s="104">
        <v>7.3328000000000007</v>
      </c>
      <c r="AV20" s="102">
        <v>4401.8440000000001</v>
      </c>
      <c r="AW20" s="102" t="s">
        <v>32</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s="104">
        <v>1.81</v>
      </c>
      <c r="BS20" s="102">
        <v>130</v>
      </c>
      <c r="BT20" s="102">
        <v>0</v>
      </c>
      <c r="BU20">
        <v>0</v>
      </c>
      <c r="BV20">
        <v>0</v>
      </c>
      <c r="BW20">
        <v>0</v>
      </c>
      <c r="BX20">
        <v>0</v>
      </c>
      <c r="BY20">
        <v>0</v>
      </c>
      <c r="BZ20">
        <v>0</v>
      </c>
      <c r="CA20">
        <v>0</v>
      </c>
      <c r="CB20">
        <v>0</v>
      </c>
      <c r="CC20">
        <v>0</v>
      </c>
      <c r="CD20" t="s">
        <v>217</v>
      </c>
      <c r="CE20" s="107" t="s">
        <v>217</v>
      </c>
      <c r="CF20" s="107" t="s">
        <v>217</v>
      </c>
      <c r="CG20" s="107" t="s">
        <v>217</v>
      </c>
      <c r="CH20" s="107" t="s">
        <v>217</v>
      </c>
      <c r="CI20" s="107" t="s">
        <v>217</v>
      </c>
      <c r="CJ20" s="107" t="s">
        <v>217</v>
      </c>
      <c r="CK20" s="107" t="s">
        <v>217</v>
      </c>
      <c r="CL20">
        <v>0</v>
      </c>
      <c r="CM20" t="s">
        <v>32</v>
      </c>
      <c r="CN20" s="102">
        <v>225425.47626</v>
      </c>
      <c r="CO20" s="102">
        <v>184296.40459200001</v>
      </c>
      <c r="CP20" s="102" t="s">
        <v>32</v>
      </c>
      <c r="CQ20" s="102" t="s">
        <v>32</v>
      </c>
      <c r="CR20" s="102">
        <v>14</v>
      </c>
      <c r="CS20" s="102">
        <v>190</v>
      </c>
    </row>
    <row r="21" spans="1:97" x14ac:dyDescent="0.25">
      <c r="A21" s="108" t="s">
        <v>60</v>
      </c>
      <c r="B21" s="102">
        <v>4458942</v>
      </c>
      <c r="C21" s="102">
        <v>0.38058999999999998</v>
      </c>
      <c r="D21" s="102">
        <v>2405</v>
      </c>
      <c r="E21" s="102">
        <v>2313.5</v>
      </c>
      <c r="F21" s="102">
        <v>3067.1503847293211</v>
      </c>
      <c r="G21" s="102">
        <v>14402.127</v>
      </c>
      <c r="H21" s="102">
        <v>4.5773308345357595E-2</v>
      </c>
      <c r="I21" s="102">
        <v>701.15038472932122</v>
      </c>
      <c r="J21">
        <v>148.31380295810644</v>
      </c>
      <c r="K21" s="102">
        <v>0.15724590827360418</v>
      </c>
      <c r="L21" s="102">
        <v>8.2626768211765803E-2</v>
      </c>
      <c r="M21" s="102">
        <v>11.213422376877743</v>
      </c>
      <c r="N21" s="102">
        <v>3.7063690488776502E-2</v>
      </c>
      <c r="O21" s="102">
        <v>6.3230159334818722E-2</v>
      </c>
      <c r="P21">
        <v>0.22859993700347966</v>
      </c>
      <c r="Q21" s="102">
        <v>9.7995175131887664E-3</v>
      </c>
      <c r="R21" s="102">
        <v>0.21408803224909675</v>
      </c>
      <c r="S21">
        <v>0</v>
      </c>
      <c r="T21" s="102">
        <v>8.5870308725913724E-2</v>
      </c>
      <c r="U21" s="104"/>
      <c r="V21" s="105">
        <v>0</v>
      </c>
      <c r="W21" s="104">
        <v>0</v>
      </c>
      <c r="X21" s="104">
        <v>88.729016786570739</v>
      </c>
      <c r="Y21" s="104">
        <v>57.553956834532372</v>
      </c>
      <c r="Z21" s="104">
        <v>0</v>
      </c>
      <c r="AA21" s="106">
        <v>328.58641110821804</v>
      </c>
      <c r="AB21" s="104">
        <v>113.556</v>
      </c>
      <c r="AC21" s="104">
        <v>0</v>
      </c>
      <c r="AD21" s="104">
        <v>0</v>
      </c>
      <c r="AE21" s="104">
        <v>112.72499999999999</v>
      </c>
      <c r="AF21" s="104">
        <v>0</v>
      </c>
      <c r="AG21" s="104">
        <v>0</v>
      </c>
      <c r="AH21" s="104">
        <v>0</v>
      </c>
      <c r="AI21" s="104">
        <v>0</v>
      </c>
      <c r="AJ21" s="104">
        <v>0</v>
      </c>
      <c r="AK21" s="104">
        <v>0</v>
      </c>
      <c r="AL21" s="104"/>
      <c r="AM21" s="104"/>
      <c r="AN21" s="104"/>
      <c r="AO21" s="104"/>
      <c r="AP21" s="104"/>
      <c r="AQ21" s="104"/>
      <c r="AR21" s="104"/>
      <c r="AS21" s="104"/>
      <c r="AT21" s="159">
        <v>1697028.73578</v>
      </c>
      <c r="AU21" s="104">
        <v>1523.4253714285712</v>
      </c>
      <c r="AV21" s="102">
        <v>659.23299999999995</v>
      </c>
      <c r="AW21" s="102">
        <v>6209.6023022500003</v>
      </c>
      <c r="AX21">
        <v>1232.5681594</v>
      </c>
      <c r="AY21">
        <v>0</v>
      </c>
      <c r="AZ21">
        <v>0</v>
      </c>
      <c r="BA21">
        <v>666.79916820000005</v>
      </c>
      <c r="BB21">
        <v>646.59313280000003</v>
      </c>
      <c r="BC21">
        <v>1607.4365476499997</v>
      </c>
      <c r="BD21">
        <v>0</v>
      </c>
      <c r="BE21">
        <v>0</v>
      </c>
      <c r="BF21">
        <v>0</v>
      </c>
      <c r="BG21">
        <v>0</v>
      </c>
      <c r="BH21">
        <v>28.2</v>
      </c>
      <c r="BI21">
        <v>936.87938259999999</v>
      </c>
      <c r="BJ21">
        <v>0</v>
      </c>
      <c r="BK21">
        <v>0</v>
      </c>
      <c r="BL21">
        <v>0</v>
      </c>
      <c r="BM21">
        <v>0</v>
      </c>
      <c r="BN21">
        <v>1091.1259116000001</v>
      </c>
      <c r="BO21">
        <v>0</v>
      </c>
      <c r="BP21">
        <v>0</v>
      </c>
      <c r="BQ21">
        <v>0</v>
      </c>
      <c r="BR21" s="104">
        <v>60.207999999999998</v>
      </c>
      <c r="BS21" s="102">
        <v>140220</v>
      </c>
      <c r="BT21" s="102">
        <v>50000</v>
      </c>
      <c r="BU21">
        <v>146.28297362110311</v>
      </c>
      <c r="BV21">
        <v>146.28297362110311</v>
      </c>
      <c r="BW21">
        <v>442.14241110821803</v>
      </c>
      <c r="BX21">
        <v>112.72499999999999</v>
      </c>
      <c r="BY21">
        <v>0</v>
      </c>
      <c r="BZ21">
        <v>0</v>
      </c>
      <c r="CA21">
        <v>441.31141110821807</v>
      </c>
      <c r="CB21">
        <v>202.28501678657074</v>
      </c>
      <c r="CC21">
        <v>57.553956834532372</v>
      </c>
      <c r="CD21">
        <v>0.2086328080352913</v>
      </c>
      <c r="CE21" s="107">
        <v>0.63059569065045429</v>
      </c>
      <c r="CF21" s="107">
        <v>0.16077150131425433</v>
      </c>
      <c r="CG21" s="107">
        <v>0</v>
      </c>
      <c r="CH21" s="107">
        <v>0</v>
      </c>
      <c r="CI21" s="107">
        <v>0.62941049555094541</v>
      </c>
      <c r="CJ21" s="107">
        <v>0.2885044652220547</v>
      </c>
      <c r="CK21" s="107">
        <v>8.2085039226999848E-2</v>
      </c>
      <c r="CL21">
        <v>701.15038472932122</v>
      </c>
      <c r="CM21">
        <v>141.13389576366879</v>
      </c>
      <c r="CN21" s="102">
        <v>602988.25323600008</v>
      </c>
      <c r="CO21" s="102">
        <v>27600.767243999999</v>
      </c>
      <c r="CP21" s="102">
        <v>1.0298048542281736E-2</v>
      </c>
      <c r="CQ21" s="102">
        <v>0.22497933652912772</v>
      </c>
      <c r="CR21" s="102">
        <v>4485</v>
      </c>
      <c r="CS21" s="102">
        <v>2366</v>
      </c>
    </row>
    <row r="22" spans="1:97" x14ac:dyDescent="0.25">
      <c r="A22" s="108" t="s">
        <v>61</v>
      </c>
      <c r="B22" s="102">
        <v>60192698</v>
      </c>
      <c r="C22" s="102">
        <v>0.31640000000000001</v>
      </c>
      <c r="D22" s="102">
        <v>26948</v>
      </c>
      <c r="E22" s="102">
        <v>29624</v>
      </c>
      <c r="F22" s="102">
        <v>45220.449700239806</v>
      </c>
      <c r="G22" s="102">
        <v>164858.378</v>
      </c>
      <c r="H22" s="102">
        <v>9.7107433630094317E-2</v>
      </c>
      <c r="I22" s="102">
        <v>11925.449700239806</v>
      </c>
      <c r="J22">
        <v>2432.3688357695619</v>
      </c>
      <c r="K22" s="102">
        <v>0.19812120234650066</v>
      </c>
      <c r="L22" s="102">
        <v>0.33336886945017702</v>
      </c>
      <c r="M22" s="102">
        <v>20.284852491576302</v>
      </c>
      <c r="N22" s="102" t="s">
        <v>32</v>
      </c>
      <c r="O22" s="102">
        <v>0.27701306413686222</v>
      </c>
      <c r="P22">
        <v>0.26371806957453953</v>
      </c>
      <c r="Q22" s="102">
        <v>1.4560755028998389E-2</v>
      </c>
      <c r="R22" s="102">
        <v>0.14994480324198273</v>
      </c>
      <c r="S22">
        <v>0</v>
      </c>
      <c r="T22" s="102">
        <v>0.13058727671868714</v>
      </c>
      <c r="U22" s="104"/>
      <c r="V22" s="105">
        <v>5035.9712230215819</v>
      </c>
      <c r="W22" s="104">
        <v>1007.1942446043164</v>
      </c>
      <c r="X22" s="104">
        <v>1812.9496402877696</v>
      </c>
      <c r="Y22" s="104">
        <v>350.11990407673858</v>
      </c>
      <c r="Z22" s="104">
        <v>0</v>
      </c>
      <c r="AA22" s="106">
        <v>1127.0983213429256</v>
      </c>
      <c r="AB22" s="104">
        <v>1510.7913669064747</v>
      </c>
      <c r="AC22" s="104">
        <v>0</v>
      </c>
      <c r="AD22" s="104">
        <v>1081.325</v>
      </c>
      <c r="AE22" s="104">
        <v>0</v>
      </c>
      <c r="AF22" s="104">
        <v>0</v>
      </c>
      <c r="AG22" s="104">
        <v>0</v>
      </c>
      <c r="AH22" s="104">
        <v>0</v>
      </c>
      <c r="AI22" s="104">
        <v>0</v>
      </c>
      <c r="AJ22" s="104">
        <v>0</v>
      </c>
      <c r="AK22" s="104">
        <v>0</v>
      </c>
      <c r="AL22" s="104"/>
      <c r="AM22" s="104"/>
      <c r="AN22" s="104"/>
      <c r="AO22" s="104"/>
      <c r="AP22" s="104"/>
      <c r="AQ22" s="104"/>
      <c r="AR22" s="104"/>
      <c r="AS22" s="104"/>
      <c r="AT22" s="159">
        <v>19044969.6472</v>
      </c>
      <c r="AU22" s="104">
        <v>8962.8204761904763</v>
      </c>
      <c r="AV22" s="102">
        <v>16008.974</v>
      </c>
      <c r="AW22" s="102">
        <v>101838.41841600001</v>
      </c>
      <c r="AX22">
        <v>0</v>
      </c>
      <c r="AY22">
        <v>0</v>
      </c>
      <c r="AZ22">
        <v>69145.053138800009</v>
      </c>
      <c r="BA22">
        <v>0</v>
      </c>
      <c r="BB22">
        <v>0</v>
      </c>
      <c r="BC22">
        <v>0</v>
      </c>
      <c r="BD22">
        <v>22226.638940000001</v>
      </c>
      <c r="BE22">
        <v>0</v>
      </c>
      <c r="BF22">
        <v>0</v>
      </c>
      <c r="BG22">
        <v>0</v>
      </c>
      <c r="BH22">
        <v>0</v>
      </c>
      <c r="BI22">
        <v>0</v>
      </c>
      <c r="BJ22">
        <v>0</v>
      </c>
      <c r="BK22">
        <v>0</v>
      </c>
      <c r="BL22">
        <v>0</v>
      </c>
      <c r="BM22">
        <v>0</v>
      </c>
      <c r="BN22">
        <v>0</v>
      </c>
      <c r="BO22">
        <v>0</v>
      </c>
      <c r="BP22">
        <v>10466.7263372</v>
      </c>
      <c r="BQ22">
        <v>0</v>
      </c>
      <c r="BR22" s="104">
        <v>1557.3120000000001</v>
      </c>
      <c r="BS22" s="102">
        <v>6349000</v>
      </c>
      <c r="BT22" s="102">
        <v>1221000</v>
      </c>
      <c r="BU22">
        <v>8206.2350119904058</v>
      </c>
      <c r="BV22">
        <v>8206.2350119904058</v>
      </c>
      <c r="BW22">
        <v>2637.8896882494</v>
      </c>
      <c r="BX22">
        <v>1081.325</v>
      </c>
      <c r="BY22">
        <v>0</v>
      </c>
      <c r="BZ22">
        <v>6117.2962230215817</v>
      </c>
      <c r="CA22">
        <v>2134.2925659472421</v>
      </c>
      <c r="CB22">
        <v>3323.741007194244</v>
      </c>
      <c r="CC22">
        <v>350.11990407673858</v>
      </c>
      <c r="CD22">
        <v>0.68812792961806624</v>
      </c>
      <c r="CE22" s="107">
        <v>0.22119834090586582</v>
      </c>
      <c r="CF22" s="107">
        <v>9.0673729476067971E-2</v>
      </c>
      <c r="CG22" s="107">
        <v>0</v>
      </c>
      <c r="CH22" s="107">
        <v>0.51296147120544822</v>
      </c>
      <c r="CI22" s="107">
        <v>0.17896956673292783</v>
      </c>
      <c r="CJ22" s="107">
        <v>0.27870990954139097</v>
      </c>
      <c r="CK22" s="107">
        <v>2.9359052520233103E-2</v>
      </c>
      <c r="CL22">
        <v>11925.449700239806</v>
      </c>
      <c r="CM22">
        <v>2400.4624565360173</v>
      </c>
      <c r="CN22" s="102">
        <v>6902290.5701040002</v>
      </c>
      <c r="CO22" s="102">
        <v>670263.72343200003</v>
      </c>
      <c r="CP22" s="102">
        <v>1.475429314104717E-2</v>
      </c>
      <c r="CQ22" s="102">
        <v>0.15193783410289516</v>
      </c>
      <c r="CR22" s="102">
        <v>31352</v>
      </c>
      <c r="CS22" s="102">
        <v>33295</v>
      </c>
    </row>
    <row r="23" spans="1:97" x14ac:dyDescent="0.25">
      <c r="A23" s="108" t="s">
        <v>63</v>
      </c>
      <c r="B23" s="102">
        <v>2254834</v>
      </c>
      <c r="C23" s="102">
        <v>0.32280000000000003</v>
      </c>
      <c r="D23" s="102">
        <v>10442.310000000001</v>
      </c>
      <c r="E23" s="102">
        <v>7020.0500000000011</v>
      </c>
      <c r="F23" s="102" t="s">
        <v>32</v>
      </c>
      <c r="G23" s="102">
        <v>4221.0129999999999</v>
      </c>
      <c r="H23" s="102">
        <v>0.37100098957288213</v>
      </c>
      <c r="I23" s="102" t="s">
        <v>32</v>
      </c>
      <c r="J23" t="s">
        <v>32</v>
      </c>
      <c r="K23" s="102" t="s">
        <v>32</v>
      </c>
      <c r="L23" s="102">
        <v>0.95669442307651931</v>
      </c>
      <c r="M23" s="102" t="s">
        <v>32</v>
      </c>
      <c r="N23" s="102" t="s">
        <v>32</v>
      </c>
      <c r="O23" s="102">
        <v>0</v>
      </c>
      <c r="P23" t="s">
        <v>32</v>
      </c>
      <c r="Q23" s="102" t="s">
        <v>32</v>
      </c>
      <c r="R23" s="102" t="s">
        <v>32</v>
      </c>
      <c r="S23" t="s">
        <v>32</v>
      </c>
      <c r="T23" s="102" t="s">
        <v>32</v>
      </c>
      <c r="U23" s="104"/>
      <c r="V23" s="105">
        <v>0</v>
      </c>
      <c r="W23" s="104">
        <v>0</v>
      </c>
      <c r="X23" s="104">
        <v>0</v>
      </c>
      <c r="Y23" s="104">
        <v>0</v>
      </c>
      <c r="Z23" s="104">
        <v>0</v>
      </c>
      <c r="AA23" s="106">
        <v>0</v>
      </c>
      <c r="AB23" s="104">
        <v>0</v>
      </c>
      <c r="AC23" s="104">
        <v>0</v>
      </c>
      <c r="AD23" s="104">
        <v>0</v>
      </c>
      <c r="AE23" s="104">
        <v>0</v>
      </c>
      <c r="AF23" s="104">
        <v>0</v>
      </c>
      <c r="AG23" s="104">
        <v>0</v>
      </c>
      <c r="AH23" s="104">
        <v>0</v>
      </c>
      <c r="AI23" s="104">
        <v>0</v>
      </c>
      <c r="AJ23" s="104">
        <v>0</v>
      </c>
      <c r="AK23" s="104">
        <v>0</v>
      </c>
      <c r="AL23" s="104"/>
      <c r="AM23" s="104"/>
      <c r="AN23" s="104"/>
      <c r="AO23" s="104"/>
      <c r="AP23" s="104"/>
      <c r="AQ23" s="104"/>
      <c r="AR23" s="104"/>
      <c r="AS23" s="104"/>
      <c r="AT23" s="159">
        <v>727860.41520000005</v>
      </c>
      <c r="AU23" s="104">
        <v>1299.5299999999997</v>
      </c>
      <c r="AV23" s="102">
        <v>1566</v>
      </c>
      <c r="AW23" s="102" t="s">
        <v>32</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s="104">
        <v>12.780000000000001</v>
      </c>
      <c r="BS23" s="102">
        <v>696339.99999999988</v>
      </c>
      <c r="BT23" s="102">
        <v>0</v>
      </c>
      <c r="BU23">
        <v>0</v>
      </c>
      <c r="BV23">
        <v>0</v>
      </c>
      <c r="BW23">
        <v>0</v>
      </c>
      <c r="BX23">
        <v>0</v>
      </c>
      <c r="BY23">
        <v>0</v>
      </c>
      <c r="BZ23">
        <v>0</v>
      </c>
      <c r="CA23">
        <v>0</v>
      </c>
      <c r="CB23">
        <v>0</v>
      </c>
      <c r="CC23">
        <v>0</v>
      </c>
      <c r="CD23" t="s">
        <v>217</v>
      </c>
      <c r="CE23" s="107" t="s">
        <v>217</v>
      </c>
      <c r="CF23" s="107" t="s">
        <v>217</v>
      </c>
      <c r="CG23" s="107" t="s">
        <v>217</v>
      </c>
      <c r="CH23" s="107" t="s">
        <v>217</v>
      </c>
      <c r="CI23" s="107" t="s">
        <v>217</v>
      </c>
      <c r="CJ23" s="107" t="s">
        <v>217</v>
      </c>
      <c r="CK23" s="107" t="s">
        <v>217</v>
      </c>
      <c r="CL23">
        <v>0</v>
      </c>
      <c r="CM23" t="s">
        <v>32</v>
      </c>
      <c r="CN23" s="102">
        <v>176725.37228400001</v>
      </c>
      <c r="CO23" s="102">
        <v>65565.288</v>
      </c>
      <c r="CP23" s="102" t="s">
        <v>32</v>
      </c>
      <c r="CQ23" s="102" t="s">
        <v>32</v>
      </c>
      <c r="CR23" s="102">
        <v>25280</v>
      </c>
      <c r="CS23" s="102">
        <v>2794</v>
      </c>
    </row>
    <row r="24" spans="1:97" x14ac:dyDescent="0.25">
      <c r="A24" s="108" t="s">
        <v>64</v>
      </c>
      <c r="B24" s="102">
        <v>35911</v>
      </c>
      <c r="C24" s="102">
        <v>0.85692999999999997</v>
      </c>
      <c r="D24" s="102">
        <v>25</v>
      </c>
      <c r="E24" s="102">
        <v>17</v>
      </c>
      <c r="F24" s="102">
        <v>52.338129496402871</v>
      </c>
      <c r="G24" s="102">
        <v>116.46680997420464</v>
      </c>
      <c r="H24" s="102">
        <v>7.3489360351241664E-2</v>
      </c>
      <c r="I24" s="102">
        <v>32.338129496402871</v>
      </c>
      <c r="J24">
        <v>6.5080344742762968</v>
      </c>
      <c r="K24" s="102">
        <v>0.90050762987393473</v>
      </c>
      <c r="L24" s="102">
        <v>0.45494111698260248</v>
      </c>
      <c r="M24" s="102" t="s">
        <v>32</v>
      </c>
      <c r="N24" s="102" t="s">
        <v>32</v>
      </c>
      <c r="O24" s="102">
        <v>0.88235294117647045</v>
      </c>
      <c r="P24">
        <v>0.61786941580756005</v>
      </c>
      <c r="Q24" s="102">
        <v>5.5889840279146646E-2</v>
      </c>
      <c r="R24" s="102">
        <v>0.7605160803145069</v>
      </c>
      <c r="S24">
        <v>0</v>
      </c>
      <c r="T24" s="102">
        <v>0</v>
      </c>
      <c r="U24" s="104"/>
      <c r="V24" s="105">
        <v>0</v>
      </c>
      <c r="W24" s="104">
        <v>0</v>
      </c>
      <c r="X24" s="104">
        <v>14.999999999999998</v>
      </c>
      <c r="Y24" s="104">
        <v>0</v>
      </c>
      <c r="Z24" s="104">
        <v>0</v>
      </c>
      <c r="AA24" s="106">
        <v>2.3381294964028778</v>
      </c>
      <c r="AB24" s="104">
        <v>0</v>
      </c>
      <c r="AC24" s="104">
        <v>14.999999999999998</v>
      </c>
      <c r="AD24" s="104">
        <v>0</v>
      </c>
      <c r="AE24" s="104">
        <v>0</v>
      </c>
      <c r="AF24" s="104">
        <v>0</v>
      </c>
      <c r="AG24" s="104">
        <v>0</v>
      </c>
      <c r="AH24" s="104">
        <v>0</v>
      </c>
      <c r="AI24" s="104">
        <v>0</v>
      </c>
      <c r="AJ24" s="104">
        <v>0</v>
      </c>
      <c r="AK24" s="104">
        <v>0</v>
      </c>
      <c r="AL24" s="104"/>
      <c r="AM24" s="104"/>
      <c r="AN24" s="104"/>
      <c r="AO24" s="104"/>
      <c r="AP24" s="104"/>
      <c r="AQ24" s="104"/>
      <c r="AR24" s="104"/>
      <c r="AS24" s="104"/>
      <c r="AT24" s="159">
        <v>30773.213229999998</v>
      </c>
      <c r="AU24" s="104">
        <v>17.32</v>
      </c>
      <c r="AV24" s="102">
        <v>8.559071367153912</v>
      </c>
      <c r="AW24" s="102">
        <v>272.47838736900002</v>
      </c>
      <c r="AX24">
        <v>126.388751427</v>
      </c>
      <c r="AY24">
        <v>0</v>
      </c>
      <c r="AZ24">
        <v>0</v>
      </c>
      <c r="BA24">
        <v>126.388751427</v>
      </c>
      <c r="BB24">
        <v>19.700884515000002</v>
      </c>
      <c r="BC24">
        <v>0</v>
      </c>
      <c r="BD24">
        <v>0</v>
      </c>
      <c r="BE24">
        <v>0</v>
      </c>
      <c r="BF24">
        <v>0</v>
      </c>
      <c r="BG24">
        <v>0</v>
      </c>
      <c r="BH24">
        <v>0</v>
      </c>
      <c r="BI24">
        <v>0</v>
      </c>
      <c r="BJ24">
        <v>0</v>
      </c>
      <c r="BK24">
        <v>0</v>
      </c>
      <c r="BL24">
        <v>0</v>
      </c>
      <c r="BM24">
        <v>0</v>
      </c>
      <c r="BN24">
        <v>0</v>
      </c>
      <c r="BO24">
        <v>0</v>
      </c>
      <c r="BP24">
        <v>0</v>
      </c>
      <c r="BQ24">
        <v>0</v>
      </c>
      <c r="BR24" s="104">
        <v>0</v>
      </c>
      <c r="BS24" s="102">
        <v>14000</v>
      </c>
      <c r="BT24" s="102">
        <v>0</v>
      </c>
      <c r="BU24">
        <v>14.999999999999998</v>
      </c>
      <c r="BV24">
        <v>14.999999999999998</v>
      </c>
      <c r="BW24">
        <v>17.338129496402875</v>
      </c>
      <c r="BX24">
        <v>0</v>
      </c>
      <c r="BY24">
        <v>0</v>
      </c>
      <c r="BZ24">
        <v>0</v>
      </c>
      <c r="CA24">
        <v>2.3381294964028778</v>
      </c>
      <c r="CB24">
        <v>14.999999999999998</v>
      </c>
      <c r="CC24">
        <v>14.999999999999998</v>
      </c>
      <c r="CD24">
        <v>0.4638487208008899</v>
      </c>
      <c r="CE24" s="107">
        <v>0.5361512791991101</v>
      </c>
      <c r="CF24" s="107">
        <v>0</v>
      </c>
      <c r="CG24" s="107">
        <v>0</v>
      </c>
      <c r="CH24" s="107">
        <v>0</v>
      </c>
      <c r="CI24" s="107">
        <v>7.2302558398220265E-2</v>
      </c>
      <c r="CJ24" s="107">
        <v>0.4638487208008899</v>
      </c>
      <c r="CK24" s="107">
        <v>0.4638487208008899</v>
      </c>
      <c r="CL24">
        <v>32.338129496402871</v>
      </c>
      <c r="CM24">
        <v>6.5093114072800207</v>
      </c>
      <c r="CN24" s="102">
        <v>4876.2323999999999</v>
      </c>
      <c r="CO24" s="102">
        <v>358.35120000000001</v>
      </c>
      <c r="CP24" s="102">
        <v>5.5878876357287652E-2</v>
      </c>
      <c r="CQ24" s="102">
        <v>0.76036688971321986</v>
      </c>
      <c r="CR24" s="102" t="s">
        <v>217</v>
      </c>
      <c r="CS24" s="102">
        <v>20</v>
      </c>
    </row>
    <row r="25" spans="1:97" x14ac:dyDescent="0.25">
      <c r="A25" s="108" t="s">
        <v>0</v>
      </c>
      <c r="B25" s="102">
        <v>3339456</v>
      </c>
      <c r="C25" s="102">
        <v>0.33016000000000006</v>
      </c>
      <c r="D25" s="102">
        <v>5612.1319999999996</v>
      </c>
      <c r="E25" s="102">
        <v>5041.5403404399995</v>
      </c>
      <c r="F25" s="102">
        <v>7185.3642406621721</v>
      </c>
      <c r="G25" s="102">
        <v>8634.7090000000007</v>
      </c>
      <c r="H25" s="102">
        <v>0.12180572616865258</v>
      </c>
      <c r="I25" s="102">
        <v>3392.3642406621721</v>
      </c>
      <c r="J25">
        <v>693.39222678179033</v>
      </c>
      <c r="K25" s="102">
        <v>1.0158433710946251</v>
      </c>
      <c r="L25" s="102">
        <v>1.5618137805351431</v>
      </c>
      <c r="M25" s="102">
        <v>2.665104735621612</v>
      </c>
      <c r="N25" s="102">
        <v>0.17473685181653117</v>
      </c>
      <c r="O25" s="102">
        <v>0.37529925442788781</v>
      </c>
      <c r="P25">
        <v>0.47212140220598564</v>
      </c>
      <c r="Q25" s="102">
        <v>7.9081504620576948E-2</v>
      </c>
      <c r="R25" s="102">
        <v>0.64924291417203528</v>
      </c>
      <c r="S25">
        <v>0</v>
      </c>
      <c r="T25" s="102">
        <v>8.5696815340576146E-2</v>
      </c>
      <c r="U25" s="104"/>
      <c r="V25" s="105">
        <v>187.0503597122302</v>
      </c>
      <c r="W25" s="104">
        <v>0</v>
      </c>
      <c r="X25" s="104">
        <v>1661.870503597122</v>
      </c>
      <c r="Y25" s="104">
        <v>43.165467625899275</v>
      </c>
      <c r="Z25" s="104">
        <v>995.00364579749044</v>
      </c>
      <c r="AA25" s="106">
        <v>0</v>
      </c>
      <c r="AB25" s="104">
        <v>361.11258384102246</v>
      </c>
      <c r="AC25" s="104">
        <v>144.16168008840802</v>
      </c>
      <c r="AD25" s="104">
        <v>0</v>
      </c>
      <c r="AE25" s="104">
        <v>0</v>
      </c>
      <c r="AF25" s="104">
        <v>0</v>
      </c>
      <c r="AG25" s="104">
        <v>0</v>
      </c>
      <c r="AH25" s="104">
        <v>0</v>
      </c>
      <c r="AI25" s="104">
        <v>0</v>
      </c>
      <c r="AJ25" s="104">
        <v>0</v>
      </c>
      <c r="AK25" s="104">
        <v>0</v>
      </c>
      <c r="AL25" s="104"/>
      <c r="AM25" s="104"/>
      <c r="AN25" s="104"/>
      <c r="AO25" s="104"/>
      <c r="AP25" s="104"/>
      <c r="AQ25" s="104"/>
      <c r="AR25" s="104"/>
      <c r="AS25" s="104"/>
      <c r="AT25" s="159">
        <v>1102554.7929600002</v>
      </c>
      <c r="AU25" s="104">
        <v>2833.0027238095245</v>
      </c>
      <c r="AV25" s="102">
        <v>1051.7570000000001</v>
      </c>
      <c r="AW25" s="102">
        <v>29030.945750899999</v>
      </c>
      <c r="AX25">
        <v>14083.606673800001</v>
      </c>
      <c r="AY25">
        <v>1293.1862656000001</v>
      </c>
      <c r="AZ25">
        <v>565.76899120000007</v>
      </c>
      <c r="BA25">
        <v>3940.176903</v>
      </c>
      <c r="BB25">
        <v>4425.1217526</v>
      </c>
      <c r="BC25">
        <v>4723.0851647</v>
      </c>
      <c r="BD25">
        <v>0</v>
      </c>
      <c r="BE25">
        <v>0</v>
      </c>
      <c r="BF25">
        <v>0</v>
      </c>
      <c r="BG25">
        <v>0</v>
      </c>
      <c r="BH25">
        <v>0</v>
      </c>
      <c r="BI25">
        <v>0</v>
      </c>
      <c r="BJ25">
        <v>0</v>
      </c>
      <c r="BK25">
        <v>0</v>
      </c>
      <c r="BL25">
        <v>0</v>
      </c>
      <c r="BM25">
        <v>0</v>
      </c>
      <c r="BN25">
        <v>0</v>
      </c>
      <c r="BO25">
        <v>0</v>
      </c>
      <c r="BP25">
        <v>0</v>
      </c>
      <c r="BQ25">
        <v>0</v>
      </c>
      <c r="BR25" s="104">
        <v>290.71481189999997</v>
      </c>
      <c r="BS25" s="102">
        <v>1721985.2694399999</v>
      </c>
      <c r="BT25" s="102">
        <v>8900.0000000000055</v>
      </c>
      <c r="BU25">
        <v>1892.0863309352515</v>
      </c>
      <c r="BV25">
        <v>1892.0863309352515</v>
      </c>
      <c r="BW25">
        <v>1500.2779097269208</v>
      </c>
      <c r="BX25">
        <v>0</v>
      </c>
      <c r="BY25">
        <v>0</v>
      </c>
      <c r="BZ25">
        <v>1182.0540055097206</v>
      </c>
      <c r="CA25">
        <v>0</v>
      </c>
      <c r="CB25">
        <v>2022.9830874381446</v>
      </c>
      <c r="CC25">
        <v>187.3271477143073</v>
      </c>
      <c r="CD25">
        <v>0.5577485778962008</v>
      </c>
      <c r="CE25" s="107">
        <v>0.44225142210379931</v>
      </c>
      <c r="CF25" s="107">
        <v>0</v>
      </c>
      <c r="CG25" s="107">
        <v>0</v>
      </c>
      <c r="CH25" s="107">
        <v>0.34844548570025891</v>
      </c>
      <c r="CI25" s="107">
        <v>0</v>
      </c>
      <c r="CJ25" s="107">
        <v>0.59633428014300394</v>
      </c>
      <c r="CK25" s="107">
        <v>5.5220234156737248E-2</v>
      </c>
      <c r="CL25">
        <v>3392.3642406621721</v>
      </c>
      <c r="CM25">
        <v>682.84577968083738</v>
      </c>
      <c r="CN25" s="102">
        <v>361517.99641200004</v>
      </c>
      <c r="CO25" s="102">
        <v>44034.962076000003</v>
      </c>
      <c r="CP25" s="102">
        <v>8.0302906187317988E-2</v>
      </c>
      <c r="CQ25" s="102">
        <v>0.65927037022980617</v>
      </c>
      <c r="CR25" s="102">
        <v>10870</v>
      </c>
      <c r="CS25" s="102">
        <v>3793</v>
      </c>
    </row>
    <row r="26" spans="1:97" x14ac:dyDescent="0.25">
      <c r="A26" s="108" t="s">
        <v>65</v>
      </c>
      <c r="B26" s="102">
        <v>497783</v>
      </c>
      <c r="C26" s="102">
        <v>0.14813999999999994</v>
      </c>
      <c r="D26" s="102">
        <v>349</v>
      </c>
      <c r="E26" s="102">
        <v>761</v>
      </c>
      <c r="F26" s="102">
        <v>1946.4835760335732</v>
      </c>
      <c r="G26" s="102">
        <v>3951.8780000000002</v>
      </c>
      <c r="H26" s="102">
        <v>3.1087245102202038E-2</v>
      </c>
      <c r="I26" s="102">
        <v>387.48357603357312</v>
      </c>
      <c r="J26">
        <v>77.99498196665472</v>
      </c>
      <c r="K26" s="102">
        <v>0.7784186604073926</v>
      </c>
      <c r="L26" s="102">
        <v>0.23053481456204389</v>
      </c>
      <c r="M26" s="102" t="s">
        <v>32</v>
      </c>
      <c r="N26" s="102" t="s">
        <v>32</v>
      </c>
      <c r="O26" s="102">
        <v>0.34367249958246282</v>
      </c>
      <c r="P26">
        <v>0.19906850528025713</v>
      </c>
      <c r="Q26" s="102">
        <v>1.9736490199271706E-2</v>
      </c>
      <c r="R26" s="102">
        <v>0.63487421076992412</v>
      </c>
      <c r="S26">
        <v>0</v>
      </c>
      <c r="T26" s="102">
        <v>1.5484527270596203E-2</v>
      </c>
      <c r="U26" s="104"/>
      <c r="V26" s="105">
        <v>0</v>
      </c>
      <c r="W26" s="104">
        <v>0</v>
      </c>
      <c r="X26" s="104">
        <v>259.66666666666663</v>
      </c>
      <c r="Y26" s="104">
        <v>1.8681055155875299</v>
      </c>
      <c r="Z26" s="104">
        <v>13.268585131894485</v>
      </c>
      <c r="AA26" s="106">
        <v>110.37410071942446</v>
      </c>
      <c r="AB26" s="104">
        <v>2.3061180000000001</v>
      </c>
      <c r="AC26" s="104">
        <v>0</v>
      </c>
      <c r="AD26" s="104">
        <v>0</v>
      </c>
      <c r="AE26" s="104">
        <v>0</v>
      </c>
      <c r="AF26" s="104">
        <v>0</v>
      </c>
      <c r="AG26" s="104">
        <v>0</v>
      </c>
      <c r="AH26" s="104">
        <v>0</v>
      </c>
      <c r="AI26" s="104">
        <v>0</v>
      </c>
      <c r="AJ26" s="104">
        <v>0</v>
      </c>
      <c r="AK26" s="104">
        <v>0</v>
      </c>
      <c r="AL26" s="104"/>
      <c r="AM26" s="104"/>
      <c r="AN26" s="104"/>
      <c r="AO26" s="104"/>
      <c r="AP26" s="104"/>
      <c r="AQ26" s="104"/>
      <c r="AR26" s="104"/>
      <c r="AS26" s="104"/>
      <c r="AT26" s="159">
        <v>73741.573619999966</v>
      </c>
      <c r="AU26" s="104">
        <v>83.759999999999991</v>
      </c>
      <c r="AV26" s="102">
        <v>122.85299999999999</v>
      </c>
      <c r="AW26" s="102">
        <v>3265.4939049799</v>
      </c>
      <c r="AX26">
        <v>0</v>
      </c>
      <c r="AY26">
        <v>0</v>
      </c>
      <c r="AZ26">
        <v>2203.670220724</v>
      </c>
      <c r="BA26">
        <v>1041.8029791886001</v>
      </c>
      <c r="BB26">
        <v>0</v>
      </c>
      <c r="BC26">
        <v>0</v>
      </c>
      <c r="BD26">
        <v>0</v>
      </c>
      <c r="BE26">
        <v>0</v>
      </c>
      <c r="BF26">
        <v>0</v>
      </c>
      <c r="BG26">
        <v>0</v>
      </c>
      <c r="BH26">
        <v>0</v>
      </c>
      <c r="BI26">
        <v>20.0207050673</v>
      </c>
      <c r="BJ26">
        <v>0</v>
      </c>
      <c r="BK26">
        <v>0</v>
      </c>
      <c r="BL26">
        <v>0</v>
      </c>
      <c r="BM26">
        <v>0</v>
      </c>
      <c r="BN26">
        <v>0</v>
      </c>
      <c r="BO26">
        <v>0</v>
      </c>
      <c r="BP26">
        <v>0</v>
      </c>
      <c r="BQ26">
        <v>0</v>
      </c>
      <c r="BR26" s="104">
        <v>6</v>
      </c>
      <c r="BS26" s="102">
        <v>17000</v>
      </c>
      <c r="BT26" s="102">
        <v>0</v>
      </c>
      <c r="BU26">
        <v>261.53477218225419</v>
      </c>
      <c r="BV26">
        <v>261.53477218225419</v>
      </c>
      <c r="BW26">
        <v>125.94880385131894</v>
      </c>
      <c r="BX26">
        <v>0</v>
      </c>
      <c r="BY26">
        <v>0</v>
      </c>
      <c r="BZ26">
        <v>13.268585131894485</v>
      </c>
      <c r="CA26">
        <v>110.37410071942446</v>
      </c>
      <c r="CB26">
        <v>261.97278466666666</v>
      </c>
      <c r="CC26">
        <v>1.8681055155875299</v>
      </c>
      <c r="CD26">
        <v>0.67495705201087997</v>
      </c>
      <c r="CE26" s="107">
        <v>0.32504294798912003</v>
      </c>
      <c r="CF26" s="107">
        <v>0</v>
      </c>
      <c r="CG26" s="107">
        <v>0</v>
      </c>
      <c r="CH26" s="107">
        <v>3.4242961386174574E-2</v>
      </c>
      <c r="CI26" s="107">
        <v>0.28484846209290998</v>
      </c>
      <c r="CJ26" s="107">
        <v>0.67608745472083764</v>
      </c>
      <c r="CK26" s="107">
        <v>4.8211218000777135E-3</v>
      </c>
      <c r="CL26">
        <v>387.48357603357312</v>
      </c>
      <c r="CM26">
        <v>77.996201415717479</v>
      </c>
      <c r="CN26" s="102">
        <v>165457.22810400001</v>
      </c>
      <c r="CO26" s="102">
        <v>5143.6094039999998</v>
      </c>
      <c r="CP26" s="102">
        <v>1.9736181624699627E-2</v>
      </c>
      <c r="CQ26" s="102">
        <v>0.63486428468702205</v>
      </c>
      <c r="CR26" s="102">
        <v>650</v>
      </c>
      <c r="CS26" s="102">
        <v>1559</v>
      </c>
    </row>
    <row r="27" spans="1:97" x14ac:dyDescent="0.25">
      <c r="A27" s="108" t="s">
        <v>67</v>
      </c>
      <c r="B27" s="102">
        <v>16530388</v>
      </c>
      <c r="C27" s="102">
        <v>0.17138999999999996</v>
      </c>
      <c r="D27" s="102">
        <v>1016.13</v>
      </c>
      <c r="E27" s="102">
        <v>836.93000000000006</v>
      </c>
      <c r="F27" s="102" t="s">
        <v>32</v>
      </c>
      <c r="G27" s="102">
        <v>78174.849000000002</v>
      </c>
      <c r="H27" s="102">
        <v>4.0263960087725911E-2</v>
      </c>
      <c r="I27" s="102" t="s">
        <v>32</v>
      </c>
      <c r="J27" t="s">
        <v>32</v>
      </c>
      <c r="K27" s="102" t="s">
        <v>32</v>
      </c>
      <c r="L27" s="102">
        <v>9.5124030463650561E-2</v>
      </c>
      <c r="M27" s="102" t="s">
        <v>32</v>
      </c>
      <c r="N27" s="102" t="s">
        <v>32</v>
      </c>
      <c r="O27" s="102">
        <v>0</v>
      </c>
      <c r="P27" t="s">
        <v>32</v>
      </c>
      <c r="Q27" s="102" t="s">
        <v>32</v>
      </c>
      <c r="R27" s="102" t="s">
        <v>32</v>
      </c>
      <c r="S27" t="s">
        <v>32</v>
      </c>
      <c r="T27" s="102" t="s">
        <v>32</v>
      </c>
      <c r="U27" s="104"/>
      <c r="V27" s="105">
        <v>0</v>
      </c>
      <c r="W27" s="104">
        <v>0</v>
      </c>
      <c r="X27" s="104">
        <v>0</v>
      </c>
      <c r="Y27" s="104">
        <v>0</v>
      </c>
      <c r="Z27" s="104">
        <v>0</v>
      </c>
      <c r="AA27" s="106">
        <v>0</v>
      </c>
      <c r="AB27" s="104">
        <v>0</v>
      </c>
      <c r="AC27" s="104">
        <v>0</v>
      </c>
      <c r="AD27" s="104">
        <v>0</v>
      </c>
      <c r="AE27" s="104">
        <v>0</v>
      </c>
      <c r="AF27" s="104">
        <v>0</v>
      </c>
      <c r="AG27" s="104">
        <v>0</v>
      </c>
      <c r="AH27" s="104">
        <v>0</v>
      </c>
      <c r="AI27" s="104">
        <v>0</v>
      </c>
      <c r="AJ27" s="104">
        <v>0</v>
      </c>
      <c r="AK27" s="104">
        <v>0</v>
      </c>
      <c r="AL27" s="104"/>
      <c r="AM27" s="104"/>
      <c r="AN27" s="104"/>
      <c r="AO27" s="104"/>
      <c r="AP27" s="104"/>
      <c r="AQ27" s="104"/>
      <c r="AR27" s="104"/>
      <c r="AS27" s="104"/>
      <c r="AT27" s="159">
        <v>2833143.1993199992</v>
      </c>
      <c r="AU27" s="104">
        <v>2503.0664000000002</v>
      </c>
      <c r="AV27" s="102">
        <v>3147.6289999999999</v>
      </c>
      <c r="AW27" s="102" t="s">
        <v>32</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s="104">
        <v>280.04000000000002</v>
      </c>
      <c r="BS27" s="102">
        <v>269500</v>
      </c>
      <c r="BT27" s="102">
        <v>0</v>
      </c>
      <c r="BU27">
        <v>0</v>
      </c>
      <c r="BV27">
        <v>0</v>
      </c>
      <c r="BW27">
        <v>0</v>
      </c>
      <c r="BX27">
        <v>0</v>
      </c>
      <c r="BY27">
        <v>0</v>
      </c>
      <c r="BZ27">
        <v>0</v>
      </c>
      <c r="CA27">
        <v>0</v>
      </c>
      <c r="CB27">
        <v>0</v>
      </c>
      <c r="CC27">
        <v>0</v>
      </c>
      <c r="CD27" t="s">
        <v>217</v>
      </c>
      <c r="CE27" s="107" t="s">
        <v>217</v>
      </c>
      <c r="CF27" s="107" t="s">
        <v>217</v>
      </c>
      <c r="CG27" s="107" t="s">
        <v>217</v>
      </c>
      <c r="CH27" s="107" t="s">
        <v>217</v>
      </c>
      <c r="CI27" s="107" t="s">
        <v>217</v>
      </c>
      <c r="CJ27" s="107" t="s">
        <v>217</v>
      </c>
      <c r="CK27" s="107" t="s">
        <v>217</v>
      </c>
      <c r="CL27">
        <v>0</v>
      </c>
      <c r="CM27" t="s">
        <v>32</v>
      </c>
      <c r="CN27" s="102">
        <v>3273024.5779320002</v>
      </c>
      <c r="CO27" s="102">
        <v>131784.930972</v>
      </c>
      <c r="CP27" s="102" t="s">
        <v>32</v>
      </c>
      <c r="CQ27" s="102" t="s">
        <v>32</v>
      </c>
      <c r="CR27" s="102">
        <v>2239</v>
      </c>
      <c r="CS27" s="102">
        <v>13782</v>
      </c>
    </row>
    <row r="28" spans="1:97" x14ac:dyDescent="0.25">
      <c r="A28" s="108" t="s">
        <v>68</v>
      </c>
      <c r="B28" s="102">
        <v>4828726</v>
      </c>
      <c r="C28" s="102">
        <v>0.20588999999999999</v>
      </c>
      <c r="D28" s="102">
        <v>9235</v>
      </c>
      <c r="E28" s="102">
        <v>9433</v>
      </c>
      <c r="F28" s="102">
        <v>11584.338062350118</v>
      </c>
      <c r="G28" s="102">
        <v>28157.112000000001</v>
      </c>
      <c r="H28" s="102">
        <v>0.43162636849972397</v>
      </c>
      <c r="I28" s="102">
        <v>4680.3380623501189</v>
      </c>
      <c r="J28">
        <v>967.41463042896714</v>
      </c>
      <c r="K28" s="102">
        <v>0.96926975404073834</v>
      </c>
      <c r="L28" s="102">
        <v>2.6986891094234844</v>
      </c>
      <c r="M28" s="102">
        <v>9.526322263884925</v>
      </c>
      <c r="N28" s="102">
        <v>0.13205965858704349</v>
      </c>
      <c r="O28" s="102">
        <v>0.28650884020865569</v>
      </c>
      <c r="P28">
        <v>0.40402291759436254</v>
      </c>
      <c r="Q28" s="102">
        <v>3.3458715806966223E-2</v>
      </c>
      <c r="R28" s="102">
        <v>7.7517775207442227E-2</v>
      </c>
      <c r="S28">
        <v>0.1021935870248403</v>
      </c>
      <c r="T28" s="102">
        <v>7.5832129062443299E-2</v>
      </c>
      <c r="U28" s="104"/>
      <c r="V28" s="105">
        <v>0</v>
      </c>
      <c r="W28" s="104">
        <v>0</v>
      </c>
      <c r="X28" s="104">
        <v>2702.6378896882493</v>
      </c>
      <c r="Y28" s="104">
        <v>0</v>
      </c>
      <c r="Z28" s="104">
        <v>0</v>
      </c>
      <c r="AA28" s="106">
        <v>1507.6738609112708</v>
      </c>
      <c r="AB28" s="104">
        <v>107.916</v>
      </c>
      <c r="AC28" s="104">
        <v>0</v>
      </c>
      <c r="AD28" s="104">
        <v>0</v>
      </c>
      <c r="AE28" s="104">
        <v>0</v>
      </c>
      <c r="AF28" s="104">
        <v>0</v>
      </c>
      <c r="AG28" s="104">
        <v>0</v>
      </c>
      <c r="AH28" s="104">
        <v>362.11031175059946</v>
      </c>
      <c r="AI28" s="104">
        <v>0</v>
      </c>
      <c r="AJ28" s="104">
        <v>0</v>
      </c>
      <c r="AK28" s="104">
        <v>0</v>
      </c>
      <c r="AL28" s="104"/>
      <c r="AM28" s="104"/>
      <c r="AN28" s="104"/>
      <c r="AO28" s="104"/>
      <c r="AP28" s="104"/>
      <c r="AQ28" s="104"/>
      <c r="AR28" s="104"/>
      <c r="AS28" s="104"/>
      <c r="AT28" s="159">
        <v>994186.39613999997</v>
      </c>
      <c r="AU28" s="104">
        <v>6102.4066666666677</v>
      </c>
      <c r="AV28" s="102">
        <v>12153.352000000001</v>
      </c>
      <c r="AW28" s="102">
        <v>40503.7157468</v>
      </c>
      <c r="AX28">
        <v>22772.201895800001</v>
      </c>
      <c r="AY28">
        <v>0</v>
      </c>
      <c r="AZ28">
        <v>0</v>
      </c>
      <c r="BA28">
        <v>0</v>
      </c>
      <c r="BB28">
        <v>0</v>
      </c>
      <c r="BC28">
        <v>0</v>
      </c>
      <c r="BD28">
        <v>8789.6253990000005</v>
      </c>
      <c r="BE28">
        <v>4139.22</v>
      </c>
      <c r="BF28">
        <v>0</v>
      </c>
      <c r="BG28">
        <v>0</v>
      </c>
      <c r="BH28">
        <v>0</v>
      </c>
      <c r="BI28">
        <v>936.87938259999999</v>
      </c>
      <c r="BJ28">
        <v>814.67772400000001</v>
      </c>
      <c r="BK28">
        <v>0</v>
      </c>
      <c r="BL28">
        <v>0</v>
      </c>
      <c r="BM28">
        <v>0</v>
      </c>
      <c r="BN28">
        <v>0</v>
      </c>
      <c r="BO28">
        <v>0</v>
      </c>
      <c r="BP28">
        <v>0</v>
      </c>
      <c r="BQ28">
        <v>3051.1113454000001</v>
      </c>
      <c r="BR28" s="104">
        <v>354.92</v>
      </c>
      <c r="BS28" s="102">
        <v>2683000</v>
      </c>
      <c r="BT28" s="102">
        <v>46000</v>
      </c>
      <c r="BU28">
        <v>2702.6378896882493</v>
      </c>
      <c r="BV28">
        <v>2702.6378896882493</v>
      </c>
      <c r="BW28">
        <v>1615.5898609112708</v>
      </c>
      <c r="BX28">
        <v>0</v>
      </c>
      <c r="BY28">
        <v>362.11031175059946</v>
      </c>
      <c r="BZ28">
        <v>362.11031175059946</v>
      </c>
      <c r="CA28">
        <v>1507.6738609112708</v>
      </c>
      <c r="CB28">
        <v>2810.5538896882495</v>
      </c>
      <c r="CC28">
        <v>0</v>
      </c>
      <c r="CD28">
        <v>0.57744501651044944</v>
      </c>
      <c r="CE28" s="107">
        <v>0.34518657400146036</v>
      </c>
      <c r="CF28" s="107">
        <v>0</v>
      </c>
      <c r="CG28" s="107">
        <v>7.7368409488090373E-2</v>
      </c>
      <c r="CH28" s="107">
        <v>7.7368409488090359E-2</v>
      </c>
      <c r="CI28" s="107">
        <v>0.3221292651997511</v>
      </c>
      <c r="CJ28" s="107">
        <v>0.60050232531215852</v>
      </c>
      <c r="CK28" s="107">
        <v>0</v>
      </c>
      <c r="CL28">
        <v>4680.3380623501189</v>
      </c>
      <c r="CM28">
        <v>942.10080835291842</v>
      </c>
      <c r="CN28" s="102">
        <v>1178881.9652160001</v>
      </c>
      <c r="CO28" s="102">
        <v>508836.54153600003</v>
      </c>
      <c r="CP28" s="102">
        <v>3.4357736348421215E-2</v>
      </c>
      <c r="CQ28" s="102">
        <v>7.9600642722186213E-2</v>
      </c>
      <c r="CR28" s="102">
        <v>23256</v>
      </c>
      <c r="CS28" s="102">
        <v>6904</v>
      </c>
    </row>
    <row r="29" spans="1:97" x14ac:dyDescent="0.25">
      <c r="A29" s="108" t="s">
        <v>69</v>
      </c>
      <c r="B29" s="102">
        <v>38151602</v>
      </c>
      <c r="C29" s="102">
        <v>0.39041999999999999</v>
      </c>
      <c r="D29" s="102">
        <v>34629.18</v>
      </c>
      <c r="E29" s="102">
        <v>35428.559999999998</v>
      </c>
      <c r="F29" s="102" t="s">
        <v>32</v>
      </c>
      <c r="G29" s="102">
        <v>93986.672999999995</v>
      </c>
      <c r="H29" s="102">
        <v>6.6660461531604598E-2</v>
      </c>
      <c r="I29" s="102" t="s">
        <v>32</v>
      </c>
      <c r="J29" t="s">
        <v>32</v>
      </c>
      <c r="K29" s="102" t="s">
        <v>32</v>
      </c>
      <c r="L29" s="102">
        <v>0.27194693714030566</v>
      </c>
      <c r="M29" s="102" t="s">
        <v>32</v>
      </c>
      <c r="N29" s="102" t="s">
        <v>32</v>
      </c>
      <c r="O29" s="102">
        <v>0</v>
      </c>
      <c r="P29" t="s">
        <v>32</v>
      </c>
      <c r="Q29" s="102" t="s">
        <v>32</v>
      </c>
      <c r="R29" s="102" t="s">
        <v>32</v>
      </c>
      <c r="S29" t="s">
        <v>32</v>
      </c>
      <c r="T29" s="102" t="s">
        <v>32</v>
      </c>
      <c r="U29" s="104"/>
      <c r="V29" s="105">
        <v>0</v>
      </c>
      <c r="W29" s="104">
        <v>0</v>
      </c>
      <c r="X29" s="104">
        <v>0</v>
      </c>
      <c r="Y29" s="104">
        <v>0</v>
      </c>
      <c r="Z29" s="104">
        <v>0</v>
      </c>
      <c r="AA29" s="106">
        <v>0</v>
      </c>
      <c r="AB29" s="104">
        <v>0</v>
      </c>
      <c r="AC29" s="104">
        <v>0</v>
      </c>
      <c r="AD29" s="104">
        <v>0</v>
      </c>
      <c r="AE29" s="104">
        <v>0</v>
      </c>
      <c r="AF29" s="104">
        <v>0</v>
      </c>
      <c r="AG29" s="104">
        <v>0</v>
      </c>
      <c r="AH29" s="104">
        <v>0</v>
      </c>
      <c r="AI29" s="104">
        <v>0</v>
      </c>
      <c r="AJ29" s="104">
        <v>0</v>
      </c>
      <c r="AK29" s="104">
        <v>0</v>
      </c>
      <c r="AL29" s="104"/>
      <c r="AM29" s="104"/>
      <c r="AN29" s="104"/>
      <c r="AO29" s="104"/>
      <c r="AP29" s="104"/>
      <c r="AQ29" s="104"/>
      <c r="AR29" s="104"/>
      <c r="AS29" s="104"/>
      <c r="AT29" s="159">
        <v>14895148.45284</v>
      </c>
      <c r="AU29" s="104">
        <v>7363.2804000000006</v>
      </c>
      <c r="AV29" s="102">
        <v>6265.1949999999997</v>
      </c>
      <c r="AW29" s="102" t="s">
        <v>32</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s="104">
        <v>371.34000000000003</v>
      </c>
      <c r="BS29" s="102">
        <v>4050690.0000000005</v>
      </c>
      <c r="BT29" s="102">
        <v>0</v>
      </c>
      <c r="BU29">
        <v>0</v>
      </c>
      <c r="BV29">
        <v>0</v>
      </c>
      <c r="BW29">
        <v>0</v>
      </c>
      <c r="BX29">
        <v>0</v>
      </c>
      <c r="BY29">
        <v>0</v>
      </c>
      <c r="BZ29">
        <v>0</v>
      </c>
      <c r="CA29">
        <v>0</v>
      </c>
      <c r="CB29">
        <v>0</v>
      </c>
      <c r="CC29">
        <v>0</v>
      </c>
      <c r="CD29" t="s">
        <v>217</v>
      </c>
      <c r="CE29" s="107" t="s">
        <v>217</v>
      </c>
      <c r="CF29" s="107" t="s">
        <v>217</v>
      </c>
      <c r="CG29" s="107" t="s">
        <v>217</v>
      </c>
      <c r="CH29" s="107" t="s">
        <v>217</v>
      </c>
      <c r="CI29" s="107" t="s">
        <v>217</v>
      </c>
      <c r="CJ29" s="107" t="s">
        <v>217</v>
      </c>
      <c r="CK29" s="107" t="s">
        <v>217</v>
      </c>
      <c r="CL29">
        <v>0</v>
      </c>
      <c r="CM29" t="s">
        <v>32</v>
      </c>
      <c r="CN29" s="102">
        <v>3935034.0251640002</v>
      </c>
      <c r="CO29" s="102">
        <v>262311.18426000001</v>
      </c>
      <c r="CP29" s="102" t="s">
        <v>32</v>
      </c>
      <c r="CQ29" s="102" t="s">
        <v>32</v>
      </c>
      <c r="CR29" s="102">
        <v>67595</v>
      </c>
      <c r="CS29" s="102">
        <v>30355</v>
      </c>
    </row>
    <row r="30" spans="1:97" x14ac:dyDescent="0.25">
      <c r="A30" s="108" t="s">
        <v>72</v>
      </c>
      <c r="B30" s="102">
        <v>21480401</v>
      </c>
      <c r="C30" s="102">
        <v>0.42532999999999999</v>
      </c>
      <c r="D30" s="102">
        <v>12556.5</v>
      </c>
      <c r="E30" s="102">
        <v>12729.63</v>
      </c>
      <c r="F30" s="102" t="s">
        <v>32</v>
      </c>
      <c r="G30" s="102">
        <v>34789.326999999997</v>
      </c>
      <c r="H30" s="102">
        <v>0.15140747045782174</v>
      </c>
      <c r="I30" s="102" t="s">
        <v>32</v>
      </c>
      <c r="J30" t="s">
        <v>32</v>
      </c>
      <c r="K30" s="102" t="s">
        <v>32</v>
      </c>
      <c r="L30" s="102">
        <v>0.42973716247940041</v>
      </c>
      <c r="M30" s="102" t="s">
        <v>32</v>
      </c>
      <c r="N30" s="102" t="s">
        <v>32</v>
      </c>
      <c r="O30" s="102">
        <v>0</v>
      </c>
      <c r="P30" t="s">
        <v>32</v>
      </c>
      <c r="Q30" s="102" t="s">
        <v>32</v>
      </c>
      <c r="R30" s="102" t="s">
        <v>32</v>
      </c>
      <c r="S30" t="s">
        <v>32</v>
      </c>
      <c r="T30" s="102" t="s">
        <v>32</v>
      </c>
      <c r="U30" s="104"/>
      <c r="V30" s="105">
        <v>0</v>
      </c>
      <c r="W30" s="104">
        <v>0</v>
      </c>
      <c r="X30" s="104">
        <v>0</v>
      </c>
      <c r="Y30" s="104">
        <v>0</v>
      </c>
      <c r="Z30" s="104">
        <v>0</v>
      </c>
      <c r="AA30" s="106">
        <v>0</v>
      </c>
      <c r="AB30" s="104">
        <v>0</v>
      </c>
      <c r="AC30" s="104">
        <v>0</v>
      </c>
      <c r="AD30" s="104">
        <v>0</v>
      </c>
      <c r="AE30" s="104">
        <v>0</v>
      </c>
      <c r="AF30" s="104">
        <v>0</v>
      </c>
      <c r="AG30" s="104">
        <v>0</v>
      </c>
      <c r="AH30" s="104">
        <v>0</v>
      </c>
      <c r="AI30" s="104">
        <v>0</v>
      </c>
      <c r="AJ30" s="104">
        <v>0</v>
      </c>
      <c r="AK30" s="104">
        <v>0</v>
      </c>
      <c r="AL30" s="104"/>
      <c r="AM30" s="104"/>
      <c r="AN30" s="104"/>
      <c r="AO30" s="104"/>
      <c r="AP30" s="104"/>
      <c r="AQ30" s="104"/>
      <c r="AR30" s="104"/>
      <c r="AS30" s="104"/>
      <c r="AT30" s="159">
        <v>9136258.9573299997</v>
      </c>
      <c r="AU30" s="104">
        <v>2338.1104</v>
      </c>
      <c r="AV30" s="102">
        <v>5267.3639999999996</v>
      </c>
      <c r="AW30" s="102" t="s">
        <v>32</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s="104">
        <v>38.409999999999997</v>
      </c>
      <c r="BS30" s="102">
        <v>3926189.9999999995</v>
      </c>
      <c r="BT30" s="102">
        <v>0</v>
      </c>
      <c r="BU30">
        <v>0</v>
      </c>
      <c r="BV30">
        <v>0</v>
      </c>
      <c r="BW30">
        <v>0</v>
      </c>
      <c r="BX30">
        <v>0</v>
      </c>
      <c r="BY30">
        <v>0</v>
      </c>
      <c r="BZ30">
        <v>0</v>
      </c>
      <c r="CA30">
        <v>0</v>
      </c>
      <c r="CB30">
        <v>0</v>
      </c>
      <c r="CC30">
        <v>0</v>
      </c>
      <c r="CD30" t="s">
        <v>217</v>
      </c>
      <c r="CE30" s="107" t="s">
        <v>217</v>
      </c>
      <c r="CF30" s="107" t="s">
        <v>217</v>
      </c>
      <c r="CG30" s="107" t="s">
        <v>217</v>
      </c>
      <c r="CH30" s="107" t="s">
        <v>217</v>
      </c>
      <c r="CI30" s="107" t="s">
        <v>217</v>
      </c>
      <c r="CJ30" s="107" t="s">
        <v>217</v>
      </c>
      <c r="CK30" s="107" t="s">
        <v>217</v>
      </c>
      <c r="CL30">
        <v>0</v>
      </c>
      <c r="CM30" t="s">
        <v>32</v>
      </c>
      <c r="CN30" s="102">
        <v>1456559.542836</v>
      </c>
      <c r="CO30" s="102">
        <v>220533.995952</v>
      </c>
      <c r="CP30" s="102" t="s">
        <v>32</v>
      </c>
      <c r="CQ30" s="102" t="s">
        <v>32</v>
      </c>
      <c r="CR30" s="102">
        <v>27334</v>
      </c>
      <c r="CS30" s="102">
        <v>7567</v>
      </c>
    </row>
    <row r="31" spans="1:97" x14ac:dyDescent="0.25">
      <c r="A31" s="108" t="s">
        <v>73</v>
      </c>
      <c r="B31" s="102">
        <v>141909244</v>
      </c>
      <c r="C31" s="102">
        <v>0.26832999999999996</v>
      </c>
      <c r="D31" s="102">
        <v>151400</v>
      </c>
      <c r="E31" s="102">
        <v>129170.6</v>
      </c>
      <c r="F31" s="102">
        <v>124191.53200000001</v>
      </c>
      <c r="G31" s="102">
        <v>646914.98499999999</v>
      </c>
      <c r="H31" s="102">
        <v>2.82570607017242E-2</v>
      </c>
      <c r="I31" s="102">
        <v>74758.532000000007</v>
      </c>
      <c r="J31">
        <v>15002.191532373172</v>
      </c>
      <c r="K31" s="102">
        <v>0.52680523053170514</v>
      </c>
      <c r="L31" s="102">
        <v>0.99559049306821046</v>
      </c>
      <c r="M31" s="102">
        <v>0.32169856390750701</v>
      </c>
      <c r="N31" s="102">
        <v>5.0601832850856128E-2</v>
      </c>
      <c r="O31" s="102">
        <v>0.39404694702617754</v>
      </c>
      <c r="P31">
        <v>0.60196158945845035</v>
      </c>
      <c r="Q31" s="102">
        <v>2.3261285226167851E-2</v>
      </c>
      <c r="R31" s="102">
        <v>0.82320257834702826</v>
      </c>
      <c r="S31">
        <v>5.7916301845867033E-2</v>
      </c>
      <c r="T31" s="102">
        <v>8.0258397797324313E-5</v>
      </c>
      <c r="U31" s="104"/>
      <c r="V31" s="105">
        <v>13100.719424460431</v>
      </c>
      <c r="W31" s="104">
        <v>0</v>
      </c>
      <c r="X31" s="104">
        <v>37798.561151079135</v>
      </c>
      <c r="Y31" s="104">
        <v>0</v>
      </c>
      <c r="Z31" s="104">
        <v>18568.345323741007</v>
      </c>
      <c r="AA31" s="106">
        <v>4082.374100719424</v>
      </c>
      <c r="AB31" s="104">
        <v>98.532000000000011</v>
      </c>
      <c r="AC31" s="104">
        <v>1110</v>
      </c>
      <c r="AD31" s="104">
        <v>0</v>
      </c>
      <c r="AE31" s="104">
        <v>0</v>
      </c>
      <c r="AF31" s="104">
        <v>0</v>
      </c>
      <c r="AG31" s="104">
        <v>0</v>
      </c>
      <c r="AH31" s="104">
        <v>0</v>
      </c>
      <c r="AI31" s="104">
        <v>0</v>
      </c>
      <c r="AJ31" s="104">
        <v>0</v>
      </c>
      <c r="AK31" s="104">
        <v>0</v>
      </c>
      <c r="AL31" s="104"/>
      <c r="AM31" s="104"/>
      <c r="AN31" s="104"/>
      <c r="AO31" s="104"/>
      <c r="AP31" s="104"/>
      <c r="AQ31" s="104"/>
      <c r="AR31" s="104"/>
      <c r="AS31" s="104"/>
      <c r="AT31" s="159">
        <v>38078507.442519993</v>
      </c>
      <c r="AU31" s="104">
        <v>29749.282600000002</v>
      </c>
      <c r="AV31" s="102">
        <v>18279.916000000001</v>
      </c>
      <c r="AW31" s="102">
        <v>628111.75507740001</v>
      </c>
      <c r="AX31">
        <v>318487.52997480001</v>
      </c>
      <c r="AY31">
        <v>0</v>
      </c>
      <c r="AZ31">
        <v>110385.5713902</v>
      </c>
      <c r="BA31">
        <v>156455.33210220002</v>
      </c>
      <c r="BB31">
        <v>0</v>
      </c>
      <c r="BC31">
        <v>0</v>
      </c>
      <c r="BD31">
        <v>0</v>
      </c>
      <c r="BE31">
        <v>36377.910000000003</v>
      </c>
      <c r="BF31">
        <v>0</v>
      </c>
      <c r="BG31">
        <v>0</v>
      </c>
      <c r="BH31">
        <v>5550</v>
      </c>
      <c r="BI31">
        <v>855.41161020000004</v>
      </c>
      <c r="BJ31">
        <v>0</v>
      </c>
      <c r="BK31">
        <v>0</v>
      </c>
      <c r="BL31">
        <v>0</v>
      </c>
      <c r="BM31">
        <v>0</v>
      </c>
      <c r="BN31">
        <v>0</v>
      </c>
      <c r="BO31">
        <v>0</v>
      </c>
      <c r="BP31">
        <v>0</v>
      </c>
      <c r="BQ31">
        <v>0</v>
      </c>
      <c r="BR31" s="104">
        <v>6</v>
      </c>
      <c r="BS31" s="102">
        <v>37910600</v>
      </c>
      <c r="BT31" s="102">
        <v>45652</v>
      </c>
      <c r="BU31">
        <v>50899.280575539568</v>
      </c>
      <c r="BV31">
        <v>50899.280575539568</v>
      </c>
      <c r="BW31">
        <v>23859.251424460432</v>
      </c>
      <c r="BX31">
        <v>0</v>
      </c>
      <c r="BY31">
        <v>0</v>
      </c>
      <c r="BZ31">
        <v>31669.064748201439</v>
      </c>
      <c r="CA31">
        <v>4082.374100719424</v>
      </c>
      <c r="CB31">
        <v>37897.093151079134</v>
      </c>
      <c r="CC31">
        <v>1110</v>
      </c>
      <c r="CD31">
        <v>0.68084911800487957</v>
      </c>
      <c r="CE31" s="107">
        <v>0.31915088199512037</v>
      </c>
      <c r="CF31" s="107">
        <v>0</v>
      </c>
      <c r="CG31" s="107">
        <v>0</v>
      </c>
      <c r="CH31" s="107">
        <v>0.42361806607172858</v>
      </c>
      <c r="CI31" s="107">
        <v>5.4607467422172276E-2</v>
      </c>
      <c r="CJ31" s="107">
        <v>0.50692666291359401</v>
      </c>
      <c r="CK31" s="107">
        <v>1.4847803592504998E-2</v>
      </c>
      <c r="CL31">
        <v>74758.532000000007</v>
      </c>
      <c r="CM31">
        <v>15048.073983167096</v>
      </c>
      <c r="CN31" s="102">
        <v>27085036.591979999</v>
      </c>
      <c r="CO31" s="102">
        <v>765343.52308800013</v>
      </c>
      <c r="CP31" s="102">
        <v>2.3190360217692552E-2</v>
      </c>
      <c r="CQ31" s="102">
        <v>0.82069258591632321</v>
      </c>
      <c r="CR31" s="102">
        <v>848841</v>
      </c>
      <c r="CS31" s="102">
        <v>49433</v>
      </c>
    </row>
    <row r="32" spans="1:97" x14ac:dyDescent="0.25">
      <c r="A32" s="108" t="s">
        <v>74</v>
      </c>
      <c r="B32" s="102">
        <v>7320807</v>
      </c>
      <c r="C32" s="102">
        <v>0.43939</v>
      </c>
      <c r="D32" s="102">
        <v>7051</v>
      </c>
      <c r="E32" s="102">
        <v>7120</v>
      </c>
      <c r="F32" s="102">
        <v>11022.886423052485</v>
      </c>
      <c r="G32" s="102">
        <v>15243.664000000001</v>
      </c>
      <c r="H32" s="102">
        <v>0.12973987093916528</v>
      </c>
      <c r="I32" s="102">
        <v>7952.8864230524841</v>
      </c>
      <c r="J32">
        <v>1520.5344000506352</v>
      </c>
      <c r="K32" s="102">
        <v>1.0863401293125858</v>
      </c>
      <c r="L32" s="102">
        <v>1.5537714082885263</v>
      </c>
      <c r="M32" s="102">
        <v>0.40979088780786055</v>
      </c>
      <c r="N32" s="102">
        <v>1.5895797562963694</v>
      </c>
      <c r="O32" s="102">
        <v>1.0367453912739366</v>
      </c>
      <c r="P32">
        <v>0.72148855733652306</v>
      </c>
      <c r="Q32" s="102">
        <v>0.10501602260621071</v>
      </c>
      <c r="R32" s="102">
        <v>0.80943523256202776</v>
      </c>
      <c r="S32">
        <v>0</v>
      </c>
      <c r="T32" s="102">
        <v>2.326953890144581E-3</v>
      </c>
      <c r="U32" s="104"/>
      <c r="V32" s="105">
        <v>0</v>
      </c>
      <c r="W32" s="104">
        <v>9.6533333333333307</v>
      </c>
      <c r="X32" s="104">
        <v>7266.4739936007145</v>
      </c>
      <c r="Y32" s="104">
        <v>105.49985893638029</v>
      </c>
      <c r="Z32" s="104">
        <v>0</v>
      </c>
      <c r="AA32" s="106">
        <v>80.737235405642323</v>
      </c>
      <c r="AB32" s="104">
        <v>36.939612278177464</v>
      </c>
      <c r="AC32" s="104">
        <v>424.35738949823565</v>
      </c>
      <c r="AD32" s="104">
        <v>0</v>
      </c>
      <c r="AE32" s="104">
        <v>0</v>
      </c>
      <c r="AF32" s="104">
        <v>29.224999999999998</v>
      </c>
      <c r="AG32" s="104">
        <v>0</v>
      </c>
      <c r="AH32" s="104">
        <v>0</v>
      </c>
      <c r="AI32" s="104">
        <v>0</v>
      </c>
      <c r="AJ32" s="104">
        <v>0</v>
      </c>
      <c r="AK32" s="104">
        <v>0</v>
      </c>
      <c r="AL32" s="104"/>
      <c r="AM32" s="104"/>
      <c r="AN32" s="104"/>
      <c r="AO32" s="104"/>
      <c r="AP32" s="104"/>
      <c r="AQ32" s="104"/>
      <c r="AR32" s="104"/>
      <c r="AS32" s="104"/>
      <c r="AT32" s="159">
        <v>3216689.3877300001</v>
      </c>
      <c r="AU32" s="104">
        <v>902.3</v>
      </c>
      <c r="AV32" s="102">
        <v>1977.711</v>
      </c>
      <c r="AW32" s="102">
        <v>63661.734261320002</v>
      </c>
      <c r="AX32">
        <v>58152.969881200006</v>
      </c>
      <c r="AY32">
        <v>505.15088500000002</v>
      </c>
      <c r="AZ32">
        <v>0</v>
      </c>
      <c r="BA32">
        <v>909.27159300000005</v>
      </c>
      <c r="BB32">
        <v>2121.6337170000002</v>
      </c>
      <c r="BC32">
        <v>357.20812169999999</v>
      </c>
      <c r="BD32">
        <v>0</v>
      </c>
      <c r="BE32">
        <v>0</v>
      </c>
      <c r="BF32">
        <v>0</v>
      </c>
      <c r="BG32">
        <v>0</v>
      </c>
      <c r="BH32">
        <v>676.8</v>
      </c>
      <c r="BI32">
        <v>56.212762956000006</v>
      </c>
      <c r="BJ32">
        <v>599.60280486400006</v>
      </c>
      <c r="BK32">
        <v>0</v>
      </c>
      <c r="BL32">
        <v>0</v>
      </c>
      <c r="BM32">
        <v>0</v>
      </c>
      <c r="BN32">
        <v>262.67846020000002</v>
      </c>
      <c r="BO32">
        <v>0</v>
      </c>
      <c r="BP32">
        <v>20.206035400000001</v>
      </c>
      <c r="BQ32">
        <v>0</v>
      </c>
      <c r="BR32" s="104">
        <v>18.506</v>
      </c>
      <c r="BS32" s="102">
        <v>4998000</v>
      </c>
      <c r="BT32" s="102">
        <v>3000</v>
      </c>
      <c r="BU32">
        <v>7381.6271858704285</v>
      </c>
      <c r="BV32">
        <v>7381.6271858704285</v>
      </c>
      <c r="BW32">
        <v>542.03423718205545</v>
      </c>
      <c r="BX32">
        <v>29.224999999999998</v>
      </c>
      <c r="BY32">
        <v>0</v>
      </c>
      <c r="BZ32">
        <v>0</v>
      </c>
      <c r="CA32">
        <v>90.390568738975659</v>
      </c>
      <c r="CB32">
        <v>7332.6386058788921</v>
      </c>
      <c r="CC32">
        <v>529.85724843461594</v>
      </c>
      <c r="CD32">
        <v>0.92816957180148008</v>
      </c>
      <c r="CE32" s="107">
        <v>6.8155661774685752E-2</v>
      </c>
      <c r="CF32" s="107">
        <v>3.674766423834182E-3</v>
      </c>
      <c r="CG32" s="107">
        <v>0</v>
      </c>
      <c r="CH32" s="107">
        <v>0</v>
      </c>
      <c r="CI32" s="107">
        <v>1.1365756271454693E-2</v>
      </c>
      <c r="CJ32" s="107">
        <v>0.92200972273717852</v>
      </c>
      <c r="CK32" s="107">
        <v>6.6624520991366759E-2</v>
      </c>
      <c r="CL32">
        <v>7952.8864230524841</v>
      </c>
      <c r="CM32">
        <v>1600.8289632254805</v>
      </c>
      <c r="CN32" s="102">
        <v>638221.72435200005</v>
      </c>
      <c r="CO32" s="102">
        <v>82802.80414800001</v>
      </c>
      <c r="CP32" s="102">
        <v>9.9748616871287332E-2</v>
      </c>
      <c r="CQ32" s="102">
        <v>0.7688354871114309</v>
      </c>
      <c r="CR32" s="102">
        <v>5232</v>
      </c>
      <c r="CS32" s="102">
        <v>3070</v>
      </c>
    </row>
    <row r="33" spans="1:97" x14ac:dyDescent="0.25">
      <c r="A33" s="108" t="s">
        <v>75</v>
      </c>
      <c r="B33" s="102">
        <v>5418590</v>
      </c>
      <c r="C33" s="102">
        <v>0.45033000000000001</v>
      </c>
      <c r="D33" s="102">
        <v>10143</v>
      </c>
      <c r="E33" s="102">
        <v>7933.72</v>
      </c>
      <c r="F33" s="102">
        <v>8824.2075990915982</v>
      </c>
      <c r="G33" s="102">
        <v>16722.558000000001</v>
      </c>
      <c r="H33" s="102">
        <v>7.253884244264544E-2</v>
      </c>
      <c r="I33" s="102">
        <v>3208.2075990915982</v>
      </c>
      <c r="J33">
        <v>670.08910704576272</v>
      </c>
      <c r="K33" s="102">
        <v>0.59207424793010699</v>
      </c>
      <c r="L33" s="102">
        <v>0.20397076352989194</v>
      </c>
      <c r="M33" s="102">
        <v>13.841239141547893</v>
      </c>
      <c r="N33" s="102">
        <v>5.0425607316731146E-2</v>
      </c>
      <c r="O33" s="102">
        <v>7.5263848756733684E-2</v>
      </c>
      <c r="P33">
        <v>0.36356891687610171</v>
      </c>
      <c r="Q33" s="102">
        <v>3.8617122093865523E-2</v>
      </c>
      <c r="R33" s="102">
        <v>0.53236474133701628</v>
      </c>
      <c r="S33">
        <v>0.48762776796043272</v>
      </c>
      <c r="T33" s="102">
        <v>2.6835545188652214E-2</v>
      </c>
      <c r="U33" s="104"/>
      <c r="V33" s="105">
        <v>110.31175059952038</v>
      </c>
      <c r="W33" s="104">
        <v>0</v>
      </c>
      <c r="X33" s="104">
        <v>462.8297362110311</v>
      </c>
      <c r="Y33" s="104">
        <v>23.980815347721819</v>
      </c>
      <c r="Z33" s="104">
        <v>158.27338129496403</v>
      </c>
      <c r="AA33" s="106">
        <v>2111.2129541995123</v>
      </c>
      <c r="AB33" s="104">
        <v>134.45355836930455</v>
      </c>
      <c r="AC33" s="104">
        <v>127.82040306954437</v>
      </c>
      <c r="AD33" s="104">
        <v>4.1749999999999998</v>
      </c>
      <c r="AE33" s="106">
        <v>2.0874999999999999</v>
      </c>
      <c r="AF33" s="104">
        <v>62.625</v>
      </c>
      <c r="AG33" s="104">
        <v>10.4375</v>
      </c>
      <c r="AH33" s="104">
        <v>0</v>
      </c>
      <c r="AI33" s="104">
        <v>0</v>
      </c>
      <c r="AJ33" s="104">
        <v>0</v>
      </c>
      <c r="AK33" s="104">
        <v>0</v>
      </c>
      <c r="AL33" s="104"/>
      <c r="AM33" s="104"/>
      <c r="AN33" s="104"/>
      <c r="AO33" s="104"/>
      <c r="AP33" s="104"/>
      <c r="AQ33" s="104"/>
      <c r="AR33" s="104"/>
      <c r="AS33" s="104"/>
      <c r="AT33" s="159">
        <v>2440153.6346999998</v>
      </c>
      <c r="AU33" s="104">
        <v>4247.1784952380958</v>
      </c>
      <c r="AV33" s="102">
        <v>1213.0350000000001</v>
      </c>
      <c r="AW33" s="102">
        <v>28055.290733791993</v>
      </c>
      <c r="AX33">
        <v>4829.2424606000004</v>
      </c>
      <c r="AY33">
        <v>202.06035400000002</v>
      </c>
      <c r="AZ33">
        <v>0</v>
      </c>
      <c r="BA33">
        <v>3616.8803366000002</v>
      </c>
      <c r="BB33">
        <v>969.8896992</v>
      </c>
      <c r="BC33">
        <v>2024.1793562999999</v>
      </c>
      <c r="BD33">
        <v>0</v>
      </c>
      <c r="BE33">
        <v>13680.5388</v>
      </c>
      <c r="BF33">
        <v>258.3</v>
      </c>
      <c r="BG33">
        <v>0</v>
      </c>
      <c r="BH33">
        <v>253.79999999999998</v>
      </c>
      <c r="BI33">
        <v>1330.3687232920001</v>
      </c>
      <c r="BJ33">
        <v>122.2016586</v>
      </c>
      <c r="BK33">
        <v>0</v>
      </c>
      <c r="BL33">
        <v>0</v>
      </c>
      <c r="BM33">
        <v>0</v>
      </c>
      <c r="BN33">
        <v>767.82934520000003</v>
      </c>
      <c r="BO33">
        <v>0</v>
      </c>
      <c r="BP33">
        <v>0</v>
      </c>
      <c r="BQ33">
        <v>0</v>
      </c>
      <c r="BR33" s="104">
        <v>86.094000000000008</v>
      </c>
      <c r="BS33" s="102">
        <v>497720</v>
      </c>
      <c r="BT33" s="102">
        <v>75000</v>
      </c>
      <c r="BU33">
        <v>597.12230215827321</v>
      </c>
      <c r="BV33">
        <v>597.12230215827321</v>
      </c>
      <c r="BW33">
        <v>2531.7602969333252</v>
      </c>
      <c r="BX33">
        <v>79.325000000000003</v>
      </c>
      <c r="BY33">
        <v>0</v>
      </c>
      <c r="BZ33">
        <v>272.7601318944844</v>
      </c>
      <c r="CA33">
        <v>2113.3004541995124</v>
      </c>
      <c r="CB33">
        <v>659.90829458033568</v>
      </c>
      <c r="CC33">
        <v>162.2387184172662</v>
      </c>
      <c r="CD33">
        <v>0.18612333638488607</v>
      </c>
      <c r="CE33" s="107">
        <v>0.78915101929507037</v>
      </c>
      <c r="CF33" s="107">
        <v>2.4725644320043635E-2</v>
      </c>
      <c r="CG33" s="107">
        <v>0</v>
      </c>
      <c r="CH33" s="107">
        <v>8.5019476910320954E-2</v>
      </c>
      <c r="CI33" s="107">
        <v>0.65871686570342003</v>
      </c>
      <c r="CJ33" s="107">
        <v>0.20569376332354183</v>
      </c>
      <c r="CK33" s="107">
        <v>5.0569894062717127E-2</v>
      </c>
      <c r="CL33">
        <v>3208.2075990915982</v>
      </c>
      <c r="CM33">
        <v>645.77706400774764</v>
      </c>
      <c r="CN33" s="102">
        <v>700140.05834400002</v>
      </c>
      <c r="CO33" s="102">
        <v>50787.349380000007</v>
      </c>
      <c r="CP33" s="102">
        <v>4.0070969228856175E-2</v>
      </c>
      <c r="CQ33" s="102">
        <v>0.55240706743479173</v>
      </c>
      <c r="CR33" s="102">
        <v>12916</v>
      </c>
      <c r="CS33" s="102">
        <v>5616</v>
      </c>
    </row>
    <row r="34" spans="1:97" x14ac:dyDescent="0.25">
      <c r="A34" s="108" t="s">
        <v>76</v>
      </c>
      <c r="B34" s="102">
        <v>2039669</v>
      </c>
      <c r="C34" s="102">
        <v>0.50495000000000001</v>
      </c>
      <c r="D34" s="102">
        <v>3200.22</v>
      </c>
      <c r="E34" s="102">
        <v>2694.5969999999998</v>
      </c>
      <c r="F34" s="102">
        <v>3908.0276190476188</v>
      </c>
      <c r="G34" s="102">
        <v>7090.5119999999997</v>
      </c>
      <c r="H34" s="102">
        <v>0.14183023736508732</v>
      </c>
      <c r="I34" s="102">
        <v>1852.0276190476191</v>
      </c>
      <c r="J34">
        <v>460.88493347494983</v>
      </c>
      <c r="K34" s="102">
        <v>0.90800400410440085</v>
      </c>
      <c r="L34" s="102">
        <v>0.79654958466372028</v>
      </c>
      <c r="M34" s="102">
        <v>24.968266909974119</v>
      </c>
      <c r="N34" s="102">
        <v>0.13542642924086221</v>
      </c>
      <c r="O34" s="102">
        <v>0.46485615474224906</v>
      </c>
      <c r="P34">
        <v>0.47390341102526695</v>
      </c>
      <c r="Q34" s="102">
        <v>5.2576299486847174E-2</v>
      </c>
      <c r="R34" s="102">
        <v>0.37069880487832607</v>
      </c>
      <c r="S34">
        <v>0</v>
      </c>
      <c r="T34" s="102">
        <v>0.10562813426108528</v>
      </c>
      <c r="U34" s="104"/>
      <c r="V34" s="105">
        <v>0</v>
      </c>
      <c r="W34" s="104">
        <v>0</v>
      </c>
      <c r="X34" s="104">
        <v>1252.5999999999999</v>
      </c>
      <c r="Y34" s="104">
        <v>0</v>
      </c>
      <c r="Z34" s="104">
        <v>127.83809523809524</v>
      </c>
      <c r="AA34" s="106">
        <v>415.07142857142861</v>
      </c>
      <c r="AB34" s="104">
        <v>35.089523809523811</v>
      </c>
      <c r="AC34" s="104">
        <v>21.428571428571427</v>
      </c>
      <c r="AD34" s="104">
        <v>0</v>
      </c>
      <c r="AE34" s="104">
        <v>0</v>
      </c>
      <c r="AF34" s="104">
        <v>0</v>
      </c>
      <c r="AG34" s="104">
        <v>0</v>
      </c>
      <c r="AH34" s="104">
        <v>0</v>
      </c>
      <c r="AI34" s="104">
        <v>0</v>
      </c>
      <c r="AJ34" s="104">
        <v>0</v>
      </c>
      <c r="AK34" s="104">
        <v>0</v>
      </c>
      <c r="AL34" s="104"/>
      <c r="AM34" s="104"/>
      <c r="AN34" s="104"/>
      <c r="AO34" s="104"/>
      <c r="AP34" s="104"/>
      <c r="AQ34" s="104"/>
      <c r="AR34" s="104"/>
      <c r="AS34" s="104"/>
      <c r="AT34" s="159">
        <v>1029930.86155</v>
      </c>
      <c r="AU34" s="104">
        <v>945.0826840476193</v>
      </c>
      <c r="AV34" s="102">
        <v>1005.649</v>
      </c>
      <c r="AW34" s="102">
        <v>19296.330394729201</v>
      </c>
      <c r="AX34">
        <v>11118.492215062401</v>
      </c>
      <c r="AY34">
        <v>3055.1525524799999</v>
      </c>
      <c r="AZ34">
        <v>0</v>
      </c>
      <c r="BA34">
        <v>0</v>
      </c>
      <c r="BB34">
        <v>0</v>
      </c>
      <c r="BC34">
        <v>0</v>
      </c>
      <c r="BD34">
        <v>4991.3352765788004</v>
      </c>
      <c r="BE34">
        <v>0</v>
      </c>
      <c r="BF34">
        <v>0</v>
      </c>
      <c r="BG34">
        <v>0</v>
      </c>
      <c r="BH34">
        <v>56.4</v>
      </c>
      <c r="BI34">
        <v>0</v>
      </c>
      <c r="BJ34">
        <v>74.950350608000008</v>
      </c>
      <c r="BK34">
        <v>0</v>
      </c>
      <c r="BL34">
        <v>0</v>
      </c>
      <c r="BM34">
        <v>0</v>
      </c>
      <c r="BN34">
        <v>0</v>
      </c>
      <c r="BO34">
        <v>0</v>
      </c>
      <c r="BP34">
        <v>0</v>
      </c>
      <c r="BQ34">
        <v>0</v>
      </c>
      <c r="BR34" s="104">
        <v>195.62622200000001</v>
      </c>
      <c r="BS34" s="102">
        <v>820391.00000000012</v>
      </c>
      <c r="BT34" s="102">
        <v>50927</v>
      </c>
      <c r="BU34">
        <v>1252.5999999999999</v>
      </c>
      <c r="BV34">
        <v>1252.5999999999999</v>
      </c>
      <c r="BW34">
        <v>599.42761904761915</v>
      </c>
      <c r="BX34">
        <v>0</v>
      </c>
      <c r="BY34">
        <v>0</v>
      </c>
      <c r="BZ34">
        <v>127.83809523809524</v>
      </c>
      <c r="CA34">
        <v>415.07142857142861</v>
      </c>
      <c r="CB34">
        <v>1287.6895238095237</v>
      </c>
      <c r="CC34">
        <v>21.428571428571427</v>
      </c>
      <c r="CD34">
        <v>0.67633980569044272</v>
      </c>
      <c r="CE34" s="107">
        <v>0.32366019430955728</v>
      </c>
      <c r="CF34" s="107">
        <v>0</v>
      </c>
      <c r="CG34" s="107">
        <v>0</v>
      </c>
      <c r="CH34" s="107">
        <v>6.9026019873199465E-2</v>
      </c>
      <c r="CI34" s="107">
        <v>0.22411729949517364</v>
      </c>
      <c r="CJ34" s="107">
        <v>0.69528635024984198</v>
      </c>
      <c r="CK34" s="107">
        <v>1.1570330381784906E-2</v>
      </c>
      <c r="CL34">
        <v>1852.0276190476191</v>
      </c>
      <c r="CM34">
        <v>372.79288242708373</v>
      </c>
      <c r="CN34" s="102">
        <v>296865.55641600001</v>
      </c>
      <c r="CO34" s="102">
        <v>42104.512332000006</v>
      </c>
      <c r="CP34" s="102">
        <v>6.5000233195423668E-2</v>
      </c>
      <c r="CQ34" s="102">
        <v>0.45829601926213798</v>
      </c>
      <c r="CR34" s="102">
        <v>8245</v>
      </c>
      <c r="CS34" s="102">
        <v>2056</v>
      </c>
    </row>
    <row r="35" spans="1:97" x14ac:dyDescent="0.25">
      <c r="A35" s="108" t="s">
        <v>77</v>
      </c>
      <c r="B35" s="102">
        <v>9298514</v>
      </c>
      <c r="C35" s="102">
        <v>0.15317999999999998</v>
      </c>
      <c r="D35" s="102">
        <v>63500</v>
      </c>
      <c r="E35" s="102">
        <v>67504.73</v>
      </c>
      <c r="F35" s="102">
        <v>90148.386972757799</v>
      </c>
      <c r="G35" s="102">
        <v>45406.512999999999</v>
      </c>
      <c r="H35" s="102">
        <v>0.34838169581531181</v>
      </c>
      <c r="I35" s="102">
        <v>48593.386972757799</v>
      </c>
      <c r="J35">
        <v>10039.643223481227</v>
      </c>
      <c r="K35" s="102">
        <v>5.2259303984225651</v>
      </c>
      <c r="L35" s="102">
        <v>4.497311970312496</v>
      </c>
      <c r="M35" s="102">
        <v>206.26951790361343</v>
      </c>
      <c r="N35" s="102" t="s">
        <v>32</v>
      </c>
      <c r="O35" s="102">
        <v>0.23385873469022506</v>
      </c>
      <c r="P35">
        <v>0.53903778652681134</v>
      </c>
      <c r="Q35" s="102">
        <v>0.21541660253451658</v>
      </c>
      <c r="R35" s="102">
        <v>0.61833501909559496</v>
      </c>
      <c r="S35">
        <v>0.37509033541747799</v>
      </c>
      <c r="T35" s="102">
        <v>3.6479449374331133E-2</v>
      </c>
      <c r="U35" s="104"/>
      <c r="V35" s="105">
        <v>10330.935251798561</v>
      </c>
      <c r="W35" s="104">
        <v>0</v>
      </c>
      <c r="X35" s="104">
        <v>4968.8249400479608</v>
      </c>
      <c r="Y35" s="104">
        <v>486.81055155875299</v>
      </c>
      <c r="Z35" s="104">
        <v>4328.9311223021577</v>
      </c>
      <c r="AA35" s="106">
        <v>25867.698187050359</v>
      </c>
      <c r="AB35" s="104">
        <v>1292.8336800000002</v>
      </c>
      <c r="AC35" s="104">
        <v>311.17823999999996</v>
      </c>
      <c r="AD35" s="104">
        <v>1006.175</v>
      </c>
      <c r="AE35" s="104">
        <v>0</v>
      </c>
      <c r="AF35" s="104">
        <v>0</v>
      </c>
      <c r="AG35" s="104">
        <v>0</v>
      </c>
      <c r="AH35" s="104">
        <v>0</v>
      </c>
      <c r="AI35" s="104">
        <v>0</v>
      </c>
      <c r="AJ35" s="104">
        <v>0</v>
      </c>
      <c r="AK35" s="104">
        <v>0</v>
      </c>
      <c r="AL35" s="104"/>
      <c r="AM35" s="104"/>
      <c r="AN35" s="104"/>
      <c r="AO35" s="104"/>
      <c r="AP35" s="104"/>
      <c r="AQ35" s="104"/>
      <c r="AR35" s="104"/>
      <c r="AS35" s="104"/>
      <c r="AT35" s="159">
        <v>1424346.3745199998</v>
      </c>
      <c r="AU35" s="104">
        <v>51646.760247619051</v>
      </c>
      <c r="AV35" s="102">
        <v>15818.798000000001</v>
      </c>
      <c r="AW35" s="102">
        <v>420339.78248071205</v>
      </c>
      <c r="AX35">
        <v>0</v>
      </c>
      <c r="AY35">
        <v>0</v>
      </c>
      <c r="AZ35">
        <v>133016.33103820001</v>
      </c>
      <c r="BA35">
        <v>0</v>
      </c>
      <c r="BB35">
        <v>0</v>
      </c>
      <c r="BC35">
        <v>0</v>
      </c>
      <c r="BD35">
        <v>68902.580714000011</v>
      </c>
      <c r="BE35">
        <v>157665.39000000001</v>
      </c>
      <c r="BF35">
        <v>221.39999999999998</v>
      </c>
      <c r="BG35">
        <v>0</v>
      </c>
      <c r="BH35">
        <v>620.4</v>
      </c>
      <c r="BI35">
        <v>50174.371665712002</v>
      </c>
      <c r="BJ35">
        <v>0</v>
      </c>
      <c r="BK35">
        <v>0</v>
      </c>
      <c r="BL35">
        <v>0</v>
      </c>
      <c r="BM35">
        <v>0</v>
      </c>
      <c r="BN35">
        <v>4869.6545314000005</v>
      </c>
      <c r="BO35">
        <v>0</v>
      </c>
      <c r="BP35">
        <v>4869.6545314000005</v>
      </c>
      <c r="BQ35">
        <v>0</v>
      </c>
      <c r="BR35" s="104">
        <v>1772.66</v>
      </c>
      <c r="BS35" s="102">
        <v>6405730.0000000009</v>
      </c>
      <c r="BT35" s="102">
        <v>1918000</v>
      </c>
      <c r="BU35">
        <v>15786.570743405275</v>
      </c>
      <c r="BV35">
        <v>15786.570743405275</v>
      </c>
      <c r="BW35">
        <v>31800.641229352517</v>
      </c>
      <c r="BX35">
        <v>1006.175</v>
      </c>
      <c r="BY35">
        <v>0</v>
      </c>
      <c r="BZ35">
        <v>15666.041374100718</v>
      </c>
      <c r="CA35">
        <v>25867.698187050359</v>
      </c>
      <c r="CB35">
        <v>6261.6586200479614</v>
      </c>
      <c r="CC35">
        <v>797.98879155875295</v>
      </c>
      <c r="CD35">
        <v>0.32487076383985064</v>
      </c>
      <c r="CE35" s="107">
        <v>0.65442322938264108</v>
      </c>
      <c r="CF35" s="107">
        <v>2.0706006777508165E-2</v>
      </c>
      <c r="CG35" s="107">
        <v>0</v>
      </c>
      <c r="CH35" s="107">
        <v>0.32239039816021353</v>
      </c>
      <c r="CI35" s="107">
        <v>0.53232959870758123</v>
      </c>
      <c r="CJ35" s="107">
        <v>0.12885824615514752</v>
      </c>
      <c r="CK35" s="107">
        <v>1.642175697705776E-2</v>
      </c>
      <c r="CL35">
        <v>48593.386972757799</v>
      </c>
      <c r="CM35">
        <v>9781.3167633993598</v>
      </c>
      <c r="CN35" s="102">
        <v>1901079.886284</v>
      </c>
      <c r="CO35" s="102">
        <v>662301.43466400006</v>
      </c>
      <c r="CP35" s="102">
        <v>0.22110579650723736</v>
      </c>
      <c r="CQ35" s="102">
        <v>0.63466536607150725</v>
      </c>
      <c r="CR35" s="102">
        <v>92564</v>
      </c>
      <c r="CS35" s="102">
        <v>41555</v>
      </c>
    </row>
    <row r="36" spans="1:97" x14ac:dyDescent="0.25">
      <c r="A36" s="108" t="s">
        <v>78</v>
      </c>
      <c r="B36" s="102">
        <v>7743831</v>
      </c>
      <c r="C36" s="102">
        <v>0.26376999999999995</v>
      </c>
      <c r="D36" s="102">
        <v>6242.3540197411849</v>
      </c>
      <c r="E36" s="102">
        <v>5649.3540197411849</v>
      </c>
      <c r="F36" s="102">
        <v>10038.88776445666</v>
      </c>
      <c r="G36" s="102">
        <v>26973.503000000001</v>
      </c>
      <c r="H36" s="102">
        <v>0.17825337702707728</v>
      </c>
      <c r="I36" s="102">
        <v>4207.8877644566592</v>
      </c>
      <c r="J36">
        <v>1073.8223293416906</v>
      </c>
      <c r="K36" s="102">
        <v>0.54338579502272966</v>
      </c>
      <c r="L36" s="102">
        <v>0.99254070524695692</v>
      </c>
      <c r="M36" s="102">
        <v>16.346546536309031</v>
      </c>
      <c r="N36" s="102">
        <v>0.33164947307028708</v>
      </c>
      <c r="O36" s="102">
        <v>0.41428624980888828</v>
      </c>
      <c r="P36">
        <v>0.41915876172607103</v>
      </c>
      <c r="Q36" s="102">
        <v>3.1401250927682811E-2</v>
      </c>
      <c r="R36" s="102">
        <v>0.17616076313052323</v>
      </c>
      <c r="S36">
        <v>0</v>
      </c>
      <c r="T36" s="102">
        <v>4.1537034679576056E-2</v>
      </c>
      <c r="U36" s="104"/>
      <c r="V36" s="105">
        <v>522.8370745965882</v>
      </c>
      <c r="W36" s="104">
        <v>73.114171109022053</v>
      </c>
      <c r="X36" s="104">
        <v>1350.4908429337563</v>
      </c>
      <c r="Y36" s="104">
        <v>394.00760204197741</v>
      </c>
      <c r="Z36" s="104">
        <v>150.3920352298216</v>
      </c>
      <c r="AA36" s="106">
        <v>630.78228457405328</v>
      </c>
      <c r="AB36" s="104">
        <v>316.88033479788658</v>
      </c>
      <c r="AC36" s="104">
        <v>48.707491228142644</v>
      </c>
      <c r="AD36" s="104">
        <v>574.88121995608844</v>
      </c>
      <c r="AE36" s="104">
        <v>138.64786301726377</v>
      </c>
      <c r="AF36" s="104">
        <v>0.14965528612046933</v>
      </c>
      <c r="AG36" s="104">
        <v>6.9971896859393548</v>
      </c>
      <c r="AH36" s="104">
        <v>0</v>
      </c>
      <c r="AI36" s="104">
        <v>0</v>
      </c>
      <c r="AJ36" s="104">
        <v>0</v>
      </c>
      <c r="AK36" s="104">
        <v>0</v>
      </c>
      <c r="AL36" s="104"/>
      <c r="AM36" s="104"/>
      <c r="AN36" s="104"/>
      <c r="AO36" s="104"/>
      <c r="AP36" s="104"/>
      <c r="AQ36" s="104"/>
      <c r="AR36" s="104"/>
      <c r="AS36" s="104"/>
      <c r="AT36" s="159">
        <v>2042590.3028699995</v>
      </c>
      <c r="AU36" s="104">
        <v>2611.1003921184238</v>
      </c>
      <c r="AV36" s="102">
        <v>4808.1180000000004</v>
      </c>
      <c r="AW36" s="102">
        <v>44958.793284877902</v>
      </c>
      <c r="AX36">
        <v>22530.632900172477</v>
      </c>
      <c r="AY36">
        <v>3806.8170693600005</v>
      </c>
      <c r="AZ36">
        <v>0</v>
      </c>
      <c r="BA36">
        <v>0</v>
      </c>
      <c r="BB36">
        <v>7565.6978165203136</v>
      </c>
      <c r="BC36">
        <v>806.69297606141197</v>
      </c>
      <c r="BD36">
        <v>0</v>
      </c>
      <c r="BE36">
        <v>0</v>
      </c>
      <c r="BF36">
        <v>0</v>
      </c>
      <c r="BG36">
        <v>0</v>
      </c>
      <c r="BH36">
        <v>479.4</v>
      </c>
      <c r="BI36">
        <v>2371.8955431992122</v>
      </c>
      <c r="BJ36">
        <v>179.88084145920001</v>
      </c>
      <c r="BK36">
        <v>0</v>
      </c>
      <c r="BL36">
        <v>26.663391442155309</v>
      </c>
      <c r="BM36">
        <v>0</v>
      </c>
      <c r="BN36">
        <v>6884.2217074374266</v>
      </c>
      <c r="BO36">
        <v>306.89103922570536</v>
      </c>
      <c r="BP36">
        <v>0</v>
      </c>
      <c r="BQ36">
        <v>0</v>
      </c>
      <c r="BR36" s="104">
        <v>174.78318000000002</v>
      </c>
      <c r="BS36" s="102">
        <v>2027354.0197411848</v>
      </c>
      <c r="BT36" s="102">
        <v>126584.89381081251</v>
      </c>
      <c r="BU36">
        <v>2340.4496906813438</v>
      </c>
      <c r="BV36">
        <v>2340.4496906813438</v>
      </c>
      <c r="BW36">
        <v>1146.7621458299038</v>
      </c>
      <c r="BX36">
        <v>720.67592794541201</v>
      </c>
      <c r="BY36">
        <v>0</v>
      </c>
      <c r="BZ36">
        <v>1248.1103297824982</v>
      </c>
      <c r="CA36">
        <v>842.54431870033909</v>
      </c>
      <c r="CB36">
        <v>1667.5208330177634</v>
      </c>
      <c r="CC36">
        <v>449.71228295605943</v>
      </c>
      <c r="CD36">
        <v>0.55620535092469436</v>
      </c>
      <c r="CE36" s="107">
        <v>0.27252679016689002</v>
      </c>
      <c r="CF36" s="107">
        <v>0.17126785890841573</v>
      </c>
      <c r="CG36" s="107">
        <v>0</v>
      </c>
      <c r="CH36" s="107">
        <v>0.29661207704375625</v>
      </c>
      <c r="CI36" s="107">
        <v>0.20022975085437714</v>
      </c>
      <c r="CJ36" s="107">
        <v>0.39628453189817447</v>
      </c>
      <c r="CK36" s="107">
        <v>0.10687364020369211</v>
      </c>
      <c r="CL36">
        <v>4207.8877644566592</v>
      </c>
      <c r="CM36">
        <v>847.00173610160516</v>
      </c>
      <c r="CN36" s="102">
        <v>1129326.6236040001</v>
      </c>
      <c r="CO36" s="102">
        <v>201306.28442400001</v>
      </c>
      <c r="CP36" s="102">
        <v>3.9810265998513075E-2</v>
      </c>
      <c r="CQ36" s="102">
        <v>0.22333526950496857</v>
      </c>
      <c r="CR36" s="102">
        <v>6944</v>
      </c>
      <c r="CS36" s="102">
        <v>5831</v>
      </c>
    </row>
    <row r="37" spans="1:97" x14ac:dyDescent="0.25">
      <c r="A37" s="112" t="s">
        <v>80</v>
      </c>
      <c r="B37" s="102">
        <v>72039206</v>
      </c>
      <c r="C37" s="102">
        <v>0.30351</v>
      </c>
      <c r="D37" s="102">
        <v>20930</v>
      </c>
      <c r="E37" s="102">
        <v>21897.87</v>
      </c>
      <c r="F37" s="102" t="s">
        <v>32</v>
      </c>
      <c r="G37" s="102">
        <v>97660.684999999998</v>
      </c>
      <c r="H37" s="102">
        <v>0.1015279997268092</v>
      </c>
      <c r="I37" s="102" t="s">
        <v>32</v>
      </c>
      <c r="J37" t="s">
        <v>32</v>
      </c>
      <c r="K37" s="102" t="s">
        <v>32</v>
      </c>
      <c r="L37" s="102">
        <v>0.23307060158367532</v>
      </c>
      <c r="M37" s="102" t="s">
        <v>32</v>
      </c>
      <c r="N37" s="102" t="s">
        <v>32</v>
      </c>
      <c r="O37" s="102">
        <v>0</v>
      </c>
      <c r="P37" t="s">
        <v>32</v>
      </c>
      <c r="Q37" s="102" t="s">
        <v>32</v>
      </c>
      <c r="R37" s="102" t="s">
        <v>32</v>
      </c>
      <c r="S37" t="s">
        <v>32</v>
      </c>
      <c r="T37" s="102" t="s">
        <v>32</v>
      </c>
      <c r="U37" s="104"/>
      <c r="V37" s="105">
        <v>0</v>
      </c>
      <c r="W37" s="104">
        <v>0</v>
      </c>
      <c r="X37" s="104">
        <v>0</v>
      </c>
      <c r="Y37" s="104">
        <v>0</v>
      </c>
      <c r="Z37" s="104">
        <v>0</v>
      </c>
      <c r="AA37" s="106">
        <v>0</v>
      </c>
      <c r="AB37" s="104">
        <v>0</v>
      </c>
      <c r="AC37" s="104">
        <v>0</v>
      </c>
      <c r="AD37" s="104">
        <v>0</v>
      </c>
      <c r="AE37" s="104">
        <v>0</v>
      </c>
      <c r="AF37" s="104">
        <v>0</v>
      </c>
      <c r="AG37" s="104">
        <v>0</v>
      </c>
      <c r="AH37" s="104">
        <v>0</v>
      </c>
      <c r="AI37" s="104">
        <v>0</v>
      </c>
      <c r="AJ37" s="104">
        <v>0</v>
      </c>
      <c r="AK37" s="104">
        <v>0</v>
      </c>
      <c r="AL37" s="104"/>
      <c r="AM37" s="104"/>
      <c r="AN37" s="104"/>
      <c r="AO37" s="104"/>
      <c r="AP37" s="104"/>
      <c r="AQ37" s="104"/>
      <c r="AR37" s="104"/>
      <c r="AS37" s="104"/>
      <c r="AT37" s="159">
        <v>21864619.413059998</v>
      </c>
      <c r="AU37" s="104">
        <v>6477.1439047619051</v>
      </c>
      <c r="AV37" s="102">
        <v>9915.2939999999999</v>
      </c>
      <c r="AW37" s="102" t="s">
        <v>32</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s="104">
        <v>179</v>
      </c>
      <c r="BS37" s="102">
        <v>5096000</v>
      </c>
      <c r="BT37" s="102">
        <v>0</v>
      </c>
      <c r="BU37">
        <v>0</v>
      </c>
      <c r="BV37">
        <v>0</v>
      </c>
      <c r="BW37">
        <v>0</v>
      </c>
      <c r="BX37">
        <v>0</v>
      </c>
      <c r="BY37">
        <v>0</v>
      </c>
      <c r="BZ37">
        <v>0</v>
      </c>
      <c r="CA37">
        <v>0</v>
      </c>
      <c r="CB37">
        <v>0</v>
      </c>
      <c r="CC37">
        <v>0</v>
      </c>
      <c r="CD37" t="s">
        <v>217</v>
      </c>
      <c r="CE37" s="107" t="s">
        <v>217</v>
      </c>
      <c r="CF37" s="107" t="s">
        <v>217</v>
      </c>
      <c r="CG37" s="107" t="s">
        <v>217</v>
      </c>
      <c r="CH37" s="107" t="s">
        <v>217</v>
      </c>
      <c r="CI37" s="107" t="s">
        <v>217</v>
      </c>
      <c r="CJ37" s="107" t="s">
        <v>217</v>
      </c>
      <c r="CK37" s="107" t="s">
        <v>217</v>
      </c>
      <c r="CL37">
        <v>0</v>
      </c>
      <c r="CM37" t="s">
        <v>32</v>
      </c>
      <c r="CN37" s="102">
        <v>4088857.5595800001</v>
      </c>
      <c r="CO37" s="102">
        <v>415133.52919199999</v>
      </c>
      <c r="CP37" s="102" t="s">
        <v>32</v>
      </c>
      <c r="CQ37" s="102" t="s">
        <v>32</v>
      </c>
      <c r="CR37" s="102" t="s">
        <v>217</v>
      </c>
      <c r="CS37" s="102">
        <v>26973</v>
      </c>
    </row>
    <row r="38" spans="1:97" x14ac:dyDescent="0.25">
      <c r="A38" s="112" t="s">
        <v>81</v>
      </c>
      <c r="B38" s="102">
        <v>45872976</v>
      </c>
      <c r="C38" s="102">
        <v>0.31212999999999996</v>
      </c>
      <c r="D38" s="102">
        <v>15404.2</v>
      </c>
      <c r="E38" s="102">
        <v>12141.220000000001</v>
      </c>
      <c r="F38" s="102" t="s">
        <v>32</v>
      </c>
      <c r="G38" s="102">
        <v>112338.459</v>
      </c>
      <c r="H38" s="102">
        <v>2.1924121284234457E-2</v>
      </c>
      <c r="I38" s="102" t="s">
        <v>32</v>
      </c>
      <c r="J38" t="s">
        <v>32</v>
      </c>
      <c r="K38" s="102" t="s">
        <v>32</v>
      </c>
      <c r="L38" s="102">
        <v>0.50464118310465211</v>
      </c>
      <c r="M38" s="102" t="s">
        <v>32</v>
      </c>
      <c r="N38" s="102" t="s">
        <v>32</v>
      </c>
      <c r="O38" s="102">
        <v>0</v>
      </c>
      <c r="P38" t="s">
        <v>32</v>
      </c>
      <c r="Q38" s="102" t="s">
        <v>32</v>
      </c>
      <c r="R38" s="102" t="s">
        <v>32</v>
      </c>
      <c r="S38" t="s">
        <v>32</v>
      </c>
      <c r="T38" s="102" t="s">
        <v>32</v>
      </c>
      <c r="U38" s="104"/>
      <c r="V38" s="105">
        <v>0</v>
      </c>
      <c r="W38" s="104">
        <v>0</v>
      </c>
      <c r="X38" s="104">
        <v>0</v>
      </c>
      <c r="Y38" s="104">
        <v>0</v>
      </c>
      <c r="Z38" s="104">
        <v>0</v>
      </c>
      <c r="AA38" s="106">
        <v>0</v>
      </c>
      <c r="AB38" s="104">
        <v>0</v>
      </c>
      <c r="AC38" s="104">
        <v>0</v>
      </c>
      <c r="AD38" s="104">
        <v>0</v>
      </c>
      <c r="AE38" s="104">
        <v>0</v>
      </c>
      <c r="AF38" s="104">
        <v>0</v>
      </c>
      <c r="AG38" s="104">
        <v>0</v>
      </c>
      <c r="AH38" s="104">
        <v>0</v>
      </c>
      <c r="AI38" s="104">
        <v>0</v>
      </c>
      <c r="AJ38" s="104">
        <v>0</v>
      </c>
      <c r="AK38" s="104">
        <v>0</v>
      </c>
      <c r="AL38" s="104"/>
      <c r="AM38" s="104"/>
      <c r="AN38" s="104"/>
      <c r="AO38" s="104"/>
      <c r="AP38" s="104"/>
      <c r="AQ38" s="104"/>
      <c r="AR38" s="104"/>
      <c r="AS38" s="104"/>
      <c r="AT38" s="159">
        <v>14318331.998879999</v>
      </c>
      <c r="AU38" s="104">
        <v>1521.2439999999999</v>
      </c>
      <c r="AV38" s="102">
        <v>2462.922</v>
      </c>
      <c r="AW38" s="102" t="s">
        <v>32</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s="104">
        <v>0.66000000000000014</v>
      </c>
      <c r="BS38" s="102">
        <v>7225620.0000000009</v>
      </c>
      <c r="BT38" s="102">
        <v>0</v>
      </c>
      <c r="BU38">
        <v>0</v>
      </c>
      <c r="BV38">
        <v>0</v>
      </c>
      <c r="BW38">
        <v>0</v>
      </c>
      <c r="BX38">
        <v>0</v>
      </c>
      <c r="BY38">
        <v>0</v>
      </c>
      <c r="BZ38">
        <v>0</v>
      </c>
      <c r="CA38">
        <v>0</v>
      </c>
      <c r="CB38">
        <v>0</v>
      </c>
      <c r="CC38">
        <v>0</v>
      </c>
      <c r="CD38" t="s">
        <v>217</v>
      </c>
      <c r="CE38" s="107" t="s">
        <v>217</v>
      </c>
      <c r="CF38" s="107" t="s">
        <v>217</v>
      </c>
      <c r="CG38" s="107" t="s">
        <v>217</v>
      </c>
      <c r="CH38" s="107" t="s">
        <v>217</v>
      </c>
      <c r="CI38" s="107" t="s">
        <v>217</v>
      </c>
      <c r="CJ38" s="107" t="s">
        <v>217</v>
      </c>
      <c r="CK38" s="107" t="s">
        <v>217</v>
      </c>
      <c r="CL38">
        <v>0</v>
      </c>
      <c r="CM38" t="s">
        <v>32</v>
      </c>
      <c r="CN38" s="102">
        <v>4703386.6014120001</v>
      </c>
      <c r="CO38" s="102">
        <v>103117.618296</v>
      </c>
      <c r="CP38" s="102" t="s">
        <v>32</v>
      </c>
      <c r="CQ38" s="102" t="s">
        <v>32</v>
      </c>
      <c r="CR38" s="102">
        <v>21325</v>
      </c>
      <c r="CS38" s="102">
        <v>7072</v>
      </c>
    </row>
    <row r="39" spans="1:97" x14ac:dyDescent="0.25">
      <c r="A39" s="112" t="s">
        <v>82</v>
      </c>
      <c r="B39" s="102">
        <v>61801570</v>
      </c>
      <c r="C39" s="102">
        <v>0.20361999999999994</v>
      </c>
      <c r="D39" s="102">
        <v>9128</v>
      </c>
      <c r="E39" s="102">
        <v>9036</v>
      </c>
      <c r="F39" s="102">
        <v>44337.173129621588</v>
      </c>
      <c r="G39" s="102">
        <v>197073.41399999999</v>
      </c>
      <c r="H39" s="102">
        <v>3.1667259795885E-2</v>
      </c>
      <c r="I39" s="102">
        <v>5004.1731296215912</v>
      </c>
      <c r="J39">
        <v>1022.7003715176268</v>
      </c>
      <c r="K39" s="102">
        <v>8.0971618190631589E-2</v>
      </c>
      <c r="L39" s="102">
        <v>7.4538885902663624E-2</v>
      </c>
      <c r="M39" s="102">
        <v>2.443303624810826</v>
      </c>
      <c r="N39" s="102">
        <v>6.5033612108995276E-2</v>
      </c>
      <c r="O39" s="102">
        <v>0.22319461827616255</v>
      </c>
      <c r="P39">
        <v>0.11286631005977041</v>
      </c>
      <c r="Q39" s="102">
        <v>5.1112184103280014E-3</v>
      </c>
      <c r="R39" s="102">
        <v>0.16140387400971706</v>
      </c>
      <c r="S39">
        <v>0</v>
      </c>
      <c r="T39" s="102">
        <v>8.868398204950971E-2</v>
      </c>
      <c r="U39" s="104"/>
      <c r="V39" s="105">
        <v>992.80575539568326</v>
      </c>
      <c r="W39" s="104">
        <v>74.340527577937635</v>
      </c>
      <c r="X39" s="104">
        <v>949.64028776978398</v>
      </c>
      <c r="Y39" s="104">
        <v>0</v>
      </c>
      <c r="Z39" s="104">
        <v>1174.3160516839421</v>
      </c>
      <c r="AA39" s="106">
        <v>325.4262350119904</v>
      </c>
      <c r="AB39" s="104">
        <v>349.95677218225421</v>
      </c>
      <c r="AC39" s="104">
        <v>0</v>
      </c>
      <c r="AD39" s="104">
        <v>467.59999999999997</v>
      </c>
      <c r="AE39" s="104">
        <v>296.42500000000001</v>
      </c>
      <c r="AF39" s="104">
        <v>373.66249999999997</v>
      </c>
      <c r="AG39" s="104">
        <v>0</v>
      </c>
      <c r="AH39" s="104">
        <v>0</v>
      </c>
      <c r="AI39" s="104">
        <v>0</v>
      </c>
      <c r="AJ39" s="104">
        <v>0</v>
      </c>
      <c r="AK39" s="104">
        <v>0</v>
      </c>
      <c r="AL39" s="104"/>
      <c r="AM39" s="104"/>
      <c r="AN39" s="104"/>
      <c r="AO39" s="104"/>
      <c r="AP39" s="104"/>
      <c r="AQ39" s="104"/>
      <c r="AR39" s="104"/>
      <c r="AS39" s="104"/>
      <c r="AT39" s="159">
        <v>12584035.683399996</v>
      </c>
      <c r="AU39" s="104">
        <v>11910.132857142855</v>
      </c>
      <c r="AV39" s="102">
        <v>6240.7749999999996</v>
      </c>
      <c r="AW39" s="102">
        <v>42818.419154700001</v>
      </c>
      <c r="AX39">
        <v>9981.7814876000011</v>
      </c>
      <c r="AY39">
        <v>7011.4942838000006</v>
      </c>
      <c r="AZ39">
        <v>0</v>
      </c>
      <c r="BA39">
        <v>7213.5546378000008</v>
      </c>
      <c r="BB39">
        <v>2727.8147790000003</v>
      </c>
      <c r="BC39">
        <v>79.379582599999992</v>
      </c>
      <c r="BD39">
        <v>0</v>
      </c>
      <c r="BE39">
        <v>0</v>
      </c>
      <c r="BF39">
        <v>701.1</v>
      </c>
      <c r="BG39">
        <v>0</v>
      </c>
      <c r="BH39">
        <v>1260</v>
      </c>
      <c r="BI39">
        <v>2831.0050909000001</v>
      </c>
      <c r="BJ39">
        <v>0</v>
      </c>
      <c r="BK39">
        <v>0</v>
      </c>
      <c r="BL39">
        <v>0</v>
      </c>
      <c r="BM39">
        <v>0</v>
      </c>
      <c r="BN39">
        <v>11012.289293</v>
      </c>
      <c r="BO39">
        <v>0</v>
      </c>
      <c r="BP39">
        <v>0</v>
      </c>
      <c r="BQ39">
        <v>0</v>
      </c>
      <c r="BR39" s="104">
        <v>443.79</v>
      </c>
      <c r="BS39" s="102">
        <v>938000</v>
      </c>
      <c r="BT39" s="102">
        <v>151000</v>
      </c>
      <c r="BU39">
        <v>2016.7865707434048</v>
      </c>
      <c r="BV39">
        <v>2016.7865707434048</v>
      </c>
      <c r="BW39">
        <v>1849.6990588781869</v>
      </c>
      <c r="BX39">
        <v>1137.6875</v>
      </c>
      <c r="BY39">
        <v>0</v>
      </c>
      <c r="BZ39">
        <v>2634.7218070796253</v>
      </c>
      <c r="CA39">
        <v>696.19176258992798</v>
      </c>
      <c r="CB39">
        <v>1673.2595599520382</v>
      </c>
      <c r="CC39">
        <v>0</v>
      </c>
      <c r="CD39">
        <v>0.4030209424220923</v>
      </c>
      <c r="CE39" s="107">
        <v>0.36963130790362136</v>
      </c>
      <c r="CF39" s="107">
        <v>0.22734774967428642</v>
      </c>
      <c r="CG39" s="107">
        <v>0</v>
      </c>
      <c r="CH39" s="107">
        <v>0.52650492675477423</v>
      </c>
      <c r="CI39" s="107">
        <v>0.13912223749192568</v>
      </c>
      <c r="CJ39" s="107">
        <v>0.33437283575330012</v>
      </c>
      <c r="CK39" s="107">
        <v>0</v>
      </c>
      <c r="CL39">
        <v>5004.1731296215912</v>
      </c>
      <c r="CM39">
        <v>1007.285261822992</v>
      </c>
      <c r="CN39" s="102">
        <v>8251069.6973519996</v>
      </c>
      <c r="CO39" s="102">
        <v>261288.7677</v>
      </c>
      <c r="CP39" s="102">
        <v>5.1894385486092346E-3</v>
      </c>
      <c r="CQ39" s="102">
        <v>0.16387393737438488</v>
      </c>
      <c r="CR39" s="102">
        <v>20700</v>
      </c>
      <c r="CS39" s="102">
        <v>39333</v>
      </c>
    </row>
    <row r="40" spans="1:97" x14ac:dyDescent="0.25">
      <c r="A40" s="112" t="s">
        <v>83</v>
      </c>
      <c r="B40" s="102">
        <v>307007000</v>
      </c>
      <c r="C40" s="102">
        <v>0.17713999999999999</v>
      </c>
      <c r="D40" s="102">
        <v>332527.68</v>
      </c>
      <c r="E40" s="102">
        <v>323479.14999999997</v>
      </c>
      <c r="F40" s="102">
        <v>579233.47090114537</v>
      </c>
      <c r="G40" s="102">
        <v>2164971.7030000002</v>
      </c>
      <c r="H40" s="102">
        <v>5.4378952776548133E-2</v>
      </c>
      <c r="I40" s="102">
        <v>266018.47090114531</v>
      </c>
      <c r="J40">
        <v>63878.877600911088</v>
      </c>
      <c r="K40" s="102">
        <v>0.8664899201032723</v>
      </c>
      <c r="L40" s="102">
        <v>0.74122790108464631</v>
      </c>
      <c r="M40" s="102">
        <v>5.8072198446847878</v>
      </c>
      <c r="N40" s="102">
        <v>5.0385197371287528E-2</v>
      </c>
      <c r="O40" s="102">
        <v>0.10430953270281512</v>
      </c>
      <c r="P40">
        <v>0.45925949425416618</v>
      </c>
      <c r="Q40" s="102">
        <v>2.4733166518000668E-2</v>
      </c>
      <c r="R40" s="102">
        <v>0.45482976878266174</v>
      </c>
      <c r="S40">
        <v>0.36675139227690018</v>
      </c>
      <c r="T40" s="102">
        <v>1.6398109444140932E-3</v>
      </c>
      <c r="U40" s="104"/>
      <c r="V40" s="105">
        <v>0</v>
      </c>
      <c r="W40" s="104">
        <v>0</v>
      </c>
      <c r="X40" s="104">
        <v>33741.958975603833</v>
      </c>
      <c r="Y40" s="104">
        <v>0</v>
      </c>
      <c r="Z40" s="104">
        <v>16384.284095486561</v>
      </c>
      <c r="AA40" s="106">
        <v>185691.22464188776</v>
      </c>
      <c r="AB40" s="104">
        <v>19346.097046876908</v>
      </c>
      <c r="AC40" s="104">
        <v>7588.3429687057615</v>
      </c>
      <c r="AD40" s="104">
        <v>3266.5631725844496</v>
      </c>
      <c r="AE40" s="104">
        <v>0</v>
      </c>
      <c r="AF40" s="104">
        <v>0</v>
      </c>
      <c r="AG40" s="104">
        <v>0</v>
      </c>
      <c r="AH40" s="104">
        <v>0</v>
      </c>
      <c r="AI40" s="104">
        <v>0</v>
      </c>
      <c r="AJ40" s="104">
        <v>0</v>
      </c>
      <c r="AK40" s="104">
        <v>0</v>
      </c>
      <c r="AL40" s="104"/>
      <c r="AM40" s="104"/>
      <c r="AN40" s="104"/>
      <c r="AO40" s="104"/>
      <c r="AP40" s="104"/>
      <c r="AQ40" s="104"/>
      <c r="AR40" s="104"/>
      <c r="AS40" s="104"/>
      <c r="AT40" s="159">
        <v>54383219.979999997</v>
      </c>
      <c r="AU40" s="104">
        <v>380909.55492330668</v>
      </c>
      <c r="AV40" s="102">
        <v>117728.894</v>
      </c>
      <c r="AW40" s="102">
        <v>2674480.8473949456</v>
      </c>
      <c r="AX40">
        <v>334077.69658793544</v>
      </c>
      <c r="AY40">
        <v>0</v>
      </c>
      <c r="AZ40">
        <v>0</v>
      </c>
      <c r="BA40">
        <v>12921.453799748188</v>
      </c>
      <c r="BB40">
        <v>721896.20411594503</v>
      </c>
      <c r="BC40">
        <v>532491.47242144879</v>
      </c>
      <c r="BD40">
        <v>0</v>
      </c>
      <c r="BE40">
        <v>980869.57440000016</v>
      </c>
      <c r="BF40">
        <v>0</v>
      </c>
      <c r="BG40">
        <v>0</v>
      </c>
      <c r="BH40">
        <v>27199.181999999997</v>
      </c>
      <c r="BI40">
        <v>33406.441985279947</v>
      </c>
      <c r="BJ40">
        <v>0</v>
      </c>
      <c r="BK40">
        <v>0</v>
      </c>
      <c r="BL40">
        <v>0</v>
      </c>
      <c r="BM40">
        <v>0</v>
      </c>
      <c r="BN40">
        <v>31618.822084588119</v>
      </c>
      <c r="BO40">
        <v>0</v>
      </c>
      <c r="BP40">
        <v>0</v>
      </c>
      <c r="BQ40">
        <v>0</v>
      </c>
      <c r="BR40" s="104">
        <v>436.22</v>
      </c>
      <c r="BS40" s="102">
        <v>40310360</v>
      </c>
      <c r="BT40" s="102">
        <v>1782857.1428571427</v>
      </c>
      <c r="BU40">
        <v>33741.958975603833</v>
      </c>
      <c r="BV40">
        <v>33741.958975603833</v>
      </c>
      <c r="BW40">
        <v>229009.94875295699</v>
      </c>
      <c r="BX40">
        <v>3266.5631725844496</v>
      </c>
      <c r="BY40">
        <v>0</v>
      </c>
      <c r="BZ40">
        <v>19650.847268071011</v>
      </c>
      <c r="CA40">
        <v>185691.22464188776</v>
      </c>
      <c r="CB40">
        <v>53088.056022480741</v>
      </c>
      <c r="CC40">
        <v>7588.3429687057615</v>
      </c>
      <c r="CD40">
        <v>0.12684066208373412</v>
      </c>
      <c r="CE40" s="107">
        <v>0.8608798779166692</v>
      </c>
      <c r="CF40" s="107">
        <v>1.2279459999596539E-2</v>
      </c>
      <c r="CG40" s="107">
        <v>0</v>
      </c>
      <c r="CH40" s="107">
        <v>7.3870236158802033E-2</v>
      </c>
      <c r="CI40" s="107">
        <v>0.69803883923117571</v>
      </c>
      <c r="CJ40" s="107">
        <v>0.19956530026897534</v>
      </c>
      <c r="CK40" s="107">
        <v>2.8525624341046805E-2</v>
      </c>
      <c r="CL40">
        <v>266018.47090114531</v>
      </c>
      <c r="CM40">
        <v>53546.605637058492</v>
      </c>
      <c r="CN40" s="102">
        <v>90643035.261204019</v>
      </c>
      <c r="CO40" s="102">
        <v>4929073.3339920007</v>
      </c>
      <c r="CP40" s="102">
        <v>2.9505640887774263E-2</v>
      </c>
      <c r="CQ40" s="102">
        <v>0.5425930324369741</v>
      </c>
      <c r="CR40" s="102">
        <v>761000</v>
      </c>
      <c r="CS40" s="102">
        <v>313215</v>
      </c>
    </row>
    <row r="41" spans="1:97" x14ac:dyDescent="0.25">
      <c r="A41" s="113"/>
      <c r="N41" s="102"/>
    </row>
    <row r="42" spans="1:97" x14ac:dyDescent="0.25">
      <c r="A42" s="113"/>
      <c r="N42" s="102"/>
    </row>
    <row r="43" spans="1:97" x14ac:dyDescent="0.25">
      <c r="A43" s="113"/>
      <c r="N43" s="102"/>
    </row>
    <row r="44" spans="1:97" x14ac:dyDescent="0.25">
      <c r="A44" s="113"/>
      <c r="N44" s="102"/>
    </row>
    <row r="45" spans="1:97" x14ac:dyDescent="0.25">
      <c r="A45" s="113"/>
      <c r="N45" s="102"/>
    </row>
    <row r="46" spans="1:97" x14ac:dyDescent="0.25">
      <c r="A46" s="112" t="s">
        <v>264</v>
      </c>
      <c r="B46" s="114">
        <v>799463662</v>
      </c>
      <c r="C46" s="115">
        <v>0.22051172492725504</v>
      </c>
      <c r="D46" s="114">
        <v>838837.11467483873</v>
      </c>
      <c r="E46" s="114">
        <v>821445.69901527872</v>
      </c>
      <c r="F46" s="123">
        <v>1297416.2218781221</v>
      </c>
      <c r="G46" s="114">
        <v>4082578.1198099749</v>
      </c>
      <c r="H46" s="116">
        <v>6.5170535446790467E-2</v>
      </c>
      <c r="I46" s="114">
        <v>588297.22187812242</v>
      </c>
      <c r="J46" s="114">
        <v>131795.92803825255</v>
      </c>
      <c r="K46" s="116">
        <v>0.73586486771192661</v>
      </c>
      <c r="L46" s="116">
        <v>0.86270605836984127</v>
      </c>
      <c r="M46" s="117">
        <v>10.478567798454803</v>
      </c>
      <c r="N46" s="102">
        <v>6.3662628208172506E-2</v>
      </c>
      <c r="O46" s="117">
        <v>0.24571934977080151</v>
      </c>
      <c r="P46" s="122">
        <v>0.45343754144411047</v>
      </c>
      <c r="Q46" s="118">
        <v>2.9005639623179053E-2</v>
      </c>
      <c r="R46" s="118">
        <v>0.44507290640355673</v>
      </c>
      <c r="S46">
        <v>0.24949790122732782</v>
      </c>
      <c r="T46" s="119">
        <v>1.8921485692869899E-2</v>
      </c>
      <c r="U46" s="115"/>
      <c r="V46" s="114">
        <v>40478.368344722345</v>
      </c>
      <c r="W46" s="114">
        <v>3451.7631597079098</v>
      </c>
      <c r="X46" s="114">
        <v>155256.94943690251</v>
      </c>
      <c r="Y46" s="114">
        <v>2658.0220927230221</v>
      </c>
      <c r="Z46" s="114">
        <v>60521.913187884908</v>
      </c>
      <c r="AA46" s="114">
        <v>254868.30816540358</v>
      </c>
      <c r="AB46" s="114">
        <v>37506.586449526942</v>
      </c>
      <c r="AC46" s="114">
        <v>12797.299230388702</v>
      </c>
      <c r="AD46" s="114">
        <v>14851.872480384674</v>
      </c>
      <c r="AE46" s="114">
        <v>587.28384248345333</v>
      </c>
      <c r="AF46" s="114">
        <v>3540.2047156206977</v>
      </c>
      <c r="AG46" s="114">
        <v>17.434689685939354</v>
      </c>
      <c r="AH46" s="114">
        <v>870.51141342495623</v>
      </c>
      <c r="AI46" s="114">
        <v>0</v>
      </c>
      <c r="AJ46" s="114">
        <v>890.70466926257768</v>
      </c>
      <c r="AK46" s="114">
        <v>0</v>
      </c>
      <c r="AL46" s="115"/>
      <c r="AM46" s="115"/>
      <c r="AN46" s="115"/>
      <c r="AO46" s="115"/>
      <c r="AP46" s="115"/>
      <c r="AQ46" s="115"/>
      <c r="AR46" s="115"/>
      <c r="AS46" s="115"/>
      <c r="AT46" s="161">
        <v>176291111.12428001</v>
      </c>
      <c r="AU46" s="114">
        <v>617519.87164683186</v>
      </c>
      <c r="AV46" s="114">
        <v>266063.80207136716</v>
      </c>
      <c r="AW46" s="114">
        <v>5518031.9151055571</v>
      </c>
      <c r="AX46" s="114">
        <v>1123138.0802245168</v>
      </c>
      <c r="AY46" s="114">
        <v>114078.20414450142</v>
      </c>
      <c r="AZ46" s="114">
        <v>568724.09376429755</v>
      </c>
      <c r="BA46" s="114">
        <v>259317.79823065194</v>
      </c>
      <c r="BB46" s="114">
        <v>787635.26693134313</v>
      </c>
      <c r="BC46" s="114">
        <v>587752.39107879763</v>
      </c>
      <c r="BD46" s="114">
        <v>345772.68225121987</v>
      </c>
      <c r="BE46" s="114">
        <v>1376737.3817242489</v>
      </c>
      <c r="BF46" s="114">
        <v>1180.8</v>
      </c>
      <c r="BG46" s="114">
        <v>0</v>
      </c>
      <c r="BH46" s="114">
        <v>39437.043115399996</v>
      </c>
      <c r="BI46" s="114">
        <v>113754.57829961792</v>
      </c>
      <c r="BJ46" s="114">
        <v>3618.4236268431846</v>
      </c>
      <c r="BK46" s="114">
        <v>0</v>
      </c>
      <c r="BL46" s="114">
        <v>26.663391442155309</v>
      </c>
      <c r="BM46" s="114">
        <v>0</v>
      </c>
      <c r="BN46" s="114">
        <v>80852.896365029825</v>
      </c>
      <c r="BO46" s="114">
        <v>306.89103922570536</v>
      </c>
      <c r="BP46" s="114">
        <v>99869.26227097337</v>
      </c>
      <c r="BQ46" s="114">
        <v>15829.4586474485</v>
      </c>
      <c r="BR46" s="114">
        <v>11131.457466922002</v>
      </c>
      <c r="BS46" s="114">
        <v>152087409.60366729</v>
      </c>
      <c r="BT46" s="114">
        <v>8377234.1846679552</v>
      </c>
      <c r="BU46" s="114">
        <v>201845.10303405582</v>
      </c>
      <c r="BV46" s="116">
        <v>201845.10303405579</v>
      </c>
      <c r="BW46" s="116">
        <v>365694.10703320417</v>
      </c>
      <c r="BX46" s="116">
        <v>18996.795728174766</v>
      </c>
      <c r="BY46" s="116">
        <v>1761.2160826875338</v>
      </c>
      <c r="BZ46" s="116">
        <v>116722.66542641688</v>
      </c>
      <c r="CA46" s="116">
        <v>258907.35516759494</v>
      </c>
      <c r="CB46" s="116">
        <v>197194.44527131272</v>
      </c>
      <c r="CC46" s="116">
        <v>15472.756012797663</v>
      </c>
      <c r="CD46" s="120">
        <v>0.34310055449466687</v>
      </c>
      <c r="CE46" s="120">
        <v>0.62161454012265449</v>
      </c>
      <c r="CF46" s="120">
        <v>3.2291153215934003E-2</v>
      </c>
      <c r="CG46" s="120">
        <v>2.9937521667447306E-3</v>
      </c>
      <c r="CH46" s="120">
        <v>0.19840764342517728</v>
      </c>
      <c r="CI46" s="120">
        <v>0.44009617169538989</v>
      </c>
      <c r="CJ46" s="120">
        <v>0.33519526854431686</v>
      </c>
      <c r="CK46" s="120">
        <v>2.6300916335115995E-2</v>
      </c>
      <c r="CL46" s="116">
        <v>588297.22187812219</v>
      </c>
      <c r="CM46" s="103">
        <v>118417.78967668404</v>
      </c>
      <c r="CN46" s="114">
        <v>170929380.72020406</v>
      </c>
      <c r="CO46" s="114">
        <v>11139559.265123999</v>
      </c>
      <c r="CP46" s="121">
        <v>3.2282524466276961E-2</v>
      </c>
      <c r="CQ46" s="121">
        <v>0.49535459920587205</v>
      </c>
      <c r="CR46" s="114">
        <v>2205593</v>
      </c>
      <c r="CS46" s="114">
        <v>709119</v>
      </c>
    </row>
    <row r="47" spans="1:97" x14ac:dyDescent="0.25">
      <c r="A47" s="113" t="s">
        <v>180</v>
      </c>
      <c r="B47">
        <v>259526686</v>
      </c>
      <c r="C47" s="115">
        <v>0.22808297701262203</v>
      </c>
      <c r="D47">
        <v>282103.30267483881</v>
      </c>
      <c r="E47">
        <v>295188.3086748388</v>
      </c>
      <c r="F47" s="123">
        <v>487436.8252281514</v>
      </c>
      <c r="G47">
        <v>965001.63800000004</v>
      </c>
      <c r="H47" s="116">
        <v>9.896428901191151E-2</v>
      </c>
      <c r="I47">
        <v>212287.8252281514</v>
      </c>
      <c r="J47">
        <v>45697.01665893881</v>
      </c>
      <c r="K47" s="116">
        <v>0.81798071905465397</v>
      </c>
      <c r="L47" s="116">
        <v>0.98644254508678053</v>
      </c>
      <c r="M47" s="117">
        <v>19.16826018350503</v>
      </c>
      <c r="N47" s="102">
        <v>0.10142538613316369</v>
      </c>
      <c r="O47" s="117">
        <v>0.32938390679327606</v>
      </c>
      <c r="P47" s="122">
        <v>0.43551864414180691</v>
      </c>
      <c r="Q47" s="118">
        <v>4.4280976592067582E-2</v>
      </c>
      <c r="R47" s="118">
        <v>0.44744399251671324</v>
      </c>
      <c r="S47">
        <v>0.1766853015181315</v>
      </c>
      <c r="T47" s="119">
        <v>3.6247003080615653E-2</v>
      </c>
      <c r="U47" s="115"/>
      <c r="V47">
        <v>22146.066186448978</v>
      </c>
      <c r="W47">
        <v>1995.7439750556318</v>
      </c>
      <c r="X47">
        <v>70848.911324608052</v>
      </c>
      <c r="Y47">
        <v>2239.5568649052766</v>
      </c>
      <c r="Z47">
        <v>21668.909474420318</v>
      </c>
      <c r="AA47">
        <v>58882.837854463403</v>
      </c>
      <c r="AB47">
        <v>15359.83282283779</v>
      </c>
      <c r="AC47">
        <v>3737.0799066784657</v>
      </c>
      <c r="AD47">
        <v>10487.910557800224</v>
      </c>
      <c r="AE47">
        <v>587.28384248345333</v>
      </c>
      <c r="AF47">
        <v>3540.2047156206982</v>
      </c>
      <c r="AG47">
        <v>17.434689685939354</v>
      </c>
      <c r="AH47">
        <v>508.40110167435677</v>
      </c>
      <c r="AI47">
        <v>0</v>
      </c>
      <c r="AJ47">
        <v>267.65191146881284</v>
      </c>
      <c r="AK47">
        <v>0</v>
      </c>
      <c r="AL47" s="115"/>
      <c r="AM47" s="115"/>
      <c r="AN47" s="115"/>
      <c r="AO47" s="115"/>
      <c r="AP47" s="115"/>
      <c r="AQ47" s="115"/>
      <c r="AR47" s="115"/>
      <c r="AS47" s="115"/>
      <c r="AT47" s="160">
        <v>59193619.157099977</v>
      </c>
      <c r="AU47">
        <v>174441.7629711442</v>
      </c>
      <c r="AV47">
        <v>95500.701000000015</v>
      </c>
      <c r="AW47">
        <v>1913242.6934764499</v>
      </c>
      <c r="AX47">
        <v>401448.3096489124</v>
      </c>
      <c r="AY47">
        <v>98762.029311301434</v>
      </c>
      <c r="AZ47">
        <v>374483.47546409752</v>
      </c>
      <c r="BA47">
        <v>67112.294151889917</v>
      </c>
      <c r="BB47">
        <v>48217.096127757111</v>
      </c>
      <c r="BC47">
        <v>48323.738484978283</v>
      </c>
      <c r="BD47">
        <v>309482.92555731547</v>
      </c>
      <c r="BE47">
        <v>338041.86217424861</v>
      </c>
      <c r="BF47">
        <v>1180.8</v>
      </c>
      <c r="BG47">
        <v>0</v>
      </c>
      <c r="BH47">
        <v>6687.8611154</v>
      </c>
      <c r="BI47">
        <v>71434.868723034859</v>
      </c>
      <c r="BJ47">
        <v>1724.2979185431848</v>
      </c>
      <c r="BK47">
        <v>0</v>
      </c>
      <c r="BL47">
        <v>26.663391442155309</v>
      </c>
      <c r="BM47">
        <v>0</v>
      </c>
      <c r="BN47">
        <v>49078.487807861704</v>
      </c>
      <c r="BO47">
        <v>306.89103922570536</v>
      </c>
      <c r="BP47">
        <v>89402.535933773368</v>
      </c>
      <c r="BQ47">
        <v>7528.5566266682999</v>
      </c>
      <c r="BR47">
        <v>7694.7974550220006</v>
      </c>
      <c r="BS47">
        <v>58391104.334227309</v>
      </c>
      <c r="BT47">
        <v>4974675.0418108124</v>
      </c>
      <c r="BU47">
        <v>97230.278351017914</v>
      </c>
      <c r="BV47" s="116">
        <v>97230.278351017929</v>
      </c>
      <c r="BW47" s="116">
        <v>99648.660058399983</v>
      </c>
      <c r="BX47" s="116">
        <v>14632.833805590315</v>
      </c>
      <c r="BY47" s="116">
        <v>776.05301314316966</v>
      </c>
      <c r="BZ47" s="116">
        <v>54811.287320343872</v>
      </c>
      <c r="CA47" s="116">
        <v>61465.865672002488</v>
      </c>
      <c r="CB47" s="116">
        <v>90016.600774535356</v>
      </c>
      <c r="CC47" s="116">
        <v>5994.071461269682</v>
      </c>
      <c r="CD47" s="120">
        <v>0.45801156164524248</v>
      </c>
      <c r="CE47" s="120">
        <v>0.46940355600376471</v>
      </c>
      <c r="CF47" s="120">
        <v>6.8929218102187523E-2</v>
      </c>
      <c r="CG47" s="120">
        <v>3.6556642488052471E-3</v>
      </c>
      <c r="CH47" s="120">
        <v>0.25819326784961272</v>
      </c>
      <c r="CI47" s="120">
        <v>0.28954022966669651</v>
      </c>
      <c r="CJ47" s="120">
        <v>0.42403091499850315</v>
      </c>
      <c r="CK47" s="120">
        <v>2.8235587485187591E-2</v>
      </c>
      <c r="CL47" s="116">
        <v>212287.8252281514</v>
      </c>
      <c r="CM47" s="103">
        <v>42731.214943584877</v>
      </c>
      <c r="CN47">
        <v>40402688.579784006</v>
      </c>
      <c r="CO47">
        <v>3998423.3494680002</v>
      </c>
      <c r="CP47" s="121">
        <v>4.7354341028526627E-2</v>
      </c>
      <c r="CQ47" s="121">
        <v>0.4784992799051685</v>
      </c>
      <c r="CR47">
        <v>490955</v>
      </c>
      <c r="CS47">
        <v>275149</v>
      </c>
    </row>
    <row r="48" spans="1:97" x14ac:dyDescent="0.25">
      <c r="A48" s="113" t="s">
        <v>353</v>
      </c>
      <c r="B48">
        <v>350049635</v>
      </c>
      <c r="C48" s="115">
        <v>0.2392679030450639</v>
      </c>
      <c r="D48">
        <v>354560.43467483879</v>
      </c>
      <c r="E48">
        <v>368034.94901527878</v>
      </c>
      <c r="F48" s="123">
        <v>592044.73540094332</v>
      </c>
      <c r="G48">
        <v>1266739.5538099743</v>
      </c>
      <c r="H48" s="116">
        <v>0.10257210227672299</v>
      </c>
      <c r="I48">
        <v>247132.73540094341</v>
      </c>
      <c r="J48">
        <v>52836.863923001634</v>
      </c>
      <c r="K48" s="116">
        <v>0.70599340976585623</v>
      </c>
      <c r="L48" s="116">
        <v>0.88172507221284324</v>
      </c>
      <c r="M48" s="117">
        <v>18.707989916375183</v>
      </c>
      <c r="N48" s="102">
        <v>9.9340619824911436E-2</v>
      </c>
      <c r="O48" s="117">
        <v>0.3177478905838243</v>
      </c>
      <c r="P48" s="122">
        <v>0.41742240176087475</v>
      </c>
      <c r="Q48" s="118">
        <v>3.9270198601933808E-2</v>
      </c>
      <c r="R48" s="118">
        <v>0.38285457478476109</v>
      </c>
      <c r="S48">
        <v>0.16250526711816782</v>
      </c>
      <c r="T48" s="119">
        <v>4.3228742843758529E-2</v>
      </c>
      <c r="U48" s="115"/>
      <c r="V48">
        <v>27377.64892026192</v>
      </c>
      <c r="W48">
        <v>3451.7631597079098</v>
      </c>
      <c r="X48">
        <v>83456.76264355288</v>
      </c>
      <c r="Y48">
        <v>2656.1539872074345</v>
      </c>
      <c r="Z48">
        <v>25556.015183525436</v>
      </c>
      <c r="AA48">
        <v>64984.335322076942</v>
      </c>
      <c r="AB48">
        <v>18059.651284650037</v>
      </c>
      <c r="AC48">
        <v>4098.9562616829398</v>
      </c>
      <c r="AD48">
        <v>11585.309307800226</v>
      </c>
      <c r="AE48">
        <v>587.28384248345333</v>
      </c>
      <c r="AF48">
        <v>3540.2047156206977</v>
      </c>
      <c r="AG48">
        <v>17.434689685939354</v>
      </c>
      <c r="AH48">
        <v>870.51141342495623</v>
      </c>
      <c r="AI48">
        <v>0</v>
      </c>
      <c r="AJ48">
        <v>890.70466926257768</v>
      </c>
      <c r="AK48">
        <v>0</v>
      </c>
      <c r="AL48" s="115"/>
      <c r="AM48" s="115"/>
      <c r="AN48" s="115"/>
      <c r="AO48" s="115"/>
      <c r="AP48" s="115"/>
      <c r="AQ48" s="115"/>
      <c r="AR48" s="115"/>
      <c r="AS48" s="115"/>
      <c r="AT48" s="160">
        <v>83755642.128140002</v>
      </c>
      <c r="AU48">
        <v>206777.27412352513</v>
      </c>
      <c r="AV48">
        <v>129932.13907136714</v>
      </c>
      <c r="AW48">
        <v>2212173.8187282318</v>
      </c>
      <c r="AX48">
        <v>470572.85366178135</v>
      </c>
      <c r="AY48">
        <v>114078.20414450142</v>
      </c>
      <c r="AZ48">
        <v>456134.85215337353</v>
      </c>
      <c r="BA48">
        <v>88899.20934951512</v>
      </c>
      <c r="BB48">
        <v>65739.062815398094</v>
      </c>
      <c r="BC48">
        <v>55260.91865734879</v>
      </c>
      <c r="BD48">
        <v>345772.68225121987</v>
      </c>
      <c r="BE48">
        <v>359489.89732424868</v>
      </c>
      <c r="BF48">
        <v>1180.8</v>
      </c>
      <c r="BG48">
        <v>0</v>
      </c>
      <c r="BH48">
        <v>6687.8611153999991</v>
      </c>
      <c r="BI48">
        <v>79472.703999070654</v>
      </c>
      <c r="BJ48">
        <v>3618.4236268431846</v>
      </c>
      <c r="BK48">
        <v>0</v>
      </c>
      <c r="BL48">
        <v>26.663391442155309</v>
      </c>
      <c r="BM48">
        <v>0</v>
      </c>
      <c r="BN48">
        <v>49234.07428044171</v>
      </c>
      <c r="BO48">
        <v>306.89103922570536</v>
      </c>
      <c r="BP48">
        <v>99869.26227097337</v>
      </c>
      <c r="BQ48">
        <v>15829.4586474485</v>
      </c>
      <c r="BR48">
        <v>10683.237466922003</v>
      </c>
      <c r="BS48">
        <v>73849449.603667304</v>
      </c>
      <c r="BT48">
        <v>6548725.0418108124</v>
      </c>
      <c r="BU48">
        <v>116942.32871073016</v>
      </c>
      <c r="BV48" s="116">
        <v>116942.32871073014</v>
      </c>
      <c r="BW48" s="116">
        <v>112698.95805193535</v>
      </c>
      <c r="BX48" s="116">
        <v>15730.232555590315</v>
      </c>
      <c r="BY48" s="116">
        <v>1761.2160826875338</v>
      </c>
      <c r="BZ48" s="116">
        <v>65389.484825012543</v>
      </c>
      <c r="CA48" s="116">
        <v>69023.382324268299</v>
      </c>
      <c r="CB48" s="116">
        <v>105947.32331308619</v>
      </c>
      <c r="CC48" s="116">
        <v>6772.5449385763141</v>
      </c>
      <c r="CD48" s="120">
        <v>0.4731964323585266</v>
      </c>
      <c r="CE48" s="120">
        <v>0.45602602127595421</v>
      </c>
      <c r="CF48" s="120">
        <v>6.3650946646424206E-2</v>
      </c>
      <c r="CG48" s="120">
        <v>7.1265997190949676E-3</v>
      </c>
      <c r="CH48" s="120">
        <v>0.26459256690104577</v>
      </c>
      <c r="CI48" s="120">
        <v>0.27929680061318507</v>
      </c>
      <c r="CJ48" s="120">
        <v>0.42870614911132399</v>
      </c>
      <c r="CK48" s="120">
        <v>2.740448337444519E-2</v>
      </c>
      <c r="CL48" s="116">
        <v>247132.73540094335</v>
      </c>
      <c r="CM48" s="103">
        <v>49745.113855042713</v>
      </c>
      <c r="CN48">
        <v>53035851.638916008</v>
      </c>
      <c r="CO48">
        <v>5439998.7986399988</v>
      </c>
      <c r="CP48" s="121">
        <v>4.1710913473952956E-2</v>
      </c>
      <c r="CQ48" s="121">
        <v>0.40664968883472474</v>
      </c>
      <c r="CR48">
        <v>595102</v>
      </c>
      <c r="CS48">
        <v>344912</v>
      </c>
    </row>
    <row r="49" spans="1:97" x14ac:dyDescent="0.25">
      <c r="A49" s="124" t="s">
        <v>104</v>
      </c>
      <c r="B49" s="100">
        <v>254108096</v>
      </c>
      <c r="C49" s="125">
        <v>0.22334379114941688</v>
      </c>
      <c r="D49" s="100">
        <v>271960.30267483881</v>
      </c>
      <c r="E49" s="100">
        <v>287254.58867483883</v>
      </c>
      <c r="F49" s="135">
        <v>478612.61762905977</v>
      </c>
      <c r="G49" s="100">
        <v>948279.08000000007</v>
      </c>
      <c r="H49" s="124">
        <v>9.9430292187823024E-2</v>
      </c>
      <c r="I49" s="100">
        <v>209079.61762905979</v>
      </c>
      <c r="J49" s="100">
        <v>45026.927551893044</v>
      </c>
      <c r="K49" s="124">
        <v>0.82279793883096031</v>
      </c>
      <c r="L49" s="124">
        <v>1.0200854485507571</v>
      </c>
      <c r="M49" s="126">
        <v>19.281853348784338</v>
      </c>
      <c r="N49" s="134">
        <v>0.10280333467542289</v>
      </c>
      <c r="O49" s="126">
        <v>0.33640248009491214</v>
      </c>
      <c r="P49" s="136">
        <v>0.43684518528741173</v>
      </c>
      <c r="Q49" s="127">
        <v>4.4380856614043548E-2</v>
      </c>
      <c r="R49" s="127">
        <v>0.44635146530806191</v>
      </c>
      <c r="S49" s="133">
        <v>0.17205786698041411</v>
      </c>
      <c r="T49" s="128">
        <v>3.6391416539325414E-2</v>
      </c>
      <c r="U49" s="115"/>
      <c r="V49" s="100">
        <v>22035.754435849456</v>
      </c>
      <c r="W49" s="100">
        <v>1995.7439750556318</v>
      </c>
      <c r="X49" s="100">
        <v>70386.081588397021</v>
      </c>
      <c r="Y49" s="100">
        <v>2215.5760495575546</v>
      </c>
      <c r="Z49" s="100">
        <v>21510.636093125355</v>
      </c>
      <c r="AA49" s="100">
        <v>56771.624900263894</v>
      </c>
      <c r="AB49" s="100">
        <v>15225.379264468485</v>
      </c>
      <c r="AC49" s="100">
        <v>3609.2595036089215</v>
      </c>
      <c r="AD49" s="100">
        <v>10483.735557800224</v>
      </c>
      <c r="AE49" s="100">
        <v>585.19634248345335</v>
      </c>
      <c r="AF49" s="100">
        <v>3477.5797156206982</v>
      </c>
      <c r="AG49" s="100">
        <v>6.9971896859393548</v>
      </c>
      <c r="AH49" s="100">
        <v>508.40110167435677</v>
      </c>
      <c r="AI49" s="100">
        <v>0</v>
      </c>
      <c r="AJ49" s="100">
        <v>267.65191146881284</v>
      </c>
      <c r="AK49" s="100">
        <v>0</v>
      </c>
      <c r="AL49" s="115"/>
      <c r="AM49" s="115"/>
      <c r="AN49" s="115"/>
      <c r="AO49" s="115"/>
      <c r="AP49" s="115"/>
      <c r="AQ49" s="115"/>
      <c r="AR49" s="115"/>
      <c r="AS49" s="115"/>
      <c r="AT49" s="160">
        <v>56753465.522399977</v>
      </c>
      <c r="AU49" s="100">
        <v>170194.5844759061</v>
      </c>
      <c r="AV49" s="100">
        <v>94287.666000000012</v>
      </c>
      <c r="AW49" s="100">
        <v>1885187.402742658</v>
      </c>
      <c r="AX49" s="100">
        <v>396619.06718831242</v>
      </c>
      <c r="AY49" s="100">
        <v>98559.968957301433</v>
      </c>
      <c r="AZ49" s="100">
        <v>374483.47546409752</v>
      </c>
      <c r="BA49" s="100">
        <v>63495.413815289903</v>
      </c>
      <c r="BB49" s="100">
        <v>47247.20642855711</v>
      </c>
      <c r="BC49" s="100">
        <v>46299.55912867828</v>
      </c>
      <c r="BD49" s="100">
        <v>309482.92555731547</v>
      </c>
      <c r="BE49" s="100">
        <v>324361.32337424863</v>
      </c>
      <c r="BF49" s="100">
        <v>922.5</v>
      </c>
      <c r="BG49" s="100">
        <v>0</v>
      </c>
      <c r="BH49" s="100">
        <v>6434.0611153999998</v>
      </c>
      <c r="BI49" s="100">
        <v>70104.499999742853</v>
      </c>
      <c r="BJ49" s="100">
        <v>1602.0962599431848</v>
      </c>
      <c r="BK49" s="100">
        <v>0</v>
      </c>
      <c r="BL49" s="100">
        <v>26.663391442155309</v>
      </c>
      <c r="BM49" s="100">
        <v>0</v>
      </c>
      <c r="BN49" s="100">
        <v>48310.658462661704</v>
      </c>
      <c r="BO49" s="100">
        <v>306.89103922570536</v>
      </c>
      <c r="BP49" s="100">
        <v>89402.535933773368</v>
      </c>
      <c r="BQ49" s="100">
        <v>7528.5566266682999</v>
      </c>
      <c r="BR49" s="100">
        <v>7608.7034550220005</v>
      </c>
      <c r="BS49" s="100">
        <v>57893384.334227309</v>
      </c>
      <c r="BT49" s="100">
        <v>4899675.0418108124</v>
      </c>
      <c r="BU49" s="100">
        <v>96633.156048859644</v>
      </c>
      <c r="BV49" s="124">
        <v>96633.156048859659</v>
      </c>
      <c r="BW49" s="124">
        <v>97116.899761466659</v>
      </c>
      <c r="BX49" s="124">
        <v>14553.508805590314</v>
      </c>
      <c r="BY49" s="124">
        <v>776.05301314316966</v>
      </c>
      <c r="BZ49" s="124">
        <v>54538.527188449385</v>
      </c>
      <c r="CA49" s="124">
        <v>59352.565217802978</v>
      </c>
      <c r="CB49" s="124">
        <v>89356.692479955018</v>
      </c>
      <c r="CC49" s="124">
        <v>5831.8327428524162</v>
      </c>
      <c r="CD49" s="130">
        <v>0.46218353154013381</v>
      </c>
      <c r="CE49" s="130">
        <v>0.4644972133714505</v>
      </c>
      <c r="CF49" s="130">
        <v>6.9607496754707746E-2</v>
      </c>
      <c r="CG49" s="130">
        <v>3.7117583337081196E-3</v>
      </c>
      <c r="CH49" s="130">
        <v>0.26085052099726591</v>
      </c>
      <c r="CI49" s="130">
        <v>0.28387542454331338</v>
      </c>
      <c r="CJ49" s="130">
        <v>0.42738117418259236</v>
      </c>
      <c r="CK49" s="130">
        <v>2.7892880276828357E-2</v>
      </c>
      <c r="CL49" s="124">
        <v>209079.61762905977</v>
      </c>
      <c r="CM49" s="131">
        <v>42085.437879577134</v>
      </c>
      <c r="CN49" s="100">
        <v>39702548.521440007</v>
      </c>
      <c r="CO49" s="100">
        <v>3947636.0000880002</v>
      </c>
      <c r="CP49" s="132">
        <v>4.7482780651338465E-2</v>
      </c>
      <c r="CQ49" s="132">
        <v>0.4775484372674263</v>
      </c>
      <c r="CR49" s="100">
        <v>478039</v>
      </c>
      <c r="CS49" s="100">
        <v>269533</v>
      </c>
    </row>
  </sheetData>
  <mergeCells count="71">
    <mergeCell ref="CM1:CM3"/>
    <mergeCell ref="AE1:AE3"/>
    <mergeCell ref="AF1:AF3"/>
    <mergeCell ref="CS1:CS3"/>
    <mergeCell ref="CQ1:CQ3"/>
    <mergeCell ref="CR1:CR3"/>
    <mergeCell ref="BS1:BS3"/>
    <mergeCell ref="BT1:BT3"/>
    <mergeCell ref="BO1:BO3"/>
    <mergeCell ref="BD1:BD3"/>
    <mergeCell ref="AX1:AX3"/>
    <mergeCell ref="AY1:AY3"/>
    <mergeCell ref="AZ1:AZ3"/>
    <mergeCell ref="BA1:BA3"/>
    <mergeCell ref="BB1:BB3"/>
    <mergeCell ref="BR1:BR3"/>
    <mergeCell ref="F1:F3"/>
    <mergeCell ref="P1:P3"/>
    <mergeCell ref="CD2:CF2"/>
    <mergeCell ref="CO1:CO3"/>
    <mergeCell ref="CP1:CP3"/>
    <mergeCell ref="S1:S3"/>
    <mergeCell ref="N1:N3"/>
    <mergeCell ref="CN1:CN3"/>
    <mergeCell ref="AH1:AH3"/>
    <mergeCell ref="AI1:AI3"/>
    <mergeCell ref="AJ1:AJ3"/>
    <mergeCell ref="BU1:BU3"/>
    <mergeCell ref="BQ1:BQ3"/>
    <mergeCell ref="K1:K3"/>
    <mergeCell ref="L1:L3"/>
    <mergeCell ref="M1:M3"/>
    <mergeCell ref="BP1:BP3"/>
    <mergeCell ref="BE1:BE3"/>
    <mergeCell ref="BF1:BF3"/>
    <mergeCell ref="BG1:BG3"/>
    <mergeCell ref="BH1:BH3"/>
    <mergeCell ref="BI1:BI3"/>
    <mergeCell ref="BJ1:BJ3"/>
    <mergeCell ref="BK1:BK3"/>
    <mergeCell ref="BL1:BL3"/>
    <mergeCell ref="BM1:BM3"/>
    <mergeCell ref="BN1:BN3"/>
    <mergeCell ref="G1:G3"/>
    <mergeCell ref="AV1:AV3"/>
    <mergeCell ref="H1:H3"/>
    <mergeCell ref="I1:I3"/>
    <mergeCell ref="AW1:AW3"/>
    <mergeCell ref="AC1:AC3"/>
    <mergeCell ref="AD1:AD3"/>
    <mergeCell ref="O1:O3"/>
    <mergeCell ref="Q1:Q3"/>
    <mergeCell ref="R1:R3"/>
    <mergeCell ref="T1:T3"/>
    <mergeCell ref="AK1:AK3"/>
    <mergeCell ref="BC1:BC3"/>
    <mergeCell ref="J1:J3"/>
    <mergeCell ref="AU1:AU3"/>
    <mergeCell ref="B1:B3"/>
    <mergeCell ref="C1:C3"/>
    <mergeCell ref="AT1:AT3"/>
    <mergeCell ref="D1:D3"/>
    <mergeCell ref="E1:E3"/>
    <mergeCell ref="AG1:AG3"/>
    <mergeCell ref="V1:V3"/>
    <mergeCell ref="W1:W3"/>
    <mergeCell ref="X1:X3"/>
    <mergeCell ref="Y1:Y3"/>
    <mergeCell ref="Z1:Z3"/>
    <mergeCell ref="AA1:AA3"/>
    <mergeCell ref="AB1:AB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52"/>
  <sheetViews>
    <sheetView zoomScale="70" zoomScaleNormal="70" workbookViewId="0">
      <selection activeCell="AQ10" sqref="AQ10"/>
    </sheetView>
  </sheetViews>
  <sheetFormatPr defaultColWidth="11.42578125" defaultRowHeight="15" x14ac:dyDescent="0.25"/>
  <cols>
    <col min="46" max="46" width="11.42578125" style="160"/>
  </cols>
  <sheetData>
    <row r="1" spans="1:97" s="105" customFormat="1" ht="15" customHeight="1" x14ac:dyDescent="0.25">
      <c r="A1" s="105">
        <v>2007</v>
      </c>
      <c r="B1" s="295" t="s">
        <v>84</v>
      </c>
      <c r="C1" s="295" t="s">
        <v>85</v>
      </c>
      <c r="D1" s="298" t="s">
        <v>86</v>
      </c>
      <c r="E1" s="298" t="s">
        <v>87</v>
      </c>
      <c r="F1" s="303" t="s">
        <v>159</v>
      </c>
      <c r="G1" s="298" t="s">
        <v>6</v>
      </c>
      <c r="H1" s="298" t="s">
        <v>108</v>
      </c>
      <c r="I1" s="298" t="s">
        <v>89</v>
      </c>
      <c r="J1" s="298" t="s">
        <v>157</v>
      </c>
      <c r="K1" s="298" t="s">
        <v>35</v>
      </c>
      <c r="L1" s="298" t="s">
        <v>36</v>
      </c>
      <c r="M1" s="298" t="s">
        <v>130</v>
      </c>
      <c r="N1" s="304" t="s">
        <v>100</v>
      </c>
      <c r="O1" s="298" t="s">
        <v>92</v>
      </c>
      <c r="P1" s="304" t="s">
        <v>160</v>
      </c>
      <c r="Q1" s="303" t="s">
        <v>154</v>
      </c>
      <c r="R1" s="303" t="s">
        <v>155</v>
      </c>
      <c r="S1" s="304" t="s">
        <v>156</v>
      </c>
      <c r="T1" s="298" t="s">
        <v>133</v>
      </c>
      <c r="U1" s="183"/>
      <c r="V1" s="297" t="s">
        <v>136</v>
      </c>
      <c r="W1" s="297" t="s">
        <v>137</v>
      </c>
      <c r="X1" s="297" t="s">
        <v>138</v>
      </c>
      <c r="Y1" s="297" t="s">
        <v>139</v>
      </c>
      <c r="Z1" s="297" t="s">
        <v>140</v>
      </c>
      <c r="AA1" s="297" t="s">
        <v>141</v>
      </c>
      <c r="AB1" s="297" t="s">
        <v>142</v>
      </c>
      <c r="AC1" s="297" t="s">
        <v>143</v>
      </c>
      <c r="AD1" s="297" t="s">
        <v>144</v>
      </c>
      <c r="AE1" s="297" t="s">
        <v>145</v>
      </c>
      <c r="AF1" s="297" t="s">
        <v>146</v>
      </c>
      <c r="AG1" s="297" t="s">
        <v>147</v>
      </c>
      <c r="AH1" s="297" t="s">
        <v>148</v>
      </c>
      <c r="AI1" s="297" t="s">
        <v>149</v>
      </c>
      <c r="AJ1" s="297" t="s">
        <v>150</v>
      </c>
      <c r="AK1" s="297" t="s">
        <v>151</v>
      </c>
      <c r="AL1" s="183"/>
      <c r="AM1" s="183"/>
      <c r="AN1" s="183"/>
      <c r="AO1" s="183"/>
      <c r="AP1" s="183"/>
      <c r="AQ1" s="183"/>
      <c r="AR1" s="183"/>
      <c r="AS1" s="183"/>
      <c r="AT1" s="297" t="s">
        <v>105</v>
      </c>
      <c r="AU1" s="299" t="s">
        <v>106</v>
      </c>
      <c r="AV1" s="299" t="s">
        <v>107</v>
      </c>
      <c r="AW1" s="299" t="s">
        <v>109</v>
      </c>
      <c r="AX1" s="299" t="s">
        <v>110</v>
      </c>
      <c r="AY1" s="299" t="s">
        <v>111</v>
      </c>
      <c r="AZ1" s="299" t="s">
        <v>112</v>
      </c>
      <c r="BA1" s="299" t="s">
        <v>113</v>
      </c>
      <c r="BB1" s="299" t="s">
        <v>114</v>
      </c>
      <c r="BC1" s="299" t="s">
        <v>115</v>
      </c>
      <c r="BD1" s="299" t="s">
        <v>116</v>
      </c>
      <c r="BE1" s="299" t="s">
        <v>117</v>
      </c>
      <c r="BF1" s="299" t="s">
        <v>118</v>
      </c>
      <c r="BG1" s="299" t="s">
        <v>119</v>
      </c>
      <c r="BH1" s="299" t="s">
        <v>120</v>
      </c>
      <c r="BI1" s="299" t="s">
        <v>121</v>
      </c>
      <c r="BJ1" s="299" t="s">
        <v>122</v>
      </c>
      <c r="BK1" s="299" t="s">
        <v>123</v>
      </c>
      <c r="BL1" s="299" t="s">
        <v>124</v>
      </c>
      <c r="BM1" s="299" t="s">
        <v>125</v>
      </c>
      <c r="BN1" s="299" t="s">
        <v>126</v>
      </c>
      <c r="BO1" s="299" t="s">
        <v>127</v>
      </c>
      <c r="BP1" s="299" t="s">
        <v>128</v>
      </c>
      <c r="BQ1" s="299" t="s">
        <v>129</v>
      </c>
      <c r="BR1" s="301" t="s">
        <v>131</v>
      </c>
      <c r="BS1" s="299" t="s">
        <v>132</v>
      </c>
      <c r="BT1" s="299" t="s">
        <v>134</v>
      </c>
      <c r="BU1" s="299" t="s">
        <v>95</v>
      </c>
      <c r="BV1" s="299" t="s">
        <v>135</v>
      </c>
      <c r="BW1" s="299" t="s">
        <v>96</v>
      </c>
      <c r="BX1" s="116"/>
      <c r="BY1" s="116"/>
      <c r="BZ1" s="116"/>
      <c r="CA1" s="116"/>
      <c r="CB1" s="116"/>
      <c r="CC1" s="116"/>
      <c r="CD1" s="116"/>
      <c r="CE1" s="116"/>
      <c r="CF1" s="116"/>
      <c r="CG1" s="116"/>
      <c r="CH1" s="116"/>
      <c r="CI1" s="116"/>
      <c r="CJ1" s="116"/>
      <c r="CK1" s="116"/>
      <c r="CL1" s="116"/>
      <c r="CM1" s="116"/>
      <c r="CN1" s="116"/>
      <c r="CO1" s="302" t="s">
        <v>90</v>
      </c>
      <c r="CP1" s="302" t="s">
        <v>152</v>
      </c>
      <c r="CQ1" s="302" t="s">
        <v>153</v>
      </c>
      <c r="CR1" s="306" t="s">
        <v>99</v>
      </c>
      <c r="CS1" s="302" t="s">
        <v>158</v>
      </c>
    </row>
    <row r="2" spans="1:97" s="105" customFormat="1" x14ac:dyDescent="0.25">
      <c r="B2" s="295"/>
      <c r="C2" s="295"/>
      <c r="D2" s="298"/>
      <c r="E2" s="298"/>
      <c r="F2" s="303"/>
      <c r="G2" s="298"/>
      <c r="H2" s="298"/>
      <c r="I2" s="298"/>
      <c r="J2" s="298"/>
      <c r="K2" s="298"/>
      <c r="L2" s="298"/>
      <c r="M2" s="298"/>
      <c r="N2" s="304"/>
      <c r="O2" s="298"/>
      <c r="P2" s="304"/>
      <c r="Q2" s="303"/>
      <c r="R2" s="303"/>
      <c r="S2" s="304"/>
      <c r="T2" s="298"/>
      <c r="U2" s="183"/>
      <c r="V2" s="297"/>
      <c r="W2" s="297"/>
      <c r="X2" s="297"/>
      <c r="Y2" s="297"/>
      <c r="Z2" s="297"/>
      <c r="AA2" s="297"/>
      <c r="AB2" s="297"/>
      <c r="AC2" s="297"/>
      <c r="AD2" s="297"/>
      <c r="AE2" s="297"/>
      <c r="AF2" s="297"/>
      <c r="AG2" s="297"/>
      <c r="AH2" s="297"/>
      <c r="AI2" s="297"/>
      <c r="AJ2" s="297"/>
      <c r="AK2" s="297"/>
      <c r="AL2" s="183"/>
      <c r="AM2" s="183"/>
      <c r="AN2" s="183"/>
      <c r="AO2" s="183"/>
      <c r="AP2" s="183"/>
      <c r="AQ2" s="183"/>
      <c r="AR2" s="183"/>
      <c r="AS2" s="183"/>
      <c r="AT2" s="297"/>
      <c r="AU2" s="299"/>
      <c r="AV2" s="299"/>
      <c r="AW2" s="299"/>
      <c r="AX2" s="299"/>
      <c r="AY2" s="299"/>
      <c r="AZ2" s="299"/>
      <c r="BA2" s="299"/>
      <c r="BB2" s="299"/>
      <c r="BC2" s="299"/>
      <c r="BD2" s="299"/>
      <c r="BE2" s="299"/>
      <c r="BF2" s="299"/>
      <c r="BG2" s="299"/>
      <c r="BH2" s="299"/>
      <c r="BI2" s="299"/>
      <c r="BJ2" s="299"/>
      <c r="BK2" s="299"/>
      <c r="BL2" s="299"/>
      <c r="BM2" s="299"/>
      <c r="BN2" s="299"/>
      <c r="BO2" s="299"/>
      <c r="BP2" s="299"/>
      <c r="BQ2" s="299"/>
      <c r="BR2" s="301"/>
      <c r="BS2" s="299"/>
      <c r="BT2" s="299"/>
      <c r="BU2" s="299"/>
      <c r="BV2" s="299"/>
      <c r="BW2" s="299"/>
      <c r="BX2" s="103"/>
      <c r="BY2" s="103"/>
      <c r="BZ2" s="103"/>
      <c r="CA2" s="103"/>
      <c r="CB2" s="103"/>
      <c r="CC2" s="103"/>
      <c r="CD2" s="103"/>
      <c r="CE2" s="103"/>
      <c r="CF2" s="299"/>
      <c r="CG2" s="299"/>
      <c r="CH2" s="299"/>
      <c r="CI2" s="103"/>
      <c r="CJ2" s="103"/>
      <c r="CK2" s="103"/>
      <c r="CL2" s="103"/>
      <c r="CM2" s="103"/>
      <c r="CN2" s="103"/>
      <c r="CO2" s="302"/>
      <c r="CP2" s="302"/>
      <c r="CQ2" s="302"/>
      <c r="CR2" s="306"/>
      <c r="CS2" s="302"/>
    </row>
    <row r="3" spans="1:97" s="105" customFormat="1" x14ac:dyDescent="0.25">
      <c r="A3" s="104" t="s">
        <v>161</v>
      </c>
      <c r="B3" s="295"/>
      <c r="C3" s="295"/>
      <c r="D3" s="298"/>
      <c r="E3" s="298"/>
      <c r="F3" s="303"/>
      <c r="G3" s="298"/>
      <c r="H3" s="298"/>
      <c r="I3" s="298"/>
      <c r="J3" s="298"/>
      <c r="K3" s="298"/>
      <c r="L3" s="298"/>
      <c r="M3" s="298"/>
      <c r="N3" s="304"/>
      <c r="O3" s="298"/>
      <c r="P3" s="304"/>
      <c r="Q3" s="303"/>
      <c r="R3" s="303"/>
      <c r="S3" s="304"/>
      <c r="T3" s="298"/>
      <c r="U3" s="183"/>
      <c r="V3" s="297"/>
      <c r="W3" s="297"/>
      <c r="X3" s="297"/>
      <c r="Y3" s="297"/>
      <c r="Z3" s="297"/>
      <c r="AA3" s="297"/>
      <c r="AB3" s="297"/>
      <c r="AC3" s="297"/>
      <c r="AD3" s="297"/>
      <c r="AE3" s="297"/>
      <c r="AF3" s="297"/>
      <c r="AG3" s="297"/>
      <c r="AH3" s="297"/>
      <c r="AI3" s="297"/>
      <c r="AJ3" s="297"/>
      <c r="AK3" s="297"/>
      <c r="AL3" s="183"/>
      <c r="AM3" s="183"/>
      <c r="AN3" s="183"/>
      <c r="AO3" s="183"/>
      <c r="AP3" s="183"/>
      <c r="AQ3" s="183"/>
      <c r="AR3" s="183"/>
      <c r="AS3" s="183"/>
      <c r="AT3" s="297"/>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301"/>
      <c r="BS3" s="299"/>
      <c r="BT3" s="299"/>
      <c r="BU3" s="299"/>
      <c r="BV3" s="299"/>
      <c r="BW3" s="299"/>
      <c r="BX3" s="180" t="s">
        <v>162</v>
      </c>
      <c r="BY3" s="180" t="s">
        <v>163</v>
      </c>
      <c r="BZ3" s="180" t="s">
        <v>164</v>
      </c>
      <c r="CA3" s="180" t="s">
        <v>165</v>
      </c>
      <c r="CB3" s="103" t="s">
        <v>166</v>
      </c>
      <c r="CC3" s="103" t="s">
        <v>167</v>
      </c>
      <c r="CD3" s="103" t="s">
        <v>168</v>
      </c>
      <c r="CE3" s="103" t="s">
        <v>169</v>
      </c>
      <c r="CF3" s="103" t="s">
        <v>170</v>
      </c>
      <c r="CG3" s="103" t="s">
        <v>171</v>
      </c>
      <c r="CH3" s="103" t="s">
        <v>172</v>
      </c>
      <c r="CI3" s="103" t="s">
        <v>173</v>
      </c>
      <c r="CJ3" s="103" t="s">
        <v>174</v>
      </c>
      <c r="CK3" s="103" t="s">
        <v>175</v>
      </c>
      <c r="CL3" s="103" t="s">
        <v>176</v>
      </c>
      <c r="CM3" s="103" t="s">
        <v>177</v>
      </c>
      <c r="CN3" s="103" t="s">
        <v>178</v>
      </c>
      <c r="CO3" s="302"/>
      <c r="CP3" s="302"/>
      <c r="CQ3" s="302"/>
      <c r="CR3" s="306"/>
      <c r="CS3" s="302"/>
    </row>
    <row r="5" spans="1:97" x14ac:dyDescent="0.25">
      <c r="A5" s="103" t="s">
        <v>40</v>
      </c>
      <c r="B5" s="102">
        <v>3161337</v>
      </c>
      <c r="C5" s="102">
        <v>0.48088999999999998</v>
      </c>
      <c r="D5" s="102">
        <v>430</v>
      </c>
      <c r="E5" s="102">
        <v>373.82</v>
      </c>
      <c r="F5" s="102" t="s">
        <v>32</v>
      </c>
      <c r="G5" s="102">
        <v>2050.1350000000002</v>
      </c>
      <c r="H5" s="102">
        <v>0.22488275162367355</v>
      </c>
      <c r="I5" s="102" t="s">
        <v>32</v>
      </c>
      <c r="J5" t="s">
        <v>32</v>
      </c>
      <c r="K5" s="102" t="s">
        <v>32</v>
      </c>
      <c r="L5" s="102">
        <v>0.19319122936388508</v>
      </c>
      <c r="M5" s="102" t="s">
        <v>32</v>
      </c>
      <c r="N5" s="102" t="s">
        <v>32</v>
      </c>
      <c r="O5" s="102">
        <v>0</v>
      </c>
      <c r="P5" t="s">
        <v>32</v>
      </c>
      <c r="Q5" s="102" t="s">
        <v>32</v>
      </c>
      <c r="R5" s="102" t="s">
        <v>32</v>
      </c>
      <c r="S5" t="s">
        <v>32</v>
      </c>
      <c r="T5" s="102" t="s">
        <v>32</v>
      </c>
      <c r="U5" s="102"/>
      <c r="V5" s="105">
        <v>0</v>
      </c>
      <c r="W5" s="104">
        <v>0</v>
      </c>
      <c r="X5" s="104">
        <v>0</v>
      </c>
      <c r="Y5" s="104">
        <v>0</v>
      </c>
      <c r="Z5" s="104">
        <v>0</v>
      </c>
      <c r="AA5" s="106">
        <v>0</v>
      </c>
      <c r="AB5" s="104">
        <v>0</v>
      </c>
      <c r="AC5" s="104">
        <v>0</v>
      </c>
      <c r="AD5" s="104">
        <v>0</v>
      </c>
      <c r="AE5" s="104">
        <v>0</v>
      </c>
      <c r="AF5" s="104">
        <v>0</v>
      </c>
      <c r="AG5" s="104">
        <v>0</v>
      </c>
      <c r="AH5" s="104">
        <v>0</v>
      </c>
      <c r="AI5" s="104">
        <v>0</v>
      </c>
      <c r="AJ5" s="104">
        <v>0</v>
      </c>
      <c r="AK5" s="104">
        <v>0</v>
      </c>
      <c r="AL5" s="102"/>
      <c r="AM5" s="102"/>
      <c r="AN5" s="102"/>
      <c r="AO5" s="102"/>
      <c r="AP5" s="102"/>
      <c r="AQ5" s="102"/>
      <c r="AR5" s="102"/>
      <c r="AS5" s="102"/>
      <c r="AT5" s="159">
        <v>1520255.34993</v>
      </c>
      <c r="AU5" s="104">
        <v>337.1</v>
      </c>
      <c r="AV5" s="102">
        <v>461.04</v>
      </c>
      <c r="AW5" s="102" t="s">
        <v>32</v>
      </c>
      <c r="AX5">
        <v>0</v>
      </c>
      <c r="AY5">
        <v>0</v>
      </c>
      <c r="AZ5">
        <v>0</v>
      </c>
      <c r="BA5">
        <v>0</v>
      </c>
      <c r="BB5">
        <v>0</v>
      </c>
      <c r="BC5">
        <v>0</v>
      </c>
      <c r="BD5">
        <v>0</v>
      </c>
      <c r="BE5">
        <v>0</v>
      </c>
      <c r="BF5">
        <v>0</v>
      </c>
      <c r="BG5">
        <v>0</v>
      </c>
      <c r="BH5">
        <v>0</v>
      </c>
      <c r="BI5">
        <v>0</v>
      </c>
      <c r="BJ5">
        <v>0</v>
      </c>
      <c r="BK5">
        <v>0</v>
      </c>
      <c r="BL5">
        <v>0</v>
      </c>
      <c r="BM5">
        <v>0</v>
      </c>
      <c r="BN5">
        <v>0</v>
      </c>
      <c r="BO5">
        <v>0</v>
      </c>
      <c r="BP5">
        <v>0</v>
      </c>
      <c r="BQ5">
        <v>0</v>
      </c>
      <c r="BR5" s="102" t="s">
        <v>32</v>
      </c>
      <c r="BS5" s="102" t="s">
        <v>32</v>
      </c>
      <c r="BT5" s="104">
        <v>0</v>
      </c>
      <c r="BU5" s="102">
        <v>293700</v>
      </c>
      <c r="BV5" s="102">
        <v>0</v>
      </c>
      <c r="BW5">
        <v>0</v>
      </c>
      <c r="BX5">
        <v>0</v>
      </c>
      <c r="BY5">
        <v>0</v>
      </c>
      <c r="BZ5">
        <v>0</v>
      </c>
      <c r="CA5">
        <v>0</v>
      </c>
      <c r="CB5">
        <v>0</v>
      </c>
      <c r="CC5">
        <v>0</v>
      </c>
      <c r="CD5">
        <v>0</v>
      </c>
      <c r="CE5">
        <v>0</v>
      </c>
      <c r="CF5" t="s">
        <v>217</v>
      </c>
      <c r="CG5" s="107" t="s">
        <v>217</v>
      </c>
      <c r="CH5" s="107" t="s">
        <v>217</v>
      </c>
      <c r="CI5" s="107" t="s">
        <v>217</v>
      </c>
      <c r="CJ5" s="107" t="s">
        <v>217</v>
      </c>
      <c r="CK5" s="107" t="s">
        <v>217</v>
      </c>
      <c r="CL5" s="107" t="s">
        <v>217</v>
      </c>
      <c r="CM5" s="107" t="s">
        <v>217</v>
      </c>
      <c r="CN5">
        <v>0</v>
      </c>
      <c r="CO5" t="s">
        <v>32</v>
      </c>
      <c r="CP5" s="102">
        <v>85835.052180000013</v>
      </c>
      <c r="CQ5" s="102">
        <v>19302.82272</v>
      </c>
      <c r="CR5" s="102">
        <v>470</v>
      </c>
      <c r="CS5" s="102">
        <v>214</v>
      </c>
    </row>
    <row r="6" spans="1:97" x14ac:dyDescent="0.25">
      <c r="A6" s="103" t="s">
        <v>41</v>
      </c>
      <c r="B6" s="102">
        <v>3226520</v>
      </c>
      <c r="C6" s="102">
        <v>0.35808999999999996</v>
      </c>
      <c r="D6" s="102">
        <v>46</v>
      </c>
      <c r="E6" s="102">
        <v>44.6</v>
      </c>
      <c r="F6" s="102" t="s">
        <v>32</v>
      </c>
      <c r="G6" s="102">
        <v>2845.3240000000001</v>
      </c>
      <c r="H6" s="102">
        <v>5.6450161739049751E-2</v>
      </c>
      <c r="I6" s="102" t="s">
        <v>32</v>
      </c>
      <c r="J6" t="s">
        <v>32</v>
      </c>
      <c r="K6" s="102" t="s">
        <v>32</v>
      </c>
      <c r="L6" s="102">
        <v>3.4620508047113516E-2</v>
      </c>
      <c r="M6" s="102" t="s">
        <v>32</v>
      </c>
      <c r="N6" s="102" t="s">
        <v>32</v>
      </c>
      <c r="O6" s="102">
        <v>0</v>
      </c>
      <c r="P6" t="s">
        <v>32</v>
      </c>
      <c r="Q6" s="102" t="s">
        <v>32</v>
      </c>
      <c r="R6" s="102" t="s">
        <v>32</v>
      </c>
      <c r="S6" t="s">
        <v>32</v>
      </c>
      <c r="T6" s="102" t="s">
        <v>32</v>
      </c>
      <c r="U6" s="102"/>
      <c r="V6" s="105">
        <v>0</v>
      </c>
      <c r="W6" s="104">
        <v>0</v>
      </c>
      <c r="X6" s="104">
        <v>0</v>
      </c>
      <c r="Y6" s="104">
        <v>0</v>
      </c>
      <c r="Z6" s="104">
        <v>0</v>
      </c>
      <c r="AA6" s="106">
        <v>0</v>
      </c>
      <c r="AB6" s="104">
        <v>0</v>
      </c>
      <c r="AC6" s="104">
        <v>0</v>
      </c>
      <c r="AD6" s="104">
        <v>0</v>
      </c>
      <c r="AE6" s="104">
        <v>0</v>
      </c>
      <c r="AF6" s="104">
        <v>0</v>
      </c>
      <c r="AG6" s="104">
        <v>0</v>
      </c>
      <c r="AH6" s="104">
        <v>0</v>
      </c>
      <c r="AI6" s="104">
        <v>0</v>
      </c>
      <c r="AJ6" s="104">
        <v>0</v>
      </c>
      <c r="AK6" s="104">
        <v>0</v>
      </c>
      <c r="AL6" s="102"/>
      <c r="AM6" s="102"/>
      <c r="AN6" s="102"/>
      <c r="AO6" s="102"/>
      <c r="AP6" s="102"/>
      <c r="AQ6" s="102"/>
      <c r="AR6" s="102"/>
      <c r="AS6" s="102"/>
      <c r="AT6" s="159">
        <v>1155384.5467999999</v>
      </c>
      <c r="AU6" s="104">
        <v>0.12</v>
      </c>
      <c r="AV6" s="102">
        <v>160.619</v>
      </c>
      <c r="AW6" s="102" t="s">
        <v>32</v>
      </c>
      <c r="AX6">
        <v>0</v>
      </c>
      <c r="AY6">
        <v>0</v>
      </c>
      <c r="AZ6">
        <v>0</v>
      </c>
      <c r="BA6">
        <v>0</v>
      </c>
      <c r="BB6">
        <v>0</v>
      </c>
      <c r="BC6">
        <v>0</v>
      </c>
      <c r="BD6">
        <v>0</v>
      </c>
      <c r="BE6">
        <v>0</v>
      </c>
      <c r="BF6">
        <v>0</v>
      </c>
      <c r="BG6">
        <v>0</v>
      </c>
      <c r="BH6">
        <v>0</v>
      </c>
      <c r="BI6">
        <v>0</v>
      </c>
      <c r="BJ6">
        <v>0</v>
      </c>
      <c r="BK6">
        <v>0</v>
      </c>
      <c r="BL6">
        <v>0</v>
      </c>
      <c r="BM6">
        <v>0</v>
      </c>
      <c r="BN6">
        <v>0</v>
      </c>
      <c r="BO6">
        <v>0</v>
      </c>
      <c r="BP6">
        <v>0</v>
      </c>
      <c r="BQ6">
        <v>0</v>
      </c>
      <c r="BR6" s="102" t="s">
        <v>32</v>
      </c>
      <c r="BS6" s="102" t="s">
        <v>32</v>
      </c>
      <c r="BT6" s="104">
        <v>0</v>
      </c>
      <c r="BU6" s="102">
        <v>40000</v>
      </c>
      <c r="BV6" s="102">
        <v>0</v>
      </c>
      <c r="BW6">
        <v>0</v>
      </c>
      <c r="BX6">
        <v>0</v>
      </c>
      <c r="BY6">
        <v>0</v>
      </c>
      <c r="BZ6">
        <v>0</v>
      </c>
      <c r="CA6">
        <v>0</v>
      </c>
      <c r="CB6">
        <v>0</v>
      </c>
      <c r="CC6">
        <v>0</v>
      </c>
      <c r="CD6">
        <v>0</v>
      </c>
      <c r="CE6">
        <v>0</v>
      </c>
      <c r="CF6" t="s">
        <v>217</v>
      </c>
      <c r="CG6" s="107" t="s">
        <v>217</v>
      </c>
      <c r="CH6" s="107" t="s">
        <v>217</v>
      </c>
      <c r="CI6" s="107" t="s">
        <v>217</v>
      </c>
      <c r="CJ6" s="107" t="s">
        <v>217</v>
      </c>
      <c r="CK6" s="107" t="s">
        <v>217</v>
      </c>
      <c r="CL6" s="107" t="s">
        <v>217</v>
      </c>
      <c r="CM6" s="107" t="s">
        <v>217</v>
      </c>
      <c r="CN6">
        <v>0</v>
      </c>
      <c r="CO6" t="s">
        <v>32</v>
      </c>
      <c r="CP6" s="102">
        <v>119128.02523200001</v>
      </c>
      <c r="CQ6" s="102">
        <v>6724.796292</v>
      </c>
      <c r="CR6" s="102">
        <v>360</v>
      </c>
      <c r="CS6" s="102">
        <v>260</v>
      </c>
    </row>
    <row r="7" spans="1:97" x14ac:dyDescent="0.25">
      <c r="A7" s="108" t="s">
        <v>42</v>
      </c>
      <c r="B7" s="102">
        <v>8300788</v>
      </c>
      <c r="C7" s="102">
        <v>0.32447000000000004</v>
      </c>
      <c r="D7" s="102">
        <v>22783</v>
      </c>
      <c r="E7" s="102">
        <v>30703</v>
      </c>
      <c r="F7" s="102">
        <v>39339.815309410515</v>
      </c>
      <c r="G7" s="102">
        <v>33389.497000000003</v>
      </c>
      <c r="H7" s="102">
        <v>0.24089575233792829</v>
      </c>
      <c r="I7" s="102">
        <v>17603.815309410515</v>
      </c>
      <c r="J7">
        <v>3622.393913112855</v>
      </c>
      <c r="K7" s="102">
        <v>2.1207402609740806</v>
      </c>
      <c r="L7" s="102">
        <v>1.8597611050946892</v>
      </c>
      <c r="M7" s="102">
        <v>48.429137089153464</v>
      </c>
      <c r="N7" s="102">
        <v>0.26310663011180324</v>
      </c>
      <c r="O7" s="102">
        <v>0.20659566749918296</v>
      </c>
      <c r="P7">
        <v>0.44748088344988973</v>
      </c>
      <c r="Q7" s="102">
        <v>0.10848902315338427</v>
      </c>
      <c r="R7" s="102">
        <v>0.45035672941711319</v>
      </c>
      <c r="S7">
        <v>0.16521934193386048</v>
      </c>
      <c r="T7" s="102">
        <v>2.4515708237934909E-2</v>
      </c>
      <c r="U7" s="102"/>
      <c r="V7" s="105">
        <v>4.1189393858490648</v>
      </c>
      <c r="W7" s="104">
        <v>403.4254902325398</v>
      </c>
      <c r="X7" s="104">
        <v>5477.0217948189393</v>
      </c>
      <c r="Y7" s="106">
        <v>458.54055479008605</v>
      </c>
      <c r="Z7" s="106">
        <v>3697.259934369552</v>
      </c>
      <c r="AA7" s="106">
        <v>5441.5940506282232</v>
      </c>
      <c r="AB7" s="104">
        <v>1032.5343067141671</v>
      </c>
      <c r="AC7" s="104">
        <v>1011.9073605593222</v>
      </c>
      <c r="AD7" s="104">
        <v>0</v>
      </c>
      <c r="AE7" s="104">
        <v>0</v>
      </c>
      <c r="AF7" s="106">
        <v>58.860234686635188</v>
      </c>
      <c r="AG7" s="104">
        <v>18.552643225200725</v>
      </c>
      <c r="AH7" s="104">
        <v>0</v>
      </c>
      <c r="AI7" s="104">
        <v>0</v>
      </c>
      <c r="AJ7" s="104">
        <v>0</v>
      </c>
      <c r="AK7" s="104">
        <v>0</v>
      </c>
      <c r="AL7" s="102"/>
      <c r="AM7" s="102"/>
      <c r="AN7" s="102"/>
      <c r="AO7" s="102"/>
      <c r="AP7" s="102"/>
      <c r="AQ7" s="102"/>
      <c r="AR7" s="102"/>
      <c r="AS7" s="102"/>
      <c r="AT7" s="159">
        <v>2693356.6823600004</v>
      </c>
      <c r="AU7" s="104">
        <v>16311.801428571425</v>
      </c>
      <c r="AV7" s="102">
        <v>8043.3879999999999</v>
      </c>
      <c r="AW7" s="102">
        <v>151662.38835420902</v>
      </c>
      <c r="AX7">
        <v>49037.440760709855</v>
      </c>
      <c r="AY7">
        <v>975.11353156981761</v>
      </c>
      <c r="AZ7">
        <v>3433.9354406998027</v>
      </c>
      <c r="BA7">
        <v>15456.74314087765</v>
      </c>
      <c r="BB7">
        <v>11542.979107973068</v>
      </c>
      <c r="BC7">
        <v>6850.2991880819491</v>
      </c>
      <c r="BD7">
        <v>26928.390541599758</v>
      </c>
      <c r="BE7">
        <v>25057.56</v>
      </c>
      <c r="BF7">
        <v>0</v>
      </c>
      <c r="BG7">
        <v>0</v>
      </c>
      <c r="BH7">
        <v>600.563260761999</v>
      </c>
      <c r="BI7">
        <v>9013.7364124163432</v>
      </c>
      <c r="BJ7">
        <v>2016.306082571497</v>
      </c>
      <c r="BK7">
        <v>0</v>
      </c>
      <c r="BL7">
        <v>0</v>
      </c>
      <c r="BM7">
        <v>0</v>
      </c>
      <c r="BN7">
        <v>749.32088694727406</v>
      </c>
      <c r="BO7">
        <v>0</v>
      </c>
      <c r="BP7">
        <v>0</v>
      </c>
      <c r="BQ7">
        <v>0</v>
      </c>
      <c r="BR7" s="102">
        <v>0.10612484767182354</v>
      </c>
      <c r="BS7" s="102">
        <v>0.44054262743060624</v>
      </c>
      <c r="BT7" s="104">
        <v>431.57</v>
      </c>
      <c r="BU7" s="102">
        <v>5009000</v>
      </c>
      <c r="BV7" s="102">
        <v>402000</v>
      </c>
      <c r="BW7">
        <v>6343.1067792274143</v>
      </c>
      <c r="BX7">
        <v>6343.1067792274143</v>
      </c>
      <c r="BY7">
        <v>11183.295652271265</v>
      </c>
      <c r="BZ7">
        <v>77.41287791183592</v>
      </c>
      <c r="CA7">
        <v>0</v>
      </c>
      <c r="CB7">
        <v>3701.3788737554009</v>
      </c>
      <c r="CC7">
        <v>5845.0195408607633</v>
      </c>
      <c r="CD7">
        <v>6568.4163362197414</v>
      </c>
      <c r="CE7">
        <v>1489.0005585746089</v>
      </c>
      <c r="CF7">
        <v>0.36032568325325276</v>
      </c>
      <c r="CG7" s="107">
        <v>0.63527681106112166</v>
      </c>
      <c r="CH7" s="107">
        <v>4.3975056856256113E-3</v>
      </c>
      <c r="CI7" s="107">
        <v>0</v>
      </c>
      <c r="CJ7" s="107">
        <v>0.21026003787808123</v>
      </c>
      <c r="CK7" s="107">
        <v>0.33203140558604799</v>
      </c>
      <c r="CL7" s="107">
        <v>0.37312458809474369</v>
      </c>
      <c r="CM7" s="107">
        <v>8.4583968441127089E-2</v>
      </c>
      <c r="CN7">
        <v>17603.815309410515</v>
      </c>
      <c r="CO7">
        <v>3543.4552829638092</v>
      </c>
      <c r="CP7" s="102">
        <v>1397951.4603960002</v>
      </c>
      <c r="CQ7" s="102">
        <v>336760.568784</v>
      </c>
      <c r="CR7" s="102">
        <v>25136</v>
      </c>
      <c r="CS7" s="102">
        <v>21736</v>
      </c>
    </row>
    <row r="8" spans="1:97" x14ac:dyDescent="0.25">
      <c r="A8" s="108" t="s">
        <v>44</v>
      </c>
      <c r="B8" s="102">
        <v>9702116</v>
      </c>
      <c r="C8" s="102">
        <v>0.25305</v>
      </c>
      <c r="D8" s="102" t="e">
        <v>#N/A</v>
      </c>
      <c r="E8" s="102" t="e">
        <v>#N/A</v>
      </c>
      <c r="F8" s="102" t="e">
        <v>#N/A</v>
      </c>
      <c r="G8" s="102">
        <v>28057.753000000001</v>
      </c>
      <c r="H8" s="102">
        <v>4.5691078683314373E-2</v>
      </c>
      <c r="I8" s="102" t="e">
        <v>#N/A</v>
      </c>
      <c r="J8" t="e">
        <v>#N/A</v>
      </c>
      <c r="K8" s="102" t="s">
        <v>32</v>
      </c>
      <c r="L8" s="102" t="e">
        <v>#N/A</v>
      </c>
      <c r="M8" s="102" t="e">
        <v>#N/A</v>
      </c>
      <c r="N8" s="102" t="e">
        <v>#N/A</v>
      </c>
      <c r="O8" s="102" t="e">
        <v>#N/A</v>
      </c>
      <c r="P8" t="e">
        <v>#N/A</v>
      </c>
      <c r="Q8" s="102" t="e">
        <v>#N/A</v>
      </c>
      <c r="R8" s="102" t="e">
        <v>#N/A</v>
      </c>
      <c r="S8" t="e">
        <v>#N/A</v>
      </c>
      <c r="T8" s="102" t="e">
        <v>#N/A</v>
      </c>
      <c r="U8" s="102"/>
      <c r="V8" s="105" t="e">
        <v>#N/A</v>
      </c>
      <c r="W8" s="104" t="e">
        <v>#N/A</v>
      </c>
      <c r="X8" s="104" t="e">
        <v>#N/A</v>
      </c>
      <c r="Y8" s="104" t="e">
        <v>#N/A</v>
      </c>
      <c r="Z8" s="104" t="e">
        <v>#N/A</v>
      </c>
      <c r="AA8" s="106" t="e">
        <v>#N/A</v>
      </c>
      <c r="AB8" s="104" t="e">
        <v>#N/A</v>
      </c>
      <c r="AC8" s="104" t="e">
        <v>#N/A</v>
      </c>
      <c r="AD8" s="104" t="e">
        <v>#N/A</v>
      </c>
      <c r="AE8" s="104" t="e">
        <v>#N/A</v>
      </c>
      <c r="AF8" s="104" t="e">
        <v>#N/A</v>
      </c>
      <c r="AG8" s="104" t="e">
        <v>#N/A</v>
      </c>
      <c r="AH8" s="104" t="e">
        <v>#N/A</v>
      </c>
      <c r="AI8" s="104" t="e">
        <v>#N/A</v>
      </c>
      <c r="AJ8" s="104" t="e">
        <v>#N/A</v>
      </c>
      <c r="AK8" s="104" t="e">
        <v>#N/A</v>
      </c>
      <c r="AL8" s="102"/>
      <c r="AM8" s="102"/>
      <c r="AN8" s="102"/>
      <c r="AO8" s="102"/>
      <c r="AP8" s="102"/>
      <c r="AQ8" s="102"/>
      <c r="AR8" s="102"/>
      <c r="AS8" s="102"/>
      <c r="AT8" s="159">
        <v>2455120.4537999998</v>
      </c>
      <c r="AU8" s="104" t="e">
        <v>#N/A</v>
      </c>
      <c r="AV8" s="102">
        <v>1281.989</v>
      </c>
      <c r="AW8" s="102" t="e">
        <v>#N/A</v>
      </c>
      <c r="AX8" t="e">
        <v>#N/A</v>
      </c>
      <c r="AY8" t="e">
        <v>#N/A</v>
      </c>
      <c r="AZ8" t="e">
        <v>#N/A</v>
      </c>
      <c r="BA8" t="e">
        <v>#N/A</v>
      </c>
      <c r="BB8" t="e">
        <v>#N/A</v>
      </c>
      <c r="BC8" t="e">
        <v>#N/A</v>
      </c>
      <c r="BD8" t="e">
        <v>#N/A</v>
      </c>
      <c r="BE8" t="e">
        <v>#N/A</v>
      </c>
      <c r="BF8" t="e">
        <v>#N/A</v>
      </c>
      <c r="BG8" t="e">
        <v>#N/A</v>
      </c>
      <c r="BH8" t="e">
        <v>#N/A</v>
      </c>
      <c r="BI8" t="e">
        <v>#N/A</v>
      </c>
      <c r="BJ8" t="e">
        <v>#N/A</v>
      </c>
      <c r="BK8" t="e">
        <v>#N/A</v>
      </c>
      <c r="BL8" t="e">
        <v>#N/A</v>
      </c>
      <c r="BM8" t="e">
        <v>#N/A</v>
      </c>
      <c r="BN8" t="e">
        <v>#N/A</v>
      </c>
      <c r="BO8" t="e">
        <v>#N/A</v>
      </c>
      <c r="BP8" t="e">
        <v>#N/A</v>
      </c>
      <c r="BQ8" t="e">
        <v>#N/A</v>
      </c>
      <c r="BR8" s="102" t="s">
        <v>32</v>
      </c>
      <c r="BS8" s="102" t="s">
        <v>32</v>
      </c>
      <c r="BT8" s="104" t="e">
        <v>#N/A</v>
      </c>
      <c r="BU8" s="102" t="e">
        <v>#N/A</v>
      </c>
      <c r="BV8" s="102" t="e">
        <v>#N/A</v>
      </c>
      <c r="BW8" t="e">
        <v>#N/A</v>
      </c>
      <c r="BX8" t="e">
        <v>#N/A</v>
      </c>
      <c r="BY8" t="e">
        <v>#N/A</v>
      </c>
      <c r="BZ8" t="e">
        <v>#N/A</v>
      </c>
      <c r="CA8" t="e">
        <v>#N/A</v>
      </c>
      <c r="CB8" t="e">
        <v>#N/A</v>
      </c>
      <c r="CC8" t="e">
        <v>#N/A</v>
      </c>
      <c r="CD8" t="e">
        <v>#N/A</v>
      </c>
      <c r="CE8" t="e">
        <v>#N/A</v>
      </c>
      <c r="CF8" t="e">
        <v>#N/A</v>
      </c>
      <c r="CG8" s="107" t="e">
        <v>#N/A</v>
      </c>
      <c r="CH8" s="107" t="e">
        <v>#N/A</v>
      </c>
      <c r="CI8" s="107" t="e">
        <v>#N/A</v>
      </c>
      <c r="CJ8" s="107" t="e">
        <v>#N/A</v>
      </c>
      <c r="CK8" s="107" t="e">
        <v>#N/A</v>
      </c>
      <c r="CL8" s="107" t="e">
        <v>#N/A</v>
      </c>
      <c r="CM8" s="107" t="e">
        <v>#N/A</v>
      </c>
      <c r="CN8" t="e">
        <v>#N/A</v>
      </c>
      <c r="CO8" t="s">
        <v>32</v>
      </c>
      <c r="CP8" s="102">
        <v>1174722.002604</v>
      </c>
      <c r="CQ8" s="102">
        <v>53674.315452000003</v>
      </c>
      <c r="CR8" s="102">
        <v>22809</v>
      </c>
      <c r="CS8" s="102">
        <v>4893</v>
      </c>
    </row>
    <row r="9" spans="1:97" x14ac:dyDescent="0.25">
      <c r="A9" s="108" t="s">
        <v>45</v>
      </c>
      <c r="B9" s="102">
        <v>10625700</v>
      </c>
      <c r="C9" s="102">
        <v>2.5889999999999986E-2</v>
      </c>
      <c r="D9" s="102">
        <v>4945</v>
      </c>
      <c r="E9" s="102">
        <v>7413.65</v>
      </c>
      <c r="F9" s="102" t="s">
        <v>32</v>
      </c>
      <c r="G9" s="102">
        <v>57025.137000000002</v>
      </c>
      <c r="H9" s="102">
        <v>2.6717094954107696E-2</v>
      </c>
      <c r="I9" s="102" t="s">
        <v>32</v>
      </c>
      <c r="J9" t="s">
        <v>32</v>
      </c>
      <c r="K9" s="102" t="s">
        <v>32</v>
      </c>
      <c r="L9" s="102">
        <v>2.5687081446019886</v>
      </c>
      <c r="M9" s="102" t="s">
        <v>32</v>
      </c>
      <c r="N9" s="102" t="s">
        <v>32</v>
      </c>
      <c r="O9" s="102">
        <v>0</v>
      </c>
      <c r="P9" t="s">
        <v>32</v>
      </c>
      <c r="Q9" s="102" t="s">
        <v>32</v>
      </c>
      <c r="R9" s="102" t="s">
        <v>32</v>
      </c>
      <c r="S9" t="s">
        <v>32</v>
      </c>
      <c r="T9" s="102" t="s">
        <v>32</v>
      </c>
      <c r="U9" s="102"/>
      <c r="V9" s="105">
        <v>0</v>
      </c>
      <c r="W9" s="104">
        <v>0</v>
      </c>
      <c r="X9" s="104">
        <v>0</v>
      </c>
      <c r="Y9" s="104">
        <v>0</v>
      </c>
      <c r="Z9" s="104">
        <v>0</v>
      </c>
      <c r="AA9" s="106">
        <v>0</v>
      </c>
      <c r="AB9" s="104">
        <v>0</v>
      </c>
      <c r="AC9" s="104">
        <v>0</v>
      </c>
      <c r="AD9" s="104">
        <v>0</v>
      </c>
      <c r="AE9" s="104">
        <v>0</v>
      </c>
      <c r="AF9" s="104">
        <v>0</v>
      </c>
      <c r="AG9" s="104">
        <v>0</v>
      </c>
      <c r="AH9" s="104">
        <v>0</v>
      </c>
      <c r="AI9" s="104">
        <v>0</v>
      </c>
      <c r="AJ9" s="104">
        <v>0</v>
      </c>
      <c r="AK9" s="104">
        <v>0</v>
      </c>
      <c r="AL9" s="102"/>
      <c r="AM9" s="102"/>
      <c r="AN9" s="102"/>
      <c r="AO9" s="102"/>
      <c r="AP9" s="102"/>
      <c r="AQ9" s="102"/>
      <c r="AR9" s="102"/>
      <c r="AS9" s="102"/>
      <c r="AT9" s="159">
        <v>275099.37299999985</v>
      </c>
      <c r="AU9" s="104" t="s">
        <v>32</v>
      </c>
      <c r="AV9" s="102">
        <v>1523.546</v>
      </c>
      <c r="AW9" s="102" t="s">
        <v>32</v>
      </c>
      <c r="AX9">
        <v>0</v>
      </c>
      <c r="AY9">
        <v>0</v>
      </c>
      <c r="AZ9">
        <v>0</v>
      </c>
      <c r="BA9">
        <v>0</v>
      </c>
      <c r="BB9">
        <v>0</v>
      </c>
      <c r="BC9">
        <v>0</v>
      </c>
      <c r="BD9">
        <v>0</v>
      </c>
      <c r="BE9">
        <v>0</v>
      </c>
      <c r="BF9">
        <v>0</v>
      </c>
      <c r="BG9">
        <v>0</v>
      </c>
      <c r="BH9">
        <v>0</v>
      </c>
      <c r="BI9">
        <v>0</v>
      </c>
      <c r="BJ9">
        <v>0</v>
      </c>
      <c r="BK9">
        <v>0</v>
      </c>
      <c r="BL9">
        <v>0</v>
      </c>
      <c r="BM9">
        <v>0</v>
      </c>
      <c r="BN9">
        <v>0</v>
      </c>
      <c r="BO9">
        <v>0</v>
      </c>
      <c r="BP9">
        <v>0</v>
      </c>
      <c r="BQ9">
        <v>0</v>
      </c>
      <c r="BR9" s="102" t="s">
        <v>32</v>
      </c>
      <c r="BS9" s="102" t="s">
        <v>32</v>
      </c>
      <c r="BT9" s="104">
        <v>399.86999999999995</v>
      </c>
      <c r="BU9" s="102">
        <v>706650</v>
      </c>
      <c r="BV9" s="102">
        <v>0</v>
      </c>
      <c r="BW9">
        <v>0</v>
      </c>
      <c r="BX9">
        <v>0</v>
      </c>
      <c r="BY9">
        <v>0</v>
      </c>
      <c r="BZ9">
        <v>0</v>
      </c>
      <c r="CA9">
        <v>0</v>
      </c>
      <c r="CB9">
        <v>0</v>
      </c>
      <c r="CC9">
        <v>0</v>
      </c>
      <c r="CD9">
        <v>0</v>
      </c>
      <c r="CE9">
        <v>0</v>
      </c>
      <c r="CF9" t="s">
        <v>217</v>
      </c>
      <c r="CG9" s="107" t="s">
        <v>217</v>
      </c>
      <c r="CH9" s="107" t="s">
        <v>217</v>
      </c>
      <c r="CI9" s="107" t="s">
        <v>217</v>
      </c>
      <c r="CJ9" s="107" t="s">
        <v>217</v>
      </c>
      <c r="CK9" s="107" t="s">
        <v>217</v>
      </c>
      <c r="CL9" s="107" t="s">
        <v>217</v>
      </c>
      <c r="CM9" s="107" t="s">
        <v>217</v>
      </c>
      <c r="CN9">
        <v>0</v>
      </c>
      <c r="CO9" t="s">
        <v>32</v>
      </c>
      <c r="CP9" s="102">
        <v>2387528.435916</v>
      </c>
      <c r="CQ9" s="102">
        <v>63787.823928000005</v>
      </c>
      <c r="CR9" s="102">
        <v>5289</v>
      </c>
      <c r="CS9" s="102">
        <v>15085</v>
      </c>
    </row>
    <row r="10" spans="1:97" x14ac:dyDescent="0.25">
      <c r="A10" s="108" t="s">
        <v>46</v>
      </c>
      <c r="B10" s="102">
        <v>3934816</v>
      </c>
      <c r="C10" s="102">
        <v>0.51378999999999997</v>
      </c>
      <c r="D10" s="102">
        <v>3753</v>
      </c>
      <c r="E10" s="102">
        <v>3361.15</v>
      </c>
      <c r="F10" s="102" t="s">
        <v>32</v>
      </c>
      <c r="G10" s="102">
        <v>5304.5749999999998</v>
      </c>
      <c r="H10" s="102">
        <v>9.9498074775076231E-2</v>
      </c>
      <c r="I10" s="102" t="s">
        <v>32</v>
      </c>
      <c r="J10" t="s">
        <v>32</v>
      </c>
      <c r="K10" s="102" t="s">
        <v>32</v>
      </c>
      <c r="L10" s="102">
        <v>0.51905130935581478</v>
      </c>
      <c r="M10" s="102" t="s">
        <v>32</v>
      </c>
      <c r="N10" s="102" t="s">
        <v>32</v>
      </c>
      <c r="O10" s="102">
        <v>0</v>
      </c>
      <c r="P10" t="s">
        <v>32</v>
      </c>
      <c r="Q10" s="102" t="s">
        <v>32</v>
      </c>
      <c r="R10" s="102" t="s">
        <v>32</v>
      </c>
      <c r="S10" t="s">
        <v>32</v>
      </c>
      <c r="T10" s="102" t="s">
        <v>32</v>
      </c>
      <c r="U10" s="102"/>
      <c r="V10" s="105">
        <v>0</v>
      </c>
      <c r="W10" s="104">
        <v>0</v>
      </c>
      <c r="X10" s="104">
        <v>0</v>
      </c>
      <c r="Y10" s="104">
        <v>0</v>
      </c>
      <c r="Z10" s="104">
        <v>0</v>
      </c>
      <c r="AA10" s="106">
        <v>0</v>
      </c>
      <c r="AB10" s="104">
        <v>0</v>
      </c>
      <c r="AC10" s="104">
        <v>0</v>
      </c>
      <c r="AD10" s="104">
        <v>0</v>
      </c>
      <c r="AE10" s="104">
        <v>0</v>
      </c>
      <c r="AF10" s="104">
        <v>0</v>
      </c>
      <c r="AG10" s="104">
        <v>0</v>
      </c>
      <c r="AH10" s="104">
        <v>0</v>
      </c>
      <c r="AI10" s="104">
        <v>0</v>
      </c>
      <c r="AJ10" s="104">
        <v>0</v>
      </c>
      <c r="AK10" s="104">
        <v>0</v>
      </c>
      <c r="AL10" s="102"/>
      <c r="AM10" s="102"/>
      <c r="AN10" s="102"/>
      <c r="AO10" s="102"/>
      <c r="AP10" s="102"/>
      <c r="AQ10" s="102"/>
      <c r="AR10" s="102"/>
      <c r="AS10" s="102"/>
      <c r="AT10" s="159">
        <v>2021669.1126399999</v>
      </c>
      <c r="AU10" s="104" t="s">
        <v>32</v>
      </c>
      <c r="AV10" s="102">
        <v>527.79499999999996</v>
      </c>
      <c r="AW10" s="102" t="s">
        <v>32</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s="102" t="s">
        <v>32</v>
      </c>
      <c r="BS10" s="102" t="s">
        <v>32</v>
      </c>
      <c r="BT10" s="104">
        <v>1.83</v>
      </c>
      <c r="BU10" s="102">
        <v>1049350.0000000002</v>
      </c>
      <c r="BV10" s="102">
        <v>0</v>
      </c>
      <c r="BW10">
        <v>0</v>
      </c>
      <c r="BX10">
        <v>0</v>
      </c>
      <c r="BY10">
        <v>0</v>
      </c>
      <c r="BZ10">
        <v>0</v>
      </c>
      <c r="CA10">
        <v>0</v>
      </c>
      <c r="CB10">
        <v>0</v>
      </c>
      <c r="CC10">
        <v>0</v>
      </c>
      <c r="CD10">
        <v>0</v>
      </c>
      <c r="CE10">
        <v>0</v>
      </c>
      <c r="CF10" t="s">
        <v>217</v>
      </c>
      <c r="CG10" s="107" t="s">
        <v>217</v>
      </c>
      <c r="CH10" s="107" t="s">
        <v>217</v>
      </c>
      <c r="CI10" s="107" t="s">
        <v>217</v>
      </c>
      <c r="CJ10" s="107" t="s">
        <v>217</v>
      </c>
      <c r="CK10" s="107" t="s">
        <v>217</v>
      </c>
      <c r="CL10" s="107" t="s">
        <v>217</v>
      </c>
      <c r="CM10" s="107" t="s">
        <v>217</v>
      </c>
      <c r="CN10">
        <v>0</v>
      </c>
      <c r="CO10" t="s">
        <v>32</v>
      </c>
      <c r="CP10" s="102">
        <v>222091.9461</v>
      </c>
      <c r="CQ10" s="102">
        <v>22097.72106</v>
      </c>
      <c r="CR10" s="102" t="s">
        <v>217</v>
      </c>
      <c r="CS10" s="102">
        <v>650</v>
      </c>
    </row>
    <row r="11" spans="1:97" x14ac:dyDescent="0.25">
      <c r="A11" s="108" t="s">
        <v>47</v>
      </c>
      <c r="B11" s="102">
        <v>7659764</v>
      </c>
      <c r="C11" s="102">
        <v>0.28542000000000001</v>
      </c>
      <c r="D11" s="102" t="e">
        <v>#N/A</v>
      </c>
      <c r="E11" s="102" t="e">
        <v>#N/A</v>
      </c>
      <c r="F11" s="102" t="e">
        <v>#N/A</v>
      </c>
      <c r="G11" s="102">
        <v>20115.635999999999</v>
      </c>
      <c r="H11" s="102">
        <v>4.7859088323133313E-2</v>
      </c>
      <c r="I11" s="102" t="e">
        <v>#N/A</v>
      </c>
      <c r="J11" t="e">
        <v>#N/A</v>
      </c>
      <c r="K11" s="102" t="s">
        <v>32</v>
      </c>
      <c r="L11" s="102" t="e">
        <v>#N/A</v>
      </c>
      <c r="M11" s="102" t="e">
        <v>#N/A</v>
      </c>
      <c r="N11" s="102" t="e">
        <v>#N/A</v>
      </c>
      <c r="O11" s="102" t="e">
        <v>#N/A</v>
      </c>
      <c r="P11" t="e">
        <v>#N/A</v>
      </c>
      <c r="Q11" s="102" t="e">
        <v>#N/A</v>
      </c>
      <c r="R11" s="102" t="e">
        <v>#N/A</v>
      </c>
      <c r="S11" t="e">
        <v>#N/A</v>
      </c>
      <c r="T11" s="102" t="e">
        <v>#N/A</v>
      </c>
      <c r="U11" s="102"/>
      <c r="V11" s="105" t="e">
        <v>#N/A</v>
      </c>
      <c r="W11" s="104" t="e">
        <v>#N/A</v>
      </c>
      <c r="X11" s="104" t="e">
        <v>#N/A</v>
      </c>
      <c r="Y11" s="104" t="e">
        <v>#N/A</v>
      </c>
      <c r="Z11" s="104" t="e">
        <v>#N/A</v>
      </c>
      <c r="AA11" s="106" t="e">
        <v>#N/A</v>
      </c>
      <c r="AB11" s="104" t="e">
        <v>#N/A</v>
      </c>
      <c r="AC11" s="104" t="e">
        <v>#N/A</v>
      </c>
      <c r="AD11" s="104" t="e">
        <v>#N/A</v>
      </c>
      <c r="AE11" s="104" t="e">
        <v>#N/A</v>
      </c>
      <c r="AF11" s="104" t="e">
        <v>#N/A</v>
      </c>
      <c r="AG11" s="104" t="e">
        <v>#N/A</v>
      </c>
      <c r="AH11" s="104" t="e">
        <v>#N/A</v>
      </c>
      <c r="AI11" s="104" t="e">
        <v>#N/A</v>
      </c>
      <c r="AJ11" s="104" t="e">
        <v>#N/A</v>
      </c>
      <c r="AK11" s="104" t="e">
        <v>#N/A</v>
      </c>
      <c r="AL11" s="102"/>
      <c r="AM11" s="102"/>
      <c r="AN11" s="102"/>
      <c r="AO11" s="102"/>
      <c r="AP11" s="102"/>
      <c r="AQ11" s="102"/>
      <c r="AR11" s="102"/>
      <c r="AS11" s="102"/>
      <c r="AT11" s="159">
        <v>2186249.84088</v>
      </c>
      <c r="AU11" s="104" t="e">
        <v>#N/A</v>
      </c>
      <c r="AV11" s="102">
        <v>962.71600000000001</v>
      </c>
      <c r="AW11" s="102" t="e">
        <v>#N/A</v>
      </c>
      <c r="AX11" t="e">
        <v>#N/A</v>
      </c>
      <c r="AY11" t="e">
        <v>#N/A</v>
      </c>
      <c r="AZ11" t="e">
        <v>#N/A</v>
      </c>
      <c r="BA11" t="e">
        <v>#N/A</v>
      </c>
      <c r="BB11" t="e">
        <v>#N/A</v>
      </c>
      <c r="BC11" t="e">
        <v>#N/A</v>
      </c>
      <c r="BD11" t="e">
        <v>#N/A</v>
      </c>
      <c r="BE11" t="e">
        <v>#N/A</v>
      </c>
      <c r="BF11" t="e">
        <v>#N/A</v>
      </c>
      <c r="BG11" t="e">
        <v>#N/A</v>
      </c>
      <c r="BH11" t="e">
        <v>#N/A</v>
      </c>
      <c r="BI11" t="e">
        <v>#N/A</v>
      </c>
      <c r="BJ11" t="e">
        <v>#N/A</v>
      </c>
      <c r="BK11" t="e">
        <v>#N/A</v>
      </c>
      <c r="BL11" t="e">
        <v>#N/A</v>
      </c>
      <c r="BM11" t="e">
        <v>#N/A</v>
      </c>
      <c r="BN11" t="e">
        <v>#N/A</v>
      </c>
      <c r="BO11" t="e">
        <v>#N/A</v>
      </c>
      <c r="BP11" t="e">
        <v>#N/A</v>
      </c>
      <c r="BQ11" t="e">
        <v>#N/A</v>
      </c>
      <c r="BR11" s="102" t="s">
        <v>32</v>
      </c>
      <c r="BS11" s="102" t="s">
        <v>32</v>
      </c>
      <c r="BT11" s="104" t="e">
        <v>#N/A</v>
      </c>
      <c r="BU11" s="102" t="e">
        <v>#N/A</v>
      </c>
      <c r="BV11" s="102" t="e">
        <v>#N/A</v>
      </c>
      <c r="BW11" t="e">
        <v>#N/A</v>
      </c>
      <c r="BX11" t="e">
        <v>#N/A</v>
      </c>
      <c r="BY11" t="e">
        <v>#N/A</v>
      </c>
      <c r="BZ11" t="e">
        <v>#N/A</v>
      </c>
      <c r="CA11" t="e">
        <v>#N/A</v>
      </c>
      <c r="CB11" t="e">
        <v>#N/A</v>
      </c>
      <c r="CC11" t="e">
        <v>#N/A</v>
      </c>
      <c r="CD11" t="e">
        <v>#N/A</v>
      </c>
      <c r="CE11" t="e">
        <v>#N/A</v>
      </c>
      <c r="CF11" t="e">
        <v>#N/A</v>
      </c>
      <c r="CG11" s="107" t="e">
        <v>#N/A</v>
      </c>
      <c r="CH11" s="107" t="e">
        <v>#N/A</v>
      </c>
      <c r="CI11" s="107" t="e">
        <v>#N/A</v>
      </c>
      <c r="CJ11" s="107" t="e">
        <v>#N/A</v>
      </c>
      <c r="CK11" s="107" t="e">
        <v>#N/A</v>
      </c>
      <c r="CL11" s="107" t="e">
        <v>#N/A</v>
      </c>
      <c r="CM11" s="107" t="e">
        <v>#N/A</v>
      </c>
      <c r="CN11" t="e">
        <v>#N/A</v>
      </c>
      <c r="CO11" t="s">
        <v>32</v>
      </c>
      <c r="CP11" s="102">
        <v>842201.44804799999</v>
      </c>
      <c r="CQ11" s="102">
        <v>40306.993488</v>
      </c>
      <c r="CR11" s="102">
        <v>14120</v>
      </c>
      <c r="CS11" s="102">
        <v>2849</v>
      </c>
    </row>
    <row r="12" spans="1:97" x14ac:dyDescent="0.25">
      <c r="A12" s="108" t="s">
        <v>48</v>
      </c>
      <c r="B12" s="102">
        <v>32931956</v>
      </c>
      <c r="C12" s="102">
        <v>0.19418000000000007</v>
      </c>
      <c r="D12" s="102">
        <v>198236</v>
      </c>
      <c r="E12" s="102">
        <v>199893.52</v>
      </c>
      <c r="F12" s="102">
        <v>241867.01697270566</v>
      </c>
      <c r="G12" s="102">
        <v>271731.20799999998</v>
      </c>
      <c r="H12" s="102">
        <v>0.16171144758610134</v>
      </c>
      <c r="I12" s="102">
        <v>77816.016972705678</v>
      </c>
      <c r="J12">
        <v>37351.62521339571</v>
      </c>
      <c r="K12" s="102">
        <v>2.3629333457358461</v>
      </c>
      <c r="L12" s="102">
        <v>0.4670285219501123</v>
      </c>
      <c r="M12" s="102">
        <v>7.4699480346688185</v>
      </c>
      <c r="N12" s="102" t="s">
        <v>32</v>
      </c>
      <c r="O12" s="102">
        <v>0</v>
      </c>
      <c r="P12">
        <v>0.3217305854542668</v>
      </c>
      <c r="Q12" s="110">
        <v>5.7643405584461099E-2</v>
      </c>
      <c r="R12" s="110">
        <v>0.35645841061295025</v>
      </c>
      <c r="S12">
        <v>0.99415339866151009</v>
      </c>
      <c r="T12" s="102">
        <v>2.3455325407366933E-3</v>
      </c>
      <c r="U12" s="102"/>
      <c r="V12" s="105">
        <v>0</v>
      </c>
      <c r="W12" s="104">
        <v>0</v>
      </c>
      <c r="X12" s="104">
        <v>0</v>
      </c>
      <c r="Y12" s="104">
        <v>0</v>
      </c>
      <c r="Z12" s="104">
        <v>0</v>
      </c>
      <c r="AA12" s="106">
        <v>29992.45</v>
      </c>
      <c r="AB12" s="104">
        <v>611.90476190476193</v>
      </c>
      <c r="AC12" s="104">
        <v>0</v>
      </c>
      <c r="AD12" s="104">
        <v>347.61904761904765</v>
      </c>
      <c r="AE12" s="104">
        <v>0</v>
      </c>
      <c r="AF12" s="104">
        <v>0</v>
      </c>
      <c r="AG12" s="104">
        <v>0</v>
      </c>
      <c r="AH12" s="109">
        <v>10047.186060957571</v>
      </c>
      <c r="AI12" s="109">
        <v>27433.567203485378</v>
      </c>
      <c r="AJ12" s="109">
        <v>9383.2898987389162</v>
      </c>
      <c r="AK12" s="104">
        <v>0</v>
      </c>
      <c r="AL12" s="102"/>
      <c r="AM12" s="102"/>
      <c r="AN12" s="102"/>
      <c r="AO12" s="102"/>
      <c r="AP12" s="102"/>
      <c r="AQ12" s="102"/>
      <c r="AR12" s="102"/>
      <c r="AS12" s="102"/>
      <c r="AT12" s="159">
        <v>6394727.2160800025</v>
      </c>
      <c r="AU12" s="104">
        <v>408102.4933333334</v>
      </c>
      <c r="AV12" s="102">
        <v>43942.046999999999</v>
      </c>
      <c r="AW12" s="102">
        <v>1563837.8444344518</v>
      </c>
      <c r="AX12">
        <v>0</v>
      </c>
      <c r="AY12">
        <v>0</v>
      </c>
      <c r="AZ12">
        <v>0</v>
      </c>
      <c r="BA12">
        <v>0</v>
      </c>
      <c r="BB12">
        <v>0</v>
      </c>
      <c r="BC12">
        <v>0</v>
      </c>
      <c r="BD12">
        <v>0</v>
      </c>
      <c r="BE12">
        <v>1554694.7080000001</v>
      </c>
      <c r="BF12">
        <v>0</v>
      </c>
      <c r="BG12">
        <v>0</v>
      </c>
      <c r="BH12">
        <v>330</v>
      </c>
      <c r="BI12">
        <v>5860.8730142284003</v>
      </c>
      <c r="BJ12">
        <v>0</v>
      </c>
      <c r="BK12">
        <v>0</v>
      </c>
      <c r="BL12">
        <v>0</v>
      </c>
      <c r="BM12">
        <v>0</v>
      </c>
      <c r="BN12">
        <v>2952.2634202232002</v>
      </c>
      <c r="BO12">
        <v>0</v>
      </c>
      <c r="BP12">
        <v>0</v>
      </c>
      <c r="BQ12">
        <v>0</v>
      </c>
      <c r="BR12" s="102">
        <v>5.7643405584461099E-2</v>
      </c>
      <c r="BS12" s="102">
        <v>0.35645841061295025</v>
      </c>
      <c r="BT12" s="104">
        <v>182.51999999999998</v>
      </c>
      <c r="BU12" s="102">
        <v>2986520</v>
      </c>
      <c r="BV12" s="102">
        <v>246000</v>
      </c>
      <c r="BW12">
        <v>0</v>
      </c>
      <c r="BX12">
        <v>0</v>
      </c>
      <c r="BY12">
        <v>30604.354761904764</v>
      </c>
      <c r="BZ12">
        <v>347.61904761904765</v>
      </c>
      <c r="CA12">
        <v>46864.043163181865</v>
      </c>
      <c r="CB12">
        <v>10394.805108576618</v>
      </c>
      <c r="CC12">
        <v>57426.017203485375</v>
      </c>
      <c r="CD12">
        <v>9995.1946606436777</v>
      </c>
      <c r="CE12">
        <v>0</v>
      </c>
      <c r="CF12">
        <v>0</v>
      </c>
      <c r="CG12" s="107">
        <v>0.39329120086728908</v>
      </c>
      <c r="CH12" s="107">
        <v>4.4671914747445455E-3</v>
      </c>
      <c r="CI12" s="107">
        <v>0.60224160765796642</v>
      </c>
      <c r="CJ12" s="107">
        <v>0.13358181918026779</v>
      </c>
      <c r="CK12" s="107">
        <v>0.73797168549024827</v>
      </c>
      <c r="CL12" s="107">
        <v>0.12844649532948388</v>
      </c>
      <c r="CM12" s="107">
        <v>0</v>
      </c>
      <c r="CN12">
        <v>77816.016972705678</v>
      </c>
      <c r="CO12">
        <v>15663.512232699559</v>
      </c>
      <c r="CP12" s="102">
        <v>11376842.216544</v>
      </c>
      <c r="CQ12" s="102">
        <v>1839765.6237960001</v>
      </c>
      <c r="CR12" s="102">
        <v>442030</v>
      </c>
      <c r="CS12" s="102">
        <v>164051</v>
      </c>
    </row>
    <row r="13" spans="1:97" x14ac:dyDescent="0.25">
      <c r="A13" s="108" t="s">
        <v>50</v>
      </c>
      <c r="B13" s="102">
        <v>783976</v>
      </c>
      <c r="C13" s="102">
        <v>0.29680000000000001</v>
      </c>
      <c r="D13" s="102">
        <v>24.832000000000001</v>
      </c>
      <c r="E13" s="102">
        <v>25.53</v>
      </c>
      <c r="F13" s="102">
        <v>573.52578417266182</v>
      </c>
      <c r="G13" s="102">
        <v>2437.2359999999999</v>
      </c>
      <c r="H13" s="102">
        <v>2.9937191146035921E-2</v>
      </c>
      <c r="I13" s="102">
        <v>31.525784172661872</v>
      </c>
      <c r="J13">
        <v>4.220658684915449</v>
      </c>
      <c r="K13" s="102">
        <v>4.0212690404632122E-2</v>
      </c>
      <c r="L13" s="102">
        <v>3.4566181367508171E-2</v>
      </c>
      <c r="M13" s="102" t="s">
        <v>32</v>
      </c>
      <c r="N13" s="102">
        <v>5.7226945716154345E-2</v>
      </c>
      <c r="O13" s="102">
        <v>0.15780560040804018</v>
      </c>
      <c r="P13">
        <v>5.4968381618865338E-2</v>
      </c>
      <c r="Q13" s="102">
        <v>1.7317398417368893E-3</v>
      </c>
      <c r="R13" s="102">
        <v>5.7845768939688735E-2</v>
      </c>
      <c r="S13">
        <v>0</v>
      </c>
      <c r="T13" s="102">
        <v>1.7242013617265208</v>
      </c>
      <c r="U13" s="102"/>
      <c r="V13" s="105">
        <v>0</v>
      </c>
      <c r="W13" s="104">
        <v>0</v>
      </c>
      <c r="X13" s="104">
        <v>4.028776978417266</v>
      </c>
      <c r="Y13" s="104">
        <v>0</v>
      </c>
      <c r="Z13" s="104">
        <v>0</v>
      </c>
      <c r="AA13" s="106">
        <v>0</v>
      </c>
      <c r="AB13" s="106">
        <v>27.497007194244606</v>
      </c>
      <c r="AC13" s="104">
        <v>0</v>
      </c>
      <c r="AD13" s="104">
        <v>0</v>
      </c>
      <c r="AE13" s="104">
        <v>0</v>
      </c>
      <c r="AF13" s="104">
        <v>0</v>
      </c>
      <c r="AG13" s="104">
        <v>0</v>
      </c>
      <c r="AH13" s="104">
        <v>0</v>
      </c>
      <c r="AI13" s="104">
        <v>0</v>
      </c>
      <c r="AJ13" s="104">
        <v>0</v>
      </c>
      <c r="AK13" s="104">
        <v>0</v>
      </c>
      <c r="AL13" s="102"/>
      <c r="AM13" s="102"/>
      <c r="AN13" s="102"/>
      <c r="AO13" s="102"/>
      <c r="AP13" s="102"/>
      <c r="AQ13" s="102"/>
      <c r="AR13" s="102"/>
      <c r="AS13" s="102"/>
      <c r="AT13" s="159">
        <v>232684.07680000001</v>
      </c>
      <c r="AU13" s="104">
        <v>70.711190476190467</v>
      </c>
      <c r="AV13" s="102">
        <v>72.963999999999999</v>
      </c>
      <c r="AW13" s="102">
        <v>176.71053782004003</v>
      </c>
      <c r="AX13">
        <v>16.973069735999999</v>
      </c>
      <c r="AY13">
        <v>16.973069735999999</v>
      </c>
      <c r="AZ13">
        <v>0</v>
      </c>
      <c r="BA13">
        <v>0</v>
      </c>
      <c r="BB13">
        <v>12.984398348039999</v>
      </c>
      <c r="BC13">
        <v>0</v>
      </c>
      <c r="BD13">
        <v>0</v>
      </c>
      <c r="BE13">
        <v>0</v>
      </c>
      <c r="BF13">
        <v>0</v>
      </c>
      <c r="BG13">
        <v>0</v>
      </c>
      <c r="BH13">
        <v>129.78000000000003</v>
      </c>
      <c r="BI13">
        <v>0</v>
      </c>
      <c r="BJ13">
        <v>0</v>
      </c>
      <c r="BK13">
        <v>0</v>
      </c>
      <c r="BL13">
        <v>0</v>
      </c>
      <c r="BM13">
        <v>0</v>
      </c>
      <c r="BN13">
        <v>0</v>
      </c>
      <c r="BO13">
        <v>0</v>
      </c>
      <c r="BP13">
        <v>0</v>
      </c>
      <c r="BQ13">
        <v>0</v>
      </c>
      <c r="BR13" s="102">
        <v>2.6036851530721172E-3</v>
      </c>
      <c r="BS13" s="102">
        <v>8.6971591301640186E-2</v>
      </c>
      <c r="BT13" s="104">
        <v>54.3568</v>
      </c>
      <c r="BU13" s="102">
        <v>8043.0000000000009</v>
      </c>
      <c r="BV13" s="102">
        <v>0</v>
      </c>
      <c r="BW13">
        <v>4.028776978417266</v>
      </c>
      <c r="BX13">
        <v>4.028776978417266</v>
      </c>
      <c r="BY13">
        <v>27.497007194244606</v>
      </c>
      <c r="BZ13">
        <v>0</v>
      </c>
      <c r="CA13">
        <v>0</v>
      </c>
      <c r="CB13">
        <v>0</v>
      </c>
      <c r="CC13">
        <v>0</v>
      </c>
      <c r="CD13">
        <v>31.525784172661872</v>
      </c>
      <c r="CE13">
        <v>0</v>
      </c>
      <c r="CF13">
        <v>0.12779307744899457</v>
      </c>
      <c r="CG13" s="107">
        <v>0.8722069225510054</v>
      </c>
      <c r="CH13" s="107">
        <v>0</v>
      </c>
      <c r="CI13" s="107">
        <v>0</v>
      </c>
      <c r="CJ13" s="107">
        <v>0</v>
      </c>
      <c r="CK13" s="107">
        <v>0</v>
      </c>
      <c r="CL13" s="107">
        <v>1</v>
      </c>
      <c r="CM13" s="107">
        <v>0</v>
      </c>
      <c r="CN13">
        <v>31.525784172661872</v>
      </c>
      <c r="CO13">
        <v>6.3457951877328744</v>
      </c>
      <c r="CP13" s="102">
        <v>102042.19684800001</v>
      </c>
      <c r="CQ13" s="102">
        <v>3054.8567520000001</v>
      </c>
      <c r="CR13" s="102">
        <v>40</v>
      </c>
      <c r="CS13" s="102">
        <v>542</v>
      </c>
    </row>
    <row r="14" spans="1:97" x14ac:dyDescent="0.25">
      <c r="A14" s="108" t="s">
        <v>51</v>
      </c>
      <c r="B14" s="102">
        <v>10334160</v>
      </c>
      <c r="C14" s="102">
        <v>0.26459000000000005</v>
      </c>
      <c r="D14" s="102">
        <v>18508</v>
      </c>
      <c r="E14" s="102">
        <v>16472</v>
      </c>
      <c r="F14" s="102" t="s">
        <v>32</v>
      </c>
      <c r="G14" s="102">
        <v>45845.188999999998</v>
      </c>
      <c r="H14" s="102">
        <v>4.6667557636200389E-2</v>
      </c>
      <c r="I14" s="102" t="s">
        <v>32</v>
      </c>
      <c r="J14" t="s">
        <v>32</v>
      </c>
      <c r="K14" s="102" t="s">
        <v>32</v>
      </c>
      <c r="L14" s="102">
        <v>0.60819611497850534</v>
      </c>
      <c r="M14" s="102" t="s">
        <v>32</v>
      </c>
      <c r="N14" s="102" t="s">
        <v>32</v>
      </c>
      <c r="O14" s="102">
        <v>0</v>
      </c>
      <c r="P14" t="s">
        <v>32</v>
      </c>
      <c r="Q14" s="102" t="s">
        <v>32</v>
      </c>
      <c r="R14" s="102" t="s">
        <v>32</v>
      </c>
      <c r="S14" t="s">
        <v>32</v>
      </c>
      <c r="T14" s="102" t="s">
        <v>32</v>
      </c>
      <c r="U14" s="102"/>
      <c r="V14" s="105">
        <v>0</v>
      </c>
      <c r="W14" s="104">
        <v>0</v>
      </c>
      <c r="X14" s="104">
        <v>0</v>
      </c>
      <c r="Y14" s="104">
        <v>0</v>
      </c>
      <c r="Z14" s="104">
        <v>0</v>
      </c>
      <c r="AA14" s="106">
        <v>0</v>
      </c>
      <c r="AB14" s="104">
        <v>0</v>
      </c>
      <c r="AC14" s="104">
        <v>0</v>
      </c>
      <c r="AD14" s="104">
        <v>0</v>
      </c>
      <c r="AE14" s="104">
        <v>0</v>
      </c>
      <c r="AF14" s="104">
        <v>0</v>
      </c>
      <c r="AG14" s="104">
        <v>0</v>
      </c>
      <c r="AH14" s="104">
        <v>0</v>
      </c>
      <c r="AI14" s="104">
        <v>0</v>
      </c>
      <c r="AJ14" s="104">
        <v>0</v>
      </c>
      <c r="AK14" s="104">
        <v>0</v>
      </c>
      <c r="AL14" s="102"/>
      <c r="AM14" s="102"/>
      <c r="AN14" s="102"/>
      <c r="AO14" s="102"/>
      <c r="AP14" s="102"/>
      <c r="AQ14" s="102"/>
      <c r="AR14" s="102"/>
      <c r="AS14" s="102"/>
      <c r="AT14" s="159">
        <v>2734315.3944000006</v>
      </c>
      <c r="AU14" s="104">
        <v>2340.2359999999999</v>
      </c>
      <c r="AV14" s="102">
        <v>2139.4830000000002</v>
      </c>
      <c r="AW14" s="102" t="s">
        <v>32</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s="102" t="s">
        <v>32</v>
      </c>
      <c r="BS14" s="102" t="s">
        <v>32</v>
      </c>
      <c r="BT14" s="104">
        <v>50</v>
      </c>
      <c r="BU14" s="102">
        <v>1663000</v>
      </c>
      <c r="BV14" s="102">
        <v>0</v>
      </c>
      <c r="BW14">
        <v>0</v>
      </c>
      <c r="BX14">
        <v>0</v>
      </c>
      <c r="BY14">
        <v>0</v>
      </c>
      <c r="BZ14">
        <v>0</v>
      </c>
      <c r="CA14">
        <v>0</v>
      </c>
      <c r="CB14">
        <v>0</v>
      </c>
      <c r="CC14">
        <v>0</v>
      </c>
      <c r="CD14">
        <v>0</v>
      </c>
      <c r="CE14">
        <v>0</v>
      </c>
      <c r="CF14" t="s">
        <v>217</v>
      </c>
      <c r="CG14" s="107" t="s">
        <v>217</v>
      </c>
      <c r="CH14" s="107" t="s">
        <v>217</v>
      </c>
      <c r="CI14" s="107" t="s">
        <v>217</v>
      </c>
      <c r="CJ14" s="107" t="s">
        <v>217</v>
      </c>
      <c r="CK14" s="107" t="s">
        <v>217</v>
      </c>
      <c r="CL14" s="107" t="s">
        <v>217</v>
      </c>
      <c r="CM14" s="107" t="s">
        <v>217</v>
      </c>
      <c r="CN14">
        <v>0</v>
      </c>
      <c r="CO14" t="s">
        <v>32</v>
      </c>
      <c r="CP14" s="102">
        <v>1919446.3730520001</v>
      </c>
      <c r="CQ14" s="102">
        <v>89575.874244000006</v>
      </c>
      <c r="CR14" s="102">
        <v>22669</v>
      </c>
      <c r="CS14" s="102">
        <v>10887</v>
      </c>
    </row>
    <row r="15" spans="1:97" x14ac:dyDescent="0.25">
      <c r="A15" s="108" t="s">
        <v>52</v>
      </c>
      <c r="B15" s="102">
        <v>5461438</v>
      </c>
      <c r="C15" s="102">
        <v>0.13134000000000001</v>
      </c>
      <c r="D15" s="102">
        <v>2358.4</v>
      </c>
      <c r="E15" s="102">
        <v>2829.86</v>
      </c>
      <c r="F15" s="102" t="s">
        <v>32</v>
      </c>
      <c r="G15" s="102">
        <v>19762.280999999999</v>
      </c>
      <c r="H15" s="102">
        <v>0.16292299456727694</v>
      </c>
      <c r="I15" s="102" t="s">
        <v>32</v>
      </c>
      <c r="J15" t="s">
        <v>32</v>
      </c>
      <c r="K15" s="102" t="s">
        <v>32</v>
      </c>
      <c r="L15" s="102">
        <v>1.9941997723537359</v>
      </c>
      <c r="M15" s="102" t="s">
        <v>32</v>
      </c>
      <c r="N15" s="102" t="s">
        <v>32</v>
      </c>
      <c r="O15" s="102">
        <v>0</v>
      </c>
      <c r="P15" t="s">
        <v>32</v>
      </c>
      <c r="Q15" s="102" t="s">
        <v>32</v>
      </c>
      <c r="R15" s="102" t="s">
        <v>32</v>
      </c>
      <c r="S15" t="s">
        <v>32</v>
      </c>
      <c r="T15" s="102" t="s">
        <v>32</v>
      </c>
      <c r="U15" s="102"/>
      <c r="V15" s="105">
        <v>0</v>
      </c>
      <c r="W15" s="104">
        <v>0</v>
      </c>
      <c r="X15" s="104">
        <v>0</v>
      </c>
      <c r="Y15" s="104">
        <v>0</v>
      </c>
      <c r="Z15" s="104">
        <v>0</v>
      </c>
      <c r="AA15" s="106">
        <v>0</v>
      </c>
      <c r="AB15" s="104">
        <v>0</v>
      </c>
      <c r="AC15" s="104">
        <v>0</v>
      </c>
      <c r="AD15" s="104">
        <v>0</v>
      </c>
      <c r="AE15" s="104">
        <v>0</v>
      </c>
      <c r="AF15" s="104">
        <v>0</v>
      </c>
      <c r="AG15" s="104">
        <v>0</v>
      </c>
      <c r="AH15" s="104">
        <v>0</v>
      </c>
      <c r="AI15" s="104">
        <v>0</v>
      </c>
      <c r="AJ15" s="104">
        <v>0</v>
      </c>
      <c r="AK15" s="104">
        <v>0</v>
      </c>
      <c r="AL15" s="102"/>
      <c r="AM15" s="102"/>
      <c r="AN15" s="102"/>
      <c r="AO15" s="102"/>
      <c r="AP15" s="102"/>
      <c r="AQ15" s="102"/>
      <c r="AR15" s="102"/>
      <c r="AS15" s="102"/>
      <c r="AT15" s="159">
        <v>717305.26692000008</v>
      </c>
      <c r="AU15" s="104">
        <v>1673.4699999999998</v>
      </c>
      <c r="AV15" s="102">
        <v>3219.73</v>
      </c>
      <c r="AW15" s="102" t="s">
        <v>32</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s="102" t="s">
        <v>32</v>
      </c>
      <c r="BS15" s="102" t="s">
        <v>32</v>
      </c>
      <c r="BT15" s="104">
        <v>447.32</v>
      </c>
      <c r="BU15" s="102">
        <v>1430450</v>
      </c>
      <c r="BV15" s="102">
        <v>0</v>
      </c>
      <c r="BW15">
        <v>0</v>
      </c>
      <c r="BX15">
        <v>0</v>
      </c>
      <c r="BY15">
        <v>0</v>
      </c>
      <c r="BZ15">
        <v>0</v>
      </c>
      <c r="CA15">
        <v>0</v>
      </c>
      <c r="CB15">
        <v>0</v>
      </c>
      <c r="CC15">
        <v>0</v>
      </c>
      <c r="CD15">
        <v>0</v>
      </c>
      <c r="CE15">
        <v>0</v>
      </c>
      <c r="CF15" t="s">
        <v>217</v>
      </c>
      <c r="CG15" s="107" t="s">
        <v>217</v>
      </c>
      <c r="CH15" s="107" t="s">
        <v>217</v>
      </c>
      <c r="CI15" s="107" t="s">
        <v>217</v>
      </c>
      <c r="CJ15" s="107" t="s">
        <v>217</v>
      </c>
      <c r="CK15" s="107" t="s">
        <v>217</v>
      </c>
      <c r="CL15" s="107" t="s">
        <v>217</v>
      </c>
      <c r="CM15" s="107" t="s">
        <v>217</v>
      </c>
      <c r="CN15">
        <v>0</v>
      </c>
      <c r="CO15" t="s">
        <v>32</v>
      </c>
      <c r="CP15" s="102">
        <v>827407.18090799998</v>
      </c>
      <c r="CQ15" s="102">
        <v>134803.65564000001</v>
      </c>
      <c r="CR15" s="102">
        <v>5176</v>
      </c>
      <c r="CS15" s="102">
        <v>9191</v>
      </c>
    </row>
    <row r="16" spans="1:97" x14ac:dyDescent="0.25">
      <c r="A16" s="108" t="s">
        <v>53</v>
      </c>
      <c r="B16" s="102">
        <v>1341672</v>
      </c>
      <c r="C16" s="102">
        <v>0.30513000000000007</v>
      </c>
      <c r="D16" s="102">
        <v>4500</v>
      </c>
      <c r="E16" s="102">
        <v>4500</v>
      </c>
      <c r="F16" s="102" t="s">
        <v>32</v>
      </c>
      <c r="G16" s="102">
        <v>5623.8440000000001</v>
      </c>
      <c r="H16" s="102">
        <v>0.10695922575377269</v>
      </c>
      <c r="I16" s="102" t="s">
        <v>32</v>
      </c>
      <c r="J16" t="s">
        <v>32</v>
      </c>
      <c r="K16" s="102" t="s">
        <v>32</v>
      </c>
      <c r="L16" s="102">
        <v>2.3439218814063048</v>
      </c>
      <c r="M16" s="102" t="s">
        <v>32</v>
      </c>
      <c r="N16" s="102" t="s">
        <v>32</v>
      </c>
      <c r="O16" s="102">
        <v>0</v>
      </c>
      <c r="P16" t="s">
        <v>32</v>
      </c>
      <c r="Q16" s="102" t="s">
        <v>32</v>
      </c>
      <c r="R16" s="102" t="s">
        <v>32</v>
      </c>
      <c r="S16" t="s">
        <v>32</v>
      </c>
      <c r="T16" s="102" t="s">
        <v>32</v>
      </c>
      <c r="U16" s="102"/>
      <c r="V16" s="105">
        <v>0</v>
      </c>
      <c r="W16" s="104">
        <v>0</v>
      </c>
      <c r="X16" s="104">
        <v>0</v>
      </c>
      <c r="Y16" s="104">
        <v>0</v>
      </c>
      <c r="Z16" s="104">
        <v>0</v>
      </c>
      <c r="AA16" s="106">
        <v>0</v>
      </c>
      <c r="AB16" s="104">
        <v>0</v>
      </c>
      <c r="AC16" s="104">
        <v>0</v>
      </c>
      <c r="AD16" s="104">
        <v>0</v>
      </c>
      <c r="AE16" s="104">
        <v>0</v>
      </c>
      <c r="AF16" s="104">
        <v>0</v>
      </c>
      <c r="AG16" s="104">
        <v>0</v>
      </c>
      <c r="AH16" s="104">
        <v>0</v>
      </c>
      <c r="AI16" s="104">
        <v>0</v>
      </c>
      <c r="AJ16" s="104">
        <v>0</v>
      </c>
      <c r="AK16" s="104">
        <v>0</v>
      </c>
      <c r="AL16" s="102"/>
      <c r="AM16" s="102"/>
      <c r="AN16" s="102"/>
      <c r="AO16" s="102"/>
      <c r="AP16" s="102"/>
      <c r="AQ16" s="102"/>
      <c r="AR16" s="102"/>
      <c r="AS16" s="102"/>
      <c r="AT16" s="159">
        <v>409384.3773600001</v>
      </c>
      <c r="AU16" s="104">
        <v>2123.1999999999998</v>
      </c>
      <c r="AV16" s="102">
        <v>601.52200000000005</v>
      </c>
      <c r="AW16" s="102" t="s">
        <v>32</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s="102" t="s">
        <v>32</v>
      </c>
      <c r="BS16" s="102" t="s">
        <v>32</v>
      </c>
      <c r="BT16" s="104">
        <v>0.30000000000000004</v>
      </c>
      <c r="BU16" s="102">
        <v>959565</v>
      </c>
      <c r="BV16" s="102">
        <v>0</v>
      </c>
      <c r="BW16">
        <v>0</v>
      </c>
      <c r="BX16">
        <v>0</v>
      </c>
      <c r="BY16">
        <v>0</v>
      </c>
      <c r="BZ16">
        <v>0</v>
      </c>
      <c r="CA16">
        <v>0</v>
      </c>
      <c r="CB16">
        <v>0</v>
      </c>
      <c r="CC16">
        <v>0</v>
      </c>
      <c r="CD16">
        <v>0</v>
      </c>
      <c r="CE16">
        <v>0</v>
      </c>
      <c r="CF16" t="s">
        <v>217</v>
      </c>
      <c r="CG16" s="107" t="s">
        <v>217</v>
      </c>
      <c r="CH16" s="107" t="s">
        <v>217</v>
      </c>
      <c r="CI16" s="107" t="s">
        <v>217</v>
      </c>
      <c r="CJ16" s="107" t="s">
        <v>217</v>
      </c>
      <c r="CK16" s="107" t="s">
        <v>217</v>
      </c>
      <c r="CL16" s="107" t="s">
        <v>217</v>
      </c>
      <c r="CM16" s="107" t="s">
        <v>217</v>
      </c>
      <c r="CN16">
        <v>0</v>
      </c>
      <c r="CO16" t="s">
        <v>32</v>
      </c>
      <c r="CP16" s="102">
        <v>235459.100592</v>
      </c>
      <c r="CQ16" s="102">
        <v>25184.523096000004</v>
      </c>
      <c r="CR16" s="102">
        <v>11361</v>
      </c>
      <c r="CS16" s="102">
        <v>4698</v>
      </c>
    </row>
    <row r="17" spans="1:97" x14ac:dyDescent="0.25">
      <c r="A17" s="108" t="s">
        <v>54</v>
      </c>
      <c r="B17" s="102">
        <v>5288720</v>
      </c>
      <c r="C17" s="102">
        <v>0.14910000000000001</v>
      </c>
      <c r="D17" s="102">
        <v>56869.760000000002</v>
      </c>
      <c r="E17" s="102">
        <v>69311.47</v>
      </c>
      <c r="F17" s="102">
        <v>71204.157558417064</v>
      </c>
      <c r="G17" s="102">
        <v>36795.023999999998</v>
      </c>
      <c r="H17" s="102">
        <v>0.23493304420728195</v>
      </c>
      <c r="I17" s="102">
        <v>35729.157558417064</v>
      </c>
      <c r="J17">
        <v>7545.612656369849</v>
      </c>
      <c r="K17" s="102">
        <v>6.755728712886496</v>
      </c>
      <c r="L17" s="102">
        <v>6.7888688679597582</v>
      </c>
      <c r="M17" s="102">
        <v>26.5920676458576</v>
      </c>
      <c r="N17" s="102">
        <v>3.1747636030777189E-2</v>
      </c>
      <c r="O17" s="102">
        <v>0.10324264511161799</v>
      </c>
      <c r="P17">
        <v>0.50178471010073078</v>
      </c>
      <c r="Q17" s="102">
        <v>0.2050715514241776</v>
      </c>
      <c r="R17" s="102">
        <v>0.87289360300989649</v>
      </c>
      <c r="S17">
        <v>0.48477867893130572</v>
      </c>
      <c r="T17" s="102">
        <v>4.7370050559764273E-3</v>
      </c>
      <c r="U17" s="102"/>
      <c r="V17" s="105">
        <v>2141.8481653033732</v>
      </c>
      <c r="W17" s="104">
        <v>361.02624749515456</v>
      </c>
      <c r="X17" s="104">
        <v>4653.025086576029</v>
      </c>
      <c r="Y17" s="104">
        <v>0</v>
      </c>
      <c r="Z17" s="106">
        <v>8871.5418099739072</v>
      </c>
      <c r="AA17" s="106">
        <v>18158.851789068598</v>
      </c>
      <c r="AB17" s="104">
        <v>1070.7394599999998</v>
      </c>
      <c r="AC17" s="104">
        <v>0</v>
      </c>
      <c r="AD17" s="106">
        <v>446.75</v>
      </c>
      <c r="AE17" s="106">
        <v>25.375</v>
      </c>
      <c r="AF17" s="104">
        <v>0</v>
      </c>
      <c r="AG17" s="104">
        <v>0</v>
      </c>
      <c r="AH17" s="104">
        <v>0</v>
      </c>
      <c r="AI17" s="104">
        <v>0</v>
      </c>
      <c r="AJ17" s="104">
        <v>0</v>
      </c>
      <c r="AK17" s="104">
        <v>0</v>
      </c>
      <c r="AL17" s="102"/>
      <c r="AM17" s="102"/>
      <c r="AN17" s="102"/>
      <c r="AO17" s="102"/>
      <c r="AP17" s="102"/>
      <c r="AQ17" s="102"/>
      <c r="AR17" s="102"/>
      <c r="AS17" s="102"/>
      <c r="AT17" s="159">
        <v>788548.152</v>
      </c>
      <c r="AU17" s="104">
        <v>43952.412159567903</v>
      </c>
      <c r="AV17" s="102">
        <v>8644.3670000000002</v>
      </c>
      <c r="AW17" s="102">
        <v>315919.71069689287</v>
      </c>
      <c r="AX17">
        <v>21089.011467479453</v>
      </c>
      <c r="AY17">
        <v>0</v>
      </c>
      <c r="AZ17">
        <v>39206.002070056871</v>
      </c>
      <c r="BA17">
        <v>21739.479730356161</v>
      </c>
      <c r="BB17">
        <v>4207.2840832876718</v>
      </c>
      <c r="BC17">
        <v>62658.21915573287</v>
      </c>
      <c r="BD17">
        <v>9021.96156353468</v>
      </c>
      <c r="BE17">
        <v>153151.14000000001</v>
      </c>
      <c r="BF17">
        <v>0</v>
      </c>
      <c r="BG17">
        <v>0</v>
      </c>
      <c r="BH17">
        <v>0</v>
      </c>
      <c r="BI17">
        <v>276.66078777456642</v>
      </c>
      <c r="BJ17">
        <v>0</v>
      </c>
      <c r="BK17">
        <v>0</v>
      </c>
      <c r="BL17">
        <v>0</v>
      </c>
      <c r="BM17">
        <v>0</v>
      </c>
      <c r="BN17">
        <v>4341.2727554011972</v>
      </c>
      <c r="BO17">
        <v>228.67908326946113</v>
      </c>
      <c r="BP17">
        <v>0</v>
      </c>
      <c r="BQ17">
        <v>0</v>
      </c>
      <c r="BR17" s="102">
        <v>0.19545817469308988</v>
      </c>
      <c r="BS17" s="102">
        <v>0.83197395816587072</v>
      </c>
      <c r="BT17" s="104">
        <v>169.2492</v>
      </c>
      <c r="BU17" s="102">
        <v>5353349.9999999991</v>
      </c>
      <c r="BV17" s="102">
        <v>140638</v>
      </c>
      <c r="BW17">
        <v>7155.8994993745564</v>
      </c>
      <c r="BX17">
        <v>7155.8994993745564</v>
      </c>
      <c r="BY17">
        <v>28101.133059042506</v>
      </c>
      <c r="BZ17">
        <v>472.125</v>
      </c>
      <c r="CA17">
        <v>0</v>
      </c>
      <c r="CB17">
        <v>11460.139975277281</v>
      </c>
      <c r="CC17">
        <v>18545.253036563754</v>
      </c>
      <c r="CD17">
        <v>5723.7645465760288</v>
      </c>
      <c r="CE17">
        <v>0</v>
      </c>
      <c r="CF17">
        <v>0.20028178631625115</v>
      </c>
      <c r="CG17" s="107">
        <v>0.78650421614607724</v>
      </c>
      <c r="CH17" s="107">
        <v>1.3213997537671496E-2</v>
      </c>
      <c r="CI17" s="107">
        <v>0</v>
      </c>
      <c r="CJ17" s="107">
        <v>0.32075035512774092</v>
      </c>
      <c r="CK17" s="107">
        <v>0.51905094617029024</v>
      </c>
      <c r="CL17" s="107">
        <v>0.16019869870196887</v>
      </c>
      <c r="CM17" s="107">
        <v>0</v>
      </c>
      <c r="CN17">
        <v>35729.157558417064</v>
      </c>
      <c r="CO17">
        <v>7191.888228828434</v>
      </c>
      <c r="CP17" s="102">
        <v>1540534.0648320001</v>
      </c>
      <c r="CQ17" s="102">
        <v>361922.357556</v>
      </c>
      <c r="CR17" s="102">
        <v>89587</v>
      </c>
      <c r="CS17" s="102">
        <v>35475</v>
      </c>
    </row>
    <row r="18" spans="1:97" x14ac:dyDescent="0.25">
      <c r="A18" s="108" t="s">
        <v>55</v>
      </c>
      <c r="B18" s="102">
        <v>63824699</v>
      </c>
      <c r="C18" s="102">
        <v>0.14748999999999995</v>
      </c>
      <c r="D18" s="102">
        <v>63191</v>
      </c>
      <c r="E18" s="102">
        <v>62021</v>
      </c>
      <c r="F18" s="102">
        <v>86343.455416061872</v>
      </c>
      <c r="G18" s="102">
        <v>263483.08899999998</v>
      </c>
      <c r="H18" s="102">
        <v>6.3299781641773606E-2</v>
      </c>
      <c r="I18" s="102">
        <v>38469.455416061872</v>
      </c>
      <c r="J18">
        <v>9371.3673297676505</v>
      </c>
      <c r="K18" s="102">
        <v>0.60273618236823756</v>
      </c>
      <c r="L18" s="102">
        <v>2.5803354194673158</v>
      </c>
      <c r="M18" s="102">
        <v>2.3501873467511381</v>
      </c>
      <c r="N18" s="102">
        <v>0.22356652691317322</v>
      </c>
      <c r="O18" s="102">
        <v>0.4416537054991736</v>
      </c>
      <c r="P18">
        <v>0.44553991070533028</v>
      </c>
      <c r="Q18" s="102">
        <v>3.5567244050974563E-2</v>
      </c>
      <c r="R18" s="102">
        <v>0.56188573054259283</v>
      </c>
      <c r="S18">
        <v>7.5439798319500359E-2</v>
      </c>
      <c r="T18" s="102">
        <v>7.9153706936247493E-3</v>
      </c>
      <c r="U18" s="102"/>
      <c r="V18" s="105">
        <v>205.59927040583676</v>
      </c>
      <c r="W18" s="104">
        <v>0</v>
      </c>
      <c r="X18" s="104">
        <v>27095.028727770175</v>
      </c>
      <c r="Y18" s="104">
        <v>91.17647058823529</v>
      </c>
      <c r="Z18" s="104">
        <v>479.31798485516117</v>
      </c>
      <c r="AA18" s="106">
        <v>7759.84004127967</v>
      </c>
      <c r="AB18" s="106">
        <v>712.32312000000002</v>
      </c>
      <c r="AC18" s="106">
        <v>27.1602</v>
      </c>
      <c r="AD18" s="104">
        <v>437.77224651162788</v>
      </c>
      <c r="AE18" s="104">
        <v>0</v>
      </c>
      <c r="AF18" s="106">
        <v>1564.1686046511629</v>
      </c>
      <c r="AG18" s="104">
        <v>97.068749999999994</v>
      </c>
      <c r="AH18" s="104">
        <v>0</v>
      </c>
      <c r="AI18" s="104">
        <v>0</v>
      </c>
      <c r="AJ18" s="104">
        <v>0</v>
      </c>
      <c r="AK18" s="104">
        <v>0</v>
      </c>
      <c r="AL18" s="102"/>
      <c r="AM18" s="102"/>
      <c r="AN18" s="102"/>
      <c r="AO18" s="102"/>
      <c r="AP18" s="102"/>
      <c r="AQ18" s="102"/>
      <c r="AR18" s="102"/>
      <c r="AS18" s="102"/>
      <c r="AT18" s="159">
        <v>9413504.8555099964</v>
      </c>
      <c r="AU18" s="104">
        <v>27693.691933333332</v>
      </c>
      <c r="AV18" s="102">
        <v>16678.421999999999</v>
      </c>
      <c r="AW18" s="102">
        <v>392360.40736271202</v>
      </c>
      <c r="AX18">
        <v>207719.91414504402</v>
      </c>
      <c r="AY18">
        <v>75702.146580000001</v>
      </c>
      <c r="AZ18">
        <v>3058.2971754775999</v>
      </c>
      <c r="BA18">
        <v>0</v>
      </c>
      <c r="BB18">
        <v>0</v>
      </c>
      <c r="BC18">
        <v>0</v>
      </c>
      <c r="BD18">
        <v>50711.314478755201</v>
      </c>
      <c r="BE18">
        <v>29599.59</v>
      </c>
      <c r="BF18">
        <v>0</v>
      </c>
      <c r="BG18">
        <v>0</v>
      </c>
      <c r="BH18">
        <v>2160</v>
      </c>
      <c r="BI18">
        <v>2810.6381477999998</v>
      </c>
      <c r="BJ18">
        <v>281.06381478000003</v>
      </c>
      <c r="BK18">
        <v>0</v>
      </c>
      <c r="BL18">
        <v>0</v>
      </c>
      <c r="BM18">
        <v>0</v>
      </c>
      <c r="BN18">
        <v>20317.4430208552</v>
      </c>
      <c r="BO18">
        <v>0</v>
      </c>
      <c r="BP18">
        <v>0</v>
      </c>
      <c r="BQ18">
        <v>0</v>
      </c>
      <c r="BR18" s="102">
        <v>2.9388907706651379E-2</v>
      </c>
      <c r="BS18" s="102">
        <v>0.46428134417539091</v>
      </c>
      <c r="BT18" s="104">
        <v>304.5</v>
      </c>
      <c r="BU18" s="102">
        <v>24290000</v>
      </c>
      <c r="BV18" s="102">
        <v>150000</v>
      </c>
      <c r="BW18">
        <v>27391.804468764247</v>
      </c>
      <c r="BX18">
        <v>27391.804468764247</v>
      </c>
      <c r="BY18">
        <v>8978.6413461348329</v>
      </c>
      <c r="BZ18">
        <v>2099.0096011627907</v>
      </c>
      <c r="CA18">
        <v>0</v>
      </c>
      <c r="CB18">
        <v>1122.6895017726258</v>
      </c>
      <c r="CC18">
        <v>7759.84004127967</v>
      </c>
      <c r="CD18">
        <v>29371.52045242134</v>
      </c>
      <c r="CE18">
        <v>215.4054205882353</v>
      </c>
      <c r="CF18">
        <v>0.71204034922021653</v>
      </c>
      <c r="CG18" s="107">
        <v>0.2333966324458559</v>
      </c>
      <c r="CH18" s="107">
        <v>5.4563018333927502E-2</v>
      </c>
      <c r="CI18" s="107">
        <v>0</v>
      </c>
      <c r="CJ18" s="107">
        <v>2.9183919804174754E-2</v>
      </c>
      <c r="CK18" s="107">
        <v>0.2017143200327125</v>
      </c>
      <c r="CL18" s="107">
        <v>0.76350237181049518</v>
      </c>
      <c r="CM18" s="107">
        <v>5.5993883526175067E-3</v>
      </c>
      <c r="CN18">
        <v>38469.455416061872</v>
      </c>
      <c r="CO18">
        <v>7743.4801848844108</v>
      </c>
      <c r="CP18" s="102">
        <v>11031509.970252</v>
      </c>
      <c r="CQ18" s="102">
        <v>698292.17229599995</v>
      </c>
      <c r="CR18" s="102">
        <v>102456</v>
      </c>
      <c r="CS18" s="102">
        <v>47874</v>
      </c>
    </row>
    <row r="19" spans="1:97" s="141" customFormat="1" x14ac:dyDescent="0.25">
      <c r="A19" s="140" t="s">
        <v>57</v>
      </c>
      <c r="B19" s="106">
        <v>82266372</v>
      </c>
      <c r="C19" s="106">
        <v>0.26150999999999996</v>
      </c>
      <c r="D19" s="106">
        <v>81173.08</v>
      </c>
      <c r="E19" s="106">
        <v>78879.850000000006</v>
      </c>
      <c r="F19" s="106">
        <v>124990.67910098637</v>
      </c>
      <c r="G19" s="106">
        <v>331169.02799999999</v>
      </c>
      <c r="H19" s="106">
        <v>7.853580438083721E-2</v>
      </c>
      <c r="I19" s="106">
        <v>41349.679100986374</v>
      </c>
      <c r="J19" s="141">
        <v>10959.79927218482</v>
      </c>
      <c r="K19" s="106">
        <v>0.50263161113980304</v>
      </c>
      <c r="L19" s="106">
        <v>0.42335877078148781</v>
      </c>
      <c r="M19" s="106">
        <v>15.607835483495005</v>
      </c>
      <c r="N19" s="106">
        <v>0.16453367412226824</v>
      </c>
      <c r="O19" s="106">
        <v>0.27199424082023022</v>
      </c>
      <c r="P19" s="141">
        <v>0.33082210128307127</v>
      </c>
      <c r="Q19" s="106">
        <v>3.3094276171818884E-2</v>
      </c>
      <c r="R19" s="106">
        <v>0.42139093669095856</v>
      </c>
      <c r="S19" s="141">
        <v>4.0774160284481019E-2</v>
      </c>
      <c r="T19" s="106">
        <v>3.339252032954864E-2</v>
      </c>
      <c r="U19" s="106"/>
      <c r="V19" s="141">
        <v>4190.1417868487788</v>
      </c>
      <c r="W19" s="106">
        <v>0</v>
      </c>
      <c r="X19" s="106">
        <v>17264.723129914863</v>
      </c>
      <c r="Y19" s="106">
        <v>0</v>
      </c>
      <c r="Z19" s="106">
        <v>1236.3687902548311</v>
      </c>
      <c r="AA19" s="106">
        <v>3573.2792106016554</v>
      </c>
      <c r="AB19" s="106">
        <v>3288.7695383446021</v>
      </c>
      <c r="AC19" s="106">
        <v>0</v>
      </c>
      <c r="AD19" s="106">
        <v>8651.375</v>
      </c>
      <c r="AE19" s="106">
        <v>0</v>
      </c>
      <c r="AF19" s="106">
        <v>3145.0216450216449</v>
      </c>
      <c r="AG19" s="106">
        <v>0</v>
      </c>
      <c r="AH19" s="106">
        <v>0</v>
      </c>
      <c r="AI19" s="106">
        <v>0</v>
      </c>
      <c r="AJ19" s="106">
        <v>0</v>
      </c>
      <c r="AK19" s="106">
        <v>0</v>
      </c>
      <c r="AL19" s="106"/>
      <c r="AM19" s="106"/>
      <c r="AN19" s="106"/>
      <c r="AO19" s="106"/>
      <c r="AP19" s="106"/>
      <c r="AQ19" s="106"/>
      <c r="AR19" s="106"/>
      <c r="AS19" s="106"/>
      <c r="AT19" s="106">
        <v>21513478.941719998</v>
      </c>
      <c r="AU19" s="106">
        <v>29742.62428571429</v>
      </c>
      <c r="AV19" s="106">
        <v>26008.626</v>
      </c>
      <c r="AW19" s="106">
        <v>458864.87592783407</v>
      </c>
      <c r="AX19" s="141">
        <v>173063.88495958401</v>
      </c>
      <c r="AY19" s="141">
        <v>37722.647488260001</v>
      </c>
      <c r="AZ19" s="141">
        <v>0</v>
      </c>
      <c r="BA19" s="141">
        <v>0</v>
      </c>
      <c r="BB19" s="141">
        <v>0</v>
      </c>
      <c r="BC19" s="141">
        <v>4385.7219386499992</v>
      </c>
      <c r="BD19" s="141">
        <v>0</v>
      </c>
      <c r="BE19" s="141">
        <v>18709.830000000002</v>
      </c>
      <c r="BF19" s="141">
        <v>0</v>
      </c>
      <c r="BG19" s="141">
        <v>0</v>
      </c>
      <c r="BH19" s="141">
        <v>4410</v>
      </c>
      <c r="BI19" s="141">
        <v>34868.206587200002</v>
      </c>
      <c r="BJ19" s="141">
        <v>16497.223911000001</v>
      </c>
      <c r="BK19" s="141">
        <v>0</v>
      </c>
      <c r="BL19" s="141">
        <v>0</v>
      </c>
      <c r="BM19" s="141">
        <v>0</v>
      </c>
      <c r="BN19" s="141">
        <v>169207.36104314003</v>
      </c>
      <c r="BO19" s="141">
        <v>0</v>
      </c>
      <c r="BP19" s="141">
        <v>0</v>
      </c>
      <c r="BQ19" s="141">
        <v>0</v>
      </c>
      <c r="BR19" s="106">
        <v>2.5132898834870691E-2</v>
      </c>
      <c r="BS19" s="106">
        <v>0.32001835383255001</v>
      </c>
      <c r="BT19" s="106">
        <v>1380.77</v>
      </c>
      <c r="BU19" s="106">
        <v>9107920.0000000019</v>
      </c>
      <c r="BV19" s="106">
        <v>1284000</v>
      </c>
      <c r="BW19" s="141">
        <v>21454.864916763639</v>
      </c>
      <c r="BX19" s="141">
        <v>21454.864916763639</v>
      </c>
      <c r="BY19" s="141">
        <v>8098.4175392010893</v>
      </c>
      <c r="BZ19" s="141">
        <v>11796.396645021645</v>
      </c>
      <c r="CA19" s="141">
        <v>0</v>
      </c>
      <c r="CB19" s="141">
        <v>14077.885577103611</v>
      </c>
      <c r="CC19" s="141">
        <v>3573.2792106016554</v>
      </c>
      <c r="CD19" s="141">
        <v>23698.514313281106</v>
      </c>
      <c r="CE19" s="141">
        <v>0</v>
      </c>
      <c r="CF19" s="141">
        <v>0.51886412139657556</v>
      </c>
      <c r="CG19" s="143">
        <v>0.19585200454452634</v>
      </c>
      <c r="CH19" s="143">
        <v>0.28528387405889805</v>
      </c>
      <c r="CI19" s="143">
        <v>0</v>
      </c>
      <c r="CJ19" s="143">
        <v>0.34045936711435787</v>
      </c>
      <c r="CK19" s="143">
        <v>8.6416129176596607E-2</v>
      </c>
      <c r="CL19" s="143">
        <v>0.57312450370904555</v>
      </c>
      <c r="CM19" s="143">
        <v>0</v>
      </c>
      <c r="CN19" s="141">
        <v>41349.679100986374</v>
      </c>
      <c r="CO19" s="141">
        <v>8323.2376779664592</v>
      </c>
      <c r="CP19" s="106">
        <v>13865384.864304001</v>
      </c>
      <c r="CQ19" s="106">
        <v>1088929.1533680002</v>
      </c>
      <c r="CR19" s="106">
        <v>122000</v>
      </c>
      <c r="CS19" s="106">
        <v>83641</v>
      </c>
    </row>
    <row r="20" spans="1:97" x14ac:dyDescent="0.25">
      <c r="A20" s="108" t="s">
        <v>59</v>
      </c>
      <c r="B20" s="102">
        <v>311566</v>
      </c>
      <c r="C20" s="102">
        <v>6.5840000000000037E-2</v>
      </c>
      <c r="D20" s="102">
        <v>0</v>
      </c>
      <c r="E20" s="102">
        <v>1.42</v>
      </c>
      <c r="F20" s="102" t="s">
        <v>32</v>
      </c>
      <c r="G20" s="102">
        <v>4836.174</v>
      </c>
      <c r="H20" s="102">
        <v>0.81654547582448445</v>
      </c>
      <c r="I20" s="102" t="s">
        <v>32</v>
      </c>
      <c r="J20" t="s">
        <v>32</v>
      </c>
      <c r="K20" s="102" t="s">
        <v>32</v>
      </c>
      <c r="L20" s="102">
        <v>1.9499348912839919E-3</v>
      </c>
      <c r="M20" s="102" t="s">
        <v>32</v>
      </c>
      <c r="N20" s="102" t="s">
        <v>32</v>
      </c>
      <c r="O20" s="102">
        <v>0</v>
      </c>
      <c r="P20" t="s">
        <v>32</v>
      </c>
      <c r="Q20" s="102" t="s">
        <v>32</v>
      </c>
      <c r="R20" s="102" t="s">
        <v>32</v>
      </c>
      <c r="S20" t="s">
        <v>32</v>
      </c>
      <c r="T20" s="102" t="s">
        <v>32</v>
      </c>
      <c r="U20" s="102"/>
      <c r="V20" s="105">
        <v>0</v>
      </c>
      <c r="W20" s="104">
        <v>0</v>
      </c>
      <c r="X20" s="104">
        <v>0</v>
      </c>
      <c r="Y20" s="104">
        <v>0</v>
      </c>
      <c r="Z20" s="104">
        <v>0</v>
      </c>
      <c r="AA20" s="106">
        <v>0</v>
      </c>
      <c r="AB20" s="104">
        <v>0</v>
      </c>
      <c r="AC20" s="104">
        <v>0</v>
      </c>
      <c r="AD20" s="104">
        <v>0</v>
      </c>
      <c r="AE20" s="104">
        <v>0</v>
      </c>
      <c r="AF20" s="104">
        <v>0</v>
      </c>
      <c r="AG20" s="104">
        <v>0</v>
      </c>
      <c r="AH20" s="104">
        <v>0</v>
      </c>
      <c r="AI20" s="104">
        <v>0</v>
      </c>
      <c r="AJ20" s="104">
        <v>0</v>
      </c>
      <c r="AK20" s="104">
        <v>0</v>
      </c>
      <c r="AL20" s="102"/>
      <c r="AM20" s="102"/>
      <c r="AN20" s="102"/>
      <c r="AO20" s="102"/>
      <c r="AP20" s="102"/>
      <c r="AQ20" s="102"/>
      <c r="AR20" s="102"/>
      <c r="AS20" s="102"/>
      <c r="AT20" s="159">
        <v>20513.505440000012</v>
      </c>
      <c r="AU20" s="104">
        <v>9.14</v>
      </c>
      <c r="AV20" s="102">
        <v>3948.9560000000001</v>
      </c>
      <c r="AW20" s="102" t="s">
        <v>32</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s="102" t="s">
        <v>32</v>
      </c>
      <c r="BS20" s="102" t="s">
        <v>32</v>
      </c>
      <c r="BT20" s="104">
        <v>1.7200000000000002</v>
      </c>
      <c r="BU20" s="102">
        <v>40</v>
      </c>
      <c r="BV20" s="102">
        <v>0</v>
      </c>
      <c r="BW20">
        <v>0</v>
      </c>
      <c r="BX20">
        <v>0</v>
      </c>
      <c r="BY20">
        <v>0</v>
      </c>
      <c r="BZ20">
        <v>0</v>
      </c>
      <c r="CA20">
        <v>0</v>
      </c>
      <c r="CB20">
        <v>0</v>
      </c>
      <c r="CC20">
        <v>0</v>
      </c>
      <c r="CD20">
        <v>0</v>
      </c>
      <c r="CE20">
        <v>0</v>
      </c>
      <c r="CF20" t="s">
        <v>217</v>
      </c>
      <c r="CG20" s="107" t="s">
        <v>217</v>
      </c>
      <c r="CH20" s="107" t="s">
        <v>217</v>
      </c>
      <c r="CI20" s="107" t="s">
        <v>217</v>
      </c>
      <c r="CJ20" s="107" t="s">
        <v>217</v>
      </c>
      <c r="CK20" s="107" t="s">
        <v>217</v>
      </c>
      <c r="CL20" s="107" t="s">
        <v>217</v>
      </c>
      <c r="CM20" s="107" t="s">
        <v>217</v>
      </c>
      <c r="CN20">
        <v>0</v>
      </c>
      <c r="CO20" t="s">
        <v>32</v>
      </c>
      <c r="CP20" s="102">
        <v>202480.933032</v>
      </c>
      <c r="CQ20" s="102">
        <v>165334.88980800001</v>
      </c>
      <c r="CR20" s="102">
        <v>14</v>
      </c>
      <c r="CS20" s="102">
        <v>188</v>
      </c>
    </row>
    <row r="21" spans="1:97" x14ac:dyDescent="0.25">
      <c r="A21" s="108" t="s">
        <v>60</v>
      </c>
      <c r="B21" s="102">
        <v>4356930</v>
      </c>
      <c r="C21" s="102">
        <v>0.38058999999999998</v>
      </c>
      <c r="D21" s="102">
        <v>2772.529</v>
      </c>
      <c r="E21" s="102">
        <v>2828.529</v>
      </c>
      <c r="F21" s="102">
        <v>4832.0418161878742</v>
      </c>
      <c r="G21" s="102">
        <v>15088.82</v>
      </c>
      <c r="H21" s="102">
        <v>3.1516182179918639E-2</v>
      </c>
      <c r="I21" s="102">
        <v>434.04181618787453</v>
      </c>
      <c r="J21">
        <v>95.51363055316709</v>
      </c>
      <c r="K21" s="102">
        <v>9.9621021266780629E-2</v>
      </c>
      <c r="L21" s="102">
        <v>3.3771478287121313E-2</v>
      </c>
      <c r="M21" s="102">
        <v>5.6783101863009042</v>
      </c>
      <c r="N21" s="102">
        <v>1.5190037085564139E-2</v>
      </c>
      <c r="O21" s="102">
        <v>2.1195483012302348E-2</v>
      </c>
      <c r="P21">
        <v>8.982575745387518E-2</v>
      </c>
      <c r="Q21" s="102">
        <v>6.3300927808249479E-3</v>
      </c>
      <c r="R21" s="102">
        <v>0.20085214461218379</v>
      </c>
      <c r="S21">
        <v>0</v>
      </c>
      <c r="T21" s="102">
        <v>0.18189735886144695</v>
      </c>
      <c r="U21" s="102"/>
      <c r="V21" s="105">
        <v>0</v>
      </c>
      <c r="W21" s="104">
        <v>0</v>
      </c>
      <c r="X21" s="104">
        <v>38.369304556354912</v>
      </c>
      <c r="Y21" s="104">
        <v>21.582733812949638</v>
      </c>
      <c r="Z21" s="104">
        <v>0</v>
      </c>
      <c r="AA21" s="106">
        <v>198.80227781857002</v>
      </c>
      <c r="AB21" s="104">
        <v>64.650000000000006</v>
      </c>
      <c r="AC21" s="104">
        <v>0</v>
      </c>
      <c r="AD21" s="104">
        <v>0</v>
      </c>
      <c r="AE21" s="106">
        <v>110.63749999999999</v>
      </c>
      <c r="AF21" s="104">
        <v>0</v>
      </c>
      <c r="AG21" s="104">
        <v>0</v>
      </c>
      <c r="AH21" s="104">
        <v>0</v>
      </c>
      <c r="AI21" s="104">
        <v>0</v>
      </c>
      <c r="AJ21" s="104">
        <v>0</v>
      </c>
      <c r="AK21" s="104">
        <v>0</v>
      </c>
      <c r="AL21" s="102"/>
      <c r="AM21" s="102"/>
      <c r="AN21" s="102"/>
      <c r="AO21" s="102"/>
      <c r="AP21" s="102"/>
      <c r="AQ21" s="102"/>
      <c r="AR21" s="102"/>
      <c r="AS21" s="102"/>
      <c r="AT21" s="159">
        <v>1658203.9886999999</v>
      </c>
      <c r="AU21" s="104">
        <v>1924.1391295238095</v>
      </c>
      <c r="AV21" s="102">
        <v>475.54199999999997</v>
      </c>
      <c r="AW21" s="102">
        <v>3998.964684</v>
      </c>
      <c r="AX21">
        <v>505.15088500000002</v>
      </c>
      <c r="AY21">
        <v>0</v>
      </c>
      <c r="AZ21">
        <v>0</v>
      </c>
      <c r="BA21">
        <v>424.3267434</v>
      </c>
      <c r="BB21">
        <v>424.3267434</v>
      </c>
      <c r="BC21">
        <v>912.86519989999988</v>
      </c>
      <c r="BD21">
        <v>0</v>
      </c>
      <c r="BE21">
        <v>0</v>
      </c>
      <c r="BF21">
        <v>0</v>
      </c>
      <c r="BG21">
        <v>0</v>
      </c>
      <c r="BH21">
        <v>30</v>
      </c>
      <c r="BI21">
        <v>509.17357750000002</v>
      </c>
      <c r="BJ21">
        <v>122.2016586</v>
      </c>
      <c r="BK21">
        <v>0</v>
      </c>
      <c r="BL21">
        <v>0</v>
      </c>
      <c r="BM21">
        <v>0</v>
      </c>
      <c r="BN21">
        <v>1070.9198762000001</v>
      </c>
      <c r="BO21">
        <v>0</v>
      </c>
      <c r="BP21">
        <v>0</v>
      </c>
      <c r="BQ21">
        <v>0</v>
      </c>
      <c r="BR21" s="102">
        <v>5.7902384286355859E-3</v>
      </c>
      <c r="BS21" s="102">
        <v>0.18372271094196771</v>
      </c>
      <c r="BT21" s="104">
        <v>78.951060000000012</v>
      </c>
      <c r="BU21" s="102">
        <v>56000</v>
      </c>
      <c r="BV21" s="102">
        <v>24740</v>
      </c>
      <c r="BW21">
        <v>59.952038369304546</v>
      </c>
      <c r="BX21">
        <v>59.952038369304546</v>
      </c>
      <c r="BY21">
        <v>263.45227781857</v>
      </c>
      <c r="BZ21">
        <v>110.63749999999999</v>
      </c>
      <c r="CA21">
        <v>0</v>
      </c>
      <c r="CB21">
        <v>0</v>
      </c>
      <c r="CC21">
        <v>309.43977781857001</v>
      </c>
      <c r="CD21">
        <v>103.01930455635491</v>
      </c>
      <c r="CE21">
        <v>21.582733812949638</v>
      </c>
      <c r="CF21">
        <v>0.13812502881831637</v>
      </c>
      <c r="CG21" s="107">
        <v>0.60697441581189715</v>
      </c>
      <c r="CH21" s="107">
        <v>0.25490055536978645</v>
      </c>
      <c r="CI21" s="107">
        <v>0</v>
      </c>
      <c r="CJ21" s="107">
        <v>0</v>
      </c>
      <c r="CK21" s="107">
        <v>0.71292618885510628</v>
      </c>
      <c r="CL21" s="107">
        <v>0.23734880077029974</v>
      </c>
      <c r="CM21" s="107">
        <v>4.9725010374593891E-2</v>
      </c>
      <c r="CN21">
        <v>434.04181618787453</v>
      </c>
      <c r="CO21">
        <v>87.367865406765205</v>
      </c>
      <c r="CP21" s="102">
        <v>631738.71576000005</v>
      </c>
      <c r="CQ21" s="102">
        <v>19909.992456</v>
      </c>
      <c r="CR21" s="102">
        <v>4485</v>
      </c>
      <c r="CS21" s="102">
        <v>4398</v>
      </c>
    </row>
    <row r="22" spans="1:97" x14ac:dyDescent="0.25">
      <c r="A22" s="108" t="s">
        <v>61</v>
      </c>
      <c r="B22" s="102">
        <v>59375288</v>
      </c>
      <c r="C22" s="102">
        <v>0.31640000000000001</v>
      </c>
      <c r="D22" s="102">
        <v>8124</v>
      </c>
      <c r="E22" s="102">
        <v>13071</v>
      </c>
      <c r="F22" s="102" t="s">
        <v>32</v>
      </c>
      <c r="G22" s="102">
        <v>179598.60399999999</v>
      </c>
      <c r="H22" s="102">
        <v>6.7009852704645753E-2</v>
      </c>
      <c r="I22" s="102" t="s">
        <v>32</v>
      </c>
      <c r="J22" t="s">
        <v>32</v>
      </c>
      <c r="K22" s="102" t="s">
        <v>32</v>
      </c>
      <c r="L22" s="102">
        <v>0.30868171518713583</v>
      </c>
      <c r="M22" s="102" t="s">
        <v>32</v>
      </c>
      <c r="N22" s="102" t="s">
        <v>32</v>
      </c>
      <c r="O22" s="102">
        <v>0</v>
      </c>
      <c r="P22" t="s">
        <v>32</v>
      </c>
      <c r="Q22" s="102" t="s">
        <v>32</v>
      </c>
      <c r="R22" s="102" t="s">
        <v>32</v>
      </c>
      <c r="S22" t="s">
        <v>32</v>
      </c>
      <c r="T22" s="102" t="s">
        <v>32</v>
      </c>
      <c r="U22" s="102"/>
      <c r="V22" s="105">
        <v>0</v>
      </c>
      <c r="W22" s="104">
        <v>0</v>
      </c>
      <c r="X22" s="104">
        <v>0</v>
      </c>
      <c r="Y22" s="104">
        <v>0</v>
      </c>
      <c r="Z22" s="104">
        <v>0</v>
      </c>
      <c r="AA22" s="106">
        <v>0</v>
      </c>
      <c r="AB22" s="104">
        <v>0</v>
      </c>
      <c r="AC22" s="104">
        <v>0</v>
      </c>
      <c r="AD22" s="104">
        <v>0</v>
      </c>
      <c r="AE22" s="104">
        <v>0</v>
      </c>
      <c r="AF22" s="104">
        <v>0</v>
      </c>
      <c r="AG22" s="104">
        <v>0</v>
      </c>
      <c r="AH22" s="104">
        <v>0</v>
      </c>
      <c r="AI22" s="104">
        <v>0</v>
      </c>
      <c r="AJ22" s="104">
        <v>0</v>
      </c>
      <c r="AK22" s="104">
        <v>0</v>
      </c>
      <c r="AL22" s="102"/>
      <c r="AM22" s="102"/>
      <c r="AN22" s="102"/>
      <c r="AO22" s="102"/>
      <c r="AP22" s="102"/>
      <c r="AQ22" s="102"/>
      <c r="AR22" s="102"/>
      <c r="AS22" s="102"/>
      <c r="AT22" s="159">
        <v>18786341.123199999</v>
      </c>
      <c r="AU22" s="104">
        <v>3970</v>
      </c>
      <c r="AV22" s="102">
        <v>12034.876</v>
      </c>
      <c r="AW22" s="102" t="s">
        <v>32</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s="102" t="s">
        <v>32</v>
      </c>
      <c r="BS22" s="102" t="s">
        <v>32</v>
      </c>
      <c r="BT22" s="104">
        <v>1050</v>
      </c>
      <c r="BU22" s="102">
        <v>5799000</v>
      </c>
      <c r="BV22" s="102">
        <v>0</v>
      </c>
      <c r="BW22">
        <v>0</v>
      </c>
      <c r="BX22">
        <v>0</v>
      </c>
      <c r="BY22">
        <v>0</v>
      </c>
      <c r="BZ22">
        <v>0</v>
      </c>
      <c r="CA22">
        <v>0</v>
      </c>
      <c r="CB22">
        <v>0</v>
      </c>
      <c r="CC22">
        <v>0</v>
      </c>
      <c r="CD22">
        <v>0</v>
      </c>
      <c r="CE22">
        <v>0</v>
      </c>
      <c r="CF22" t="s">
        <v>217</v>
      </c>
      <c r="CG22" s="107" t="s">
        <v>217</v>
      </c>
      <c r="CH22" s="107" t="s">
        <v>217</v>
      </c>
      <c r="CI22" s="107" t="s">
        <v>217</v>
      </c>
      <c r="CJ22" s="107" t="s">
        <v>217</v>
      </c>
      <c r="CK22" s="107" t="s">
        <v>217</v>
      </c>
      <c r="CL22" s="107" t="s">
        <v>217</v>
      </c>
      <c r="CM22" s="107" t="s">
        <v>217</v>
      </c>
      <c r="CN22">
        <v>0</v>
      </c>
      <c r="CO22" t="s">
        <v>32</v>
      </c>
      <c r="CP22" s="102">
        <v>7519434.3522720002</v>
      </c>
      <c r="CQ22" s="102">
        <v>503876.18836800003</v>
      </c>
      <c r="CR22" s="102">
        <v>31352</v>
      </c>
      <c r="CS22" s="102">
        <v>41810</v>
      </c>
    </row>
    <row r="23" spans="1:97" x14ac:dyDescent="0.25">
      <c r="A23" s="108" t="s">
        <v>63</v>
      </c>
      <c r="B23" s="102">
        <v>2276100</v>
      </c>
      <c r="C23" s="102">
        <v>0.32280000000000003</v>
      </c>
      <c r="D23" s="102">
        <v>14320.9</v>
      </c>
      <c r="E23" s="102">
        <v>11879.08</v>
      </c>
      <c r="F23" s="102">
        <v>11431.777071881908</v>
      </c>
      <c r="G23" s="102">
        <v>4669.8440000000001</v>
      </c>
      <c r="H23" s="102">
        <v>0.30132398427013835</v>
      </c>
      <c r="I23" s="102">
        <v>6860.7770718819083</v>
      </c>
      <c r="J23">
        <v>1385.2925788632458</v>
      </c>
      <c r="K23" s="102">
        <v>3.0142687368225949</v>
      </c>
      <c r="L23" s="102">
        <v>3.5878726230496989</v>
      </c>
      <c r="M23" s="102">
        <v>15.816528272044286</v>
      </c>
      <c r="N23" s="102">
        <v>0.20333177502876867</v>
      </c>
      <c r="O23" s="102">
        <v>0.38556020159947629</v>
      </c>
      <c r="P23">
        <v>0.6001496555384177</v>
      </c>
      <c r="Q23" s="102">
        <v>0.29664643591161627</v>
      </c>
      <c r="R23" s="102">
        <v>0.98447668090592944</v>
      </c>
      <c r="S23">
        <v>0</v>
      </c>
      <c r="T23" s="102">
        <v>2.2242722420674895E-3</v>
      </c>
      <c r="U23" s="102"/>
      <c r="V23" s="105">
        <v>1197.7</v>
      </c>
      <c r="W23" s="104">
        <v>0</v>
      </c>
      <c r="X23" s="104">
        <v>3079.9999999999995</v>
      </c>
      <c r="Y23" s="104">
        <v>302.40047961630694</v>
      </c>
      <c r="Z23" s="104">
        <v>1191.0126526918605</v>
      </c>
      <c r="AA23" s="106">
        <v>4.8914100000000005</v>
      </c>
      <c r="AB23" s="104">
        <v>323.1156383405276</v>
      </c>
      <c r="AC23" s="104">
        <v>719.62403498321339</v>
      </c>
      <c r="AD23" s="104">
        <v>42.032856250000002</v>
      </c>
      <c r="AE23" s="104">
        <v>0</v>
      </c>
      <c r="AF23" s="104">
        <v>0</v>
      </c>
      <c r="AG23" s="104">
        <v>0</v>
      </c>
      <c r="AH23" s="104">
        <v>0</v>
      </c>
      <c r="AI23" s="104">
        <v>0</v>
      </c>
      <c r="AJ23" s="104">
        <v>0</v>
      </c>
      <c r="AK23" s="104">
        <v>0</v>
      </c>
      <c r="AL23" s="102"/>
      <c r="AM23" s="102"/>
      <c r="AN23" s="102"/>
      <c r="AO23" s="102"/>
      <c r="AP23" s="102"/>
      <c r="AQ23" s="102"/>
      <c r="AR23" s="102"/>
      <c r="AS23" s="102"/>
      <c r="AT23" s="159">
        <v>734725.08000000007</v>
      </c>
      <c r="AU23" s="104">
        <v>3014.1641135510199</v>
      </c>
      <c r="AV23" s="102">
        <v>1407.136</v>
      </c>
      <c r="AW23" s="102">
        <v>57999.429691846381</v>
      </c>
      <c r="AX23">
        <v>38113.79188032612</v>
      </c>
      <c r="AY23">
        <v>230.02752759714002</v>
      </c>
      <c r="AZ23">
        <v>247.725994004</v>
      </c>
      <c r="BA23">
        <v>13904.690312747161</v>
      </c>
      <c r="BB23">
        <v>4249.6505205828598</v>
      </c>
      <c r="BC23">
        <v>477.46818933899993</v>
      </c>
      <c r="BD23">
        <v>0</v>
      </c>
      <c r="BE23">
        <v>0</v>
      </c>
      <c r="BF23">
        <v>0</v>
      </c>
      <c r="BG23">
        <v>0</v>
      </c>
      <c r="BH23">
        <v>12.51</v>
      </c>
      <c r="BI23">
        <v>237.80442763560001</v>
      </c>
      <c r="BJ23">
        <v>118.90221381779999</v>
      </c>
      <c r="BK23">
        <v>0</v>
      </c>
      <c r="BL23">
        <v>0</v>
      </c>
      <c r="BM23">
        <v>0</v>
      </c>
      <c r="BN23">
        <v>265.41637799670002</v>
      </c>
      <c r="BO23">
        <v>141.44224780000002</v>
      </c>
      <c r="BP23">
        <v>0</v>
      </c>
      <c r="BQ23">
        <v>0</v>
      </c>
      <c r="BR23" s="102">
        <v>0.29572707525305358</v>
      </c>
      <c r="BS23" s="102">
        <v>0.98142561060766043</v>
      </c>
      <c r="BT23" s="104">
        <v>15.260235999999999</v>
      </c>
      <c r="BU23" s="102">
        <v>2636100</v>
      </c>
      <c r="BV23" s="102">
        <v>36000</v>
      </c>
      <c r="BW23">
        <v>4580.100479616307</v>
      </c>
      <c r="BX23">
        <v>4580.100479616307</v>
      </c>
      <c r="BY23">
        <v>2238.6437360156015</v>
      </c>
      <c r="BZ23">
        <v>42.032856250000002</v>
      </c>
      <c r="CA23">
        <v>0</v>
      </c>
      <c r="CB23">
        <v>2430.7455089418604</v>
      </c>
      <c r="CC23">
        <v>4.8914100000000005</v>
      </c>
      <c r="CD23">
        <v>3403.1156383405273</v>
      </c>
      <c r="CE23">
        <v>1022.0245145995203</v>
      </c>
      <c r="CF23">
        <v>0.66757751077313277</v>
      </c>
      <c r="CG23" s="107">
        <v>0.32629594469559736</v>
      </c>
      <c r="CH23" s="107">
        <v>6.1265445312698973E-3</v>
      </c>
      <c r="CI23" s="107">
        <v>0</v>
      </c>
      <c r="CJ23" s="107">
        <v>0.35429594686934024</v>
      </c>
      <c r="CK23" s="107">
        <v>7.1295276741272819E-4</v>
      </c>
      <c r="CL23" s="107">
        <v>0.49602480924322673</v>
      </c>
      <c r="CM23" s="107">
        <v>0.14896629112002024</v>
      </c>
      <c r="CN23">
        <v>6860.7770718819083</v>
      </c>
      <c r="CO23">
        <v>1380.9993080080208</v>
      </c>
      <c r="CP23" s="102">
        <v>195517.02859200002</v>
      </c>
      <c r="CQ23" s="102">
        <v>58913.970048000003</v>
      </c>
      <c r="CR23" s="102">
        <v>25280</v>
      </c>
      <c r="CS23" s="102">
        <v>4571</v>
      </c>
    </row>
    <row r="24" spans="1:97" x14ac:dyDescent="0.25">
      <c r="A24" s="108" t="s">
        <v>64</v>
      </c>
      <c r="B24" s="102">
        <v>35341</v>
      </c>
      <c r="C24" s="102">
        <v>0.85692999999999997</v>
      </c>
      <c r="D24" s="102">
        <v>38</v>
      </c>
      <c r="E24" s="102">
        <v>30</v>
      </c>
      <c r="F24" s="102">
        <v>40.100719424460429</v>
      </c>
      <c r="G24" s="102">
        <v>112.40868443680138</v>
      </c>
      <c r="H24" s="102">
        <v>3.0315616841567392E-2</v>
      </c>
      <c r="I24" s="102">
        <v>14.100719424460429</v>
      </c>
      <c r="J24">
        <v>2.8377636417311551</v>
      </c>
      <c r="K24" s="102">
        <v>0.39899039145639426</v>
      </c>
      <c r="L24" s="102">
        <v>0.4292587643560678</v>
      </c>
      <c r="M24" s="102" t="s">
        <v>32</v>
      </c>
      <c r="N24" s="102" t="s">
        <v>32</v>
      </c>
      <c r="O24" s="102">
        <v>0.47002398081534763</v>
      </c>
      <c r="P24">
        <v>0.35163257983494794</v>
      </c>
      <c r="Q24" s="102">
        <v>2.5245056962895137E-2</v>
      </c>
      <c r="R24" s="102">
        <v>0.83274099599650131</v>
      </c>
      <c r="S24">
        <v>0</v>
      </c>
      <c r="T24" s="102">
        <v>4.9642857142857145E-3</v>
      </c>
      <c r="U24" s="102"/>
      <c r="V24" s="105">
        <v>7.0503597122302146</v>
      </c>
      <c r="W24" s="104">
        <v>0</v>
      </c>
      <c r="X24" s="104">
        <v>0</v>
      </c>
      <c r="Y24" s="104">
        <v>7.0503597122302146</v>
      </c>
      <c r="Z24" s="104">
        <v>0</v>
      </c>
      <c r="AA24" s="106">
        <v>0</v>
      </c>
      <c r="AB24" s="104">
        <v>0</v>
      </c>
      <c r="AC24" s="104">
        <v>0</v>
      </c>
      <c r="AD24" s="104">
        <v>0</v>
      </c>
      <c r="AE24" s="104">
        <v>0</v>
      </c>
      <c r="AF24" s="104">
        <v>0</v>
      </c>
      <c r="AG24" s="104">
        <v>0</v>
      </c>
      <c r="AH24" s="104">
        <v>0</v>
      </c>
      <c r="AI24" s="104">
        <v>0</v>
      </c>
      <c r="AJ24" s="104">
        <v>0</v>
      </c>
      <c r="AK24" s="104">
        <v>0</v>
      </c>
      <c r="AL24" s="102"/>
      <c r="AM24" s="102"/>
      <c r="AN24" s="102"/>
      <c r="AO24" s="102"/>
      <c r="AP24" s="102"/>
      <c r="AQ24" s="102"/>
      <c r="AR24" s="102"/>
      <c r="AS24" s="102"/>
      <c r="AT24" s="159">
        <v>30284.763129999999</v>
      </c>
      <c r="AU24" s="104">
        <v>9.0000000000000024E-2</v>
      </c>
      <c r="AV24" s="102">
        <v>3.4077386070507303</v>
      </c>
      <c r="AW24" s="102">
        <v>118.81148815200001</v>
      </c>
      <c r="AX24">
        <v>118.81148815200001</v>
      </c>
      <c r="AY24">
        <v>0</v>
      </c>
      <c r="AZ24">
        <v>0</v>
      </c>
      <c r="BA24">
        <v>0</v>
      </c>
      <c r="BB24">
        <v>0</v>
      </c>
      <c r="BC24">
        <v>0</v>
      </c>
      <c r="BD24">
        <v>0</v>
      </c>
      <c r="BE24">
        <v>0</v>
      </c>
      <c r="BF24">
        <v>0</v>
      </c>
      <c r="BG24">
        <v>0</v>
      </c>
      <c r="BH24">
        <v>0</v>
      </c>
      <c r="BI24">
        <v>0</v>
      </c>
      <c r="BJ24">
        <v>0</v>
      </c>
      <c r="BK24">
        <v>0</v>
      </c>
      <c r="BL24">
        <v>0</v>
      </c>
      <c r="BM24">
        <v>0</v>
      </c>
      <c r="BN24">
        <v>0</v>
      </c>
      <c r="BO24">
        <v>0</v>
      </c>
      <c r="BP24">
        <v>0</v>
      </c>
      <c r="BQ24">
        <v>0</v>
      </c>
      <c r="BR24" s="102">
        <v>2.5250010262780724E-2</v>
      </c>
      <c r="BS24" s="102">
        <v>0.83290438702731795</v>
      </c>
      <c r="BT24" s="104">
        <v>6.9999999999999993E-2</v>
      </c>
      <c r="BU24" s="102">
        <v>13000</v>
      </c>
      <c r="BV24" s="102">
        <v>0</v>
      </c>
      <c r="BW24">
        <v>14.100719424460429</v>
      </c>
      <c r="BX24">
        <v>14.100719424460429</v>
      </c>
      <c r="BY24">
        <v>0</v>
      </c>
      <c r="BZ24">
        <v>0</v>
      </c>
      <c r="CA24">
        <v>0</v>
      </c>
      <c r="CB24">
        <v>7.0503597122302146</v>
      </c>
      <c r="CC24">
        <v>0</v>
      </c>
      <c r="CD24">
        <v>0</v>
      </c>
      <c r="CE24">
        <v>7.0503597122302146</v>
      </c>
      <c r="CF24">
        <v>1</v>
      </c>
      <c r="CG24" s="107">
        <v>0</v>
      </c>
      <c r="CH24" s="107">
        <v>0</v>
      </c>
      <c r="CI24" s="107">
        <v>0</v>
      </c>
      <c r="CJ24" s="107">
        <v>0.5</v>
      </c>
      <c r="CK24" s="107">
        <v>0</v>
      </c>
      <c r="CL24" s="107">
        <v>0</v>
      </c>
      <c r="CM24" s="107">
        <v>0.5</v>
      </c>
      <c r="CN24">
        <v>14.100719424460429</v>
      </c>
      <c r="CO24">
        <v>2.8383204356549148</v>
      </c>
      <c r="CP24" s="102">
        <v>4706.3268000000007</v>
      </c>
      <c r="CQ24" s="102">
        <v>142.67519999999999</v>
      </c>
      <c r="CR24" s="102" t="s">
        <v>217</v>
      </c>
      <c r="CS24" s="102">
        <v>26</v>
      </c>
    </row>
    <row r="25" spans="1:97" x14ac:dyDescent="0.25">
      <c r="A25" s="108" t="s">
        <v>0</v>
      </c>
      <c r="B25" s="102">
        <v>3375618</v>
      </c>
      <c r="C25" s="102">
        <v>0.33016000000000006</v>
      </c>
      <c r="D25" s="102">
        <v>6195</v>
      </c>
      <c r="E25" s="102">
        <v>4878.18</v>
      </c>
      <c r="F25" s="102">
        <v>8831.4988009592325</v>
      </c>
      <c r="G25" s="102">
        <v>9452.75</v>
      </c>
      <c r="H25" s="102">
        <v>0.10193245351881727</v>
      </c>
      <c r="I25" s="102">
        <v>3376.4988009592325</v>
      </c>
      <c r="J25">
        <v>286.51105206563523</v>
      </c>
      <c r="K25" s="102">
        <v>1.000260930282761</v>
      </c>
      <c r="L25" s="102">
        <v>1.2118413853135206</v>
      </c>
      <c r="M25" s="102">
        <v>34.364077925879052</v>
      </c>
      <c r="N25" s="102">
        <v>1.7074712925152079E-2</v>
      </c>
      <c r="O25" s="102">
        <v>0.12338996618161235</v>
      </c>
      <c r="P25">
        <v>0.38232454955352474</v>
      </c>
      <c r="Q25" s="110">
        <v>7.189994873179871E-2</v>
      </c>
      <c r="R25" s="110">
        <v>0.70536856761252775</v>
      </c>
      <c r="S25">
        <v>0</v>
      </c>
      <c r="T25" s="102">
        <v>2.8053319602272721E-2</v>
      </c>
      <c r="U25" s="102"/>
      <c r="V25" s="105">
        <v>601.91846522781782</v>
      </c>
      <c r="W25" s="104">
        <v>0</v>
      </c>
      <c r="X25" s="104">
        <v>0</v>
      </c>
      <c r="Y25" s="104">
        <v>0</v>
      </c>
      <c r="Z25" s="106">
        <v>1645.083932853717</v>
      </c>
      <c r="AA25" s="106">
        <v>0</v>
      </c>
      <c r="AB25" s="106">
        <v>1043.1654676258993</v>
      </c>
      <c r="AC25" s="104">
        <v>0</v>
      </c>
      <c r="AD25" s="104">
        <v>0</v>
      </c>
      <c r="AE25" s="104">
        <v>0</v>
      </c>
      <c r="AF25" s="106">
        <v>86.330935251798564</v>
      </c>
      <c r="AG25" s="104">
        <v>0</v>
      </c>
      <c r="AH25" s="104">
        <v>0</v>
      </c>
      <c r="AI25" s="104">
        <v>0</v>
      </c>
      <c r="AJ25" s="104">
        <v>0</v>
      </c>
      <c r="AK25" s="104">
        <v>0</v>
      </c>
      <c r="AL25" s="102"/>
      <c r="AM25" s="102"/>
      <c r="AN25" s="102"/>
      <c r="AO25" s="102"/>
      <c r="AP25" s="102"/>
      <c r="AQ25" s="102"/>
      <c r="AR25" s="102"/>
      <c r="AS25" s="102"/>
      <c r="AT25" s="159">
        <v>1114494.0388800001</v>
      </c>
      <c r="AU25" s="104">
        <v>3120.9119047619047</v>
      </c>
      <c r="AV25" s="102">
        <v>963.54200000000003</v>
      </c>
      <c r="AW25" s="102">
        <v>11995.644727884015</v>
      </c>
      <c r="AX25">
        <v>1381.8503489351999</v>
      </c>
      <c r="AY25">
        <v>0</v>
      </c>
      <c r="AZ25">
        <v>758.33250856200004</v>
      </c>
      <c r="BA25">
        <v>3707.4033751920001</v>
      </c>
      <c r="BB25">
        <v>3707.5246114043998</v>
      </c>
      <c r="BC25">
        <v>2410.5279212214164</v>
      </c>
      <c r="BD25">
        <v>0</v>
      </c>
      <c r="BE25">
        <v>0</v>
      </c>
      <c r="BF25">
        <v>0</v>
      </c>
      <c r="BG25">
        <v>0</v>
      </c>
      <c r="BH25">
        <v>0</v>
      </c>
      <c r="BI25">
        <v>0</v>
      </c>
      <c r="BJ25">
        <v>0</v>
      </c>
      <c r="BK25">
        <v>0</v>
      </c>
      <c r="BL25">
        <v>0</v>
      </c>
      <c r="BM25">
        <v>0</v>
      </c>
      <c r="BN25">
        <v>30.005962569000005</v>
      </c>
      <c r="BO25">
        <v>0</v>
      </c>
      <c r="BP25">
        <v>0</v>
      </c>
      <c r="BQ25">
        <v>0</v>
      </c>
      <c r="BR25" s="102">
        <v>7.189994873179871E-2</v>
      </c>
      <c r="BS25" s="102">
        <v>0.70536856761252775</v>
      </c>
      <c r="BT25" s="104">
        <v>94.72199999999998</v>
      </c>
      <c r="BU25" s="102">
        <v>1350590</v>
      </c>
      <c r="BV25" s="102">
        <v>116000</v>
      </c>
      <c r="BW25">
        <v>601.91846522781782</v>
      </c>
      <c r="BX25">
        <v>601.91846522781782</v>
      </c>
      <c r="BY25">
        <v>2688.2494004796163</v>
      </c>
      <c r="BZ25">
        <v>86.330935251798564</v>
      </c>
      <c r="CA25">
        <v>0</v>
      </c>
      <c r="CB25">
        <v>2247.0023980815349</v>
      </c>
      <c r="CC25">
        <v>0</v>
      </c>
      <c r="CD25">
        <v>1129.4964028776978</v>
      </c>
      <c r="CE25">
        <v>0</v>
      </c>
      <c r="CF25">
        <v>0.17826704545454547</v>
      </c>
      <c r="CG25" s="107">
        <v>0.79616477272727271</v>
      </c>
      <c r="CH25" s="107">
        <v>2.556818181818182E-2</v>
      </c>
      <c r="CI25" s="107">
        <v>0</v>
      </c>
      <c r="CJ25" s="107">
        <v>0.66548295454545459</v>
      </c>
      <c r="CK25" s="107">
        <v>0</v>
      </c>
      <c r="CL25" s="107">
        <v>0.33451704545454547</v>
      </c>
      <c r="CM25" s="107">
        <v>0</v>
      </c>
      <c r="CN25">
        <v>3376.4988009592325</v>
      </c>
      <c r="CO25">
        <v>679.65224037451026</v>
      </c>
      <c r="CP25" s="102">
        <v>395767.73700000002</v>
      </c>
      <c r="CQ25" s="102">
        <v>40341.576456000003</v>
      </c>
      <c r="CR25" s="102">
        <v>10870</v>
      </c>
      <c r="CS25" s="102">
        <v>5455</v>
      </c>
    </row>
    <row r="26" spans="1:97" x14ac:dyDescent="0.25">
      <c r="A26" s="108" t="s">
        <v>65</v>
      </c>
      <c r="B26" s="102">
        <v>479993</v>
      </c>
      <c r="C26" s="102">
        <v>0.14813999999999994</v>
      </c>
      <c r="D26" s="102">
        <v>268</v>
      </c>
      <c r="E26" s="102">
        <v>380</v>
      </c>
      <c r="F26" s="102">
        <v>1479.0622241774581</v>
      </c>
      <c r="G26" s="102">
        <v>4208.3410000000003</v>
      </c>
      <c r="H26" s="102">
        <v>3.048184545881619E-2</v>
      </c>
      <c r="I26" s="102">
        <v>359.06222417745801</v>
      </c>
      <c r="J26">
        <v>72.269725288872181</v>
      </c>
      <c r="K26" s="102">
        <v>0.74805720953734334</v>
      </c>
      <c r="L26" s="102">
        <v>0.28239464973454015</v>
      </c>
      <c r="M26" s="102" t="s">
        <v>32</v>
      </c>
      <c r="N26" s="102" t="s">
        <v>32</v>
      </c>
      <c r="O26" s="102">
        <v>0.56506373848289793</v>
      </c>
      <c r="P26">
        <v>0.24276343368659903</v>
      </c>
      <c r="Q26" s="102">
        <v>1.7172972743623241E-2</v>
      </c>
      <c r="R26" s="102">
        <v>0.56338362999791225</v>
      </c>
      <c r="S26">
        <v>0</v>
      </c>
      <c r="T26" s="102">
        <v>7.2410847617181015E-2</v>
      </c>
      <c r="U26" s="102"/>
      <c r="V26" s="105">
        <v>0</v>
      </c>
      <c r="W26" s="104">
        <v>0</v>
      </c>
      <c r="X26" s="104">
        <v>213.23980815347721</v>
      </c>
      <c r="Y26" s="104">
        <v>1.4844124700239807</v>
      </c>
      <c r="Z26" s="104">
        <v>8.6546762589928043</v>
      </c>
      <c r="AA26" s="106">
        <v>134.273381294964</v>
      </c>
      <c r="AB26" s="104">
        <v>1.4099459999999999</v>
      </c>
      <c r="AC26" s="104">
        <v>0</v>
      </c>
      <c r="AD26" s="104">
        <v>0</v>
      </c>
      <c r="AE26" s="104">
        <v>0</v>
      </c>
      <c r="AF26" s="104">
        <v>0</v>
      </c>
      <c r="AG26" s="104">
        <v>0</v>
      </c>
      <c r="AH26" s="104">
        <v>0</v>
      </c>
      <c r="AI26" s="104">
        <v>0</v>
      </c>
      <c r="AJ26" s="104">
        <v>0</v>
      </c>
      <c r="AK26" s="104">
        <v>0</v>
      </c>
      <c r="AL26" s="102"/>
      <c r="AM26" s="102"/>
      <c r="AN26" s="102"/>
      <c r="AO26" s="102"/>
      <c r="AP26" s="102"/>
      <c r="AQ26" s="102"/>
      <c r="AR26" s="102"/>
      <c r="AS26" s="102"/>
      <c r="AT26" s="159">
        <v>71106.163019999964</v>
      </c>
      <c r="AU26" s="104">
        <v>2074</v>
      </c>
      <c r="AV26" s="102">
        <v>128.27799999999999</v>
      </c>
      <c r="AW26" s="102">
        <v>3025.7888583945005</v>
      </c>
      <c r="AX26">
        <v>0</v>
      </c>
      <c r="AY26">
        <v>0</v>
      </c>
      <c r="AZ26">
        <v>1809.2484097160002</v>
      </c>
      <c r="BA26">
        <v>1204.2999158754001</v>
      </c>
      <c r="BB26">
        <v>0</v>
      </c>
      <c r="BC26">
        <v>0</v>
      </c>
      <c r="BD26">
        <v>0</v>
      </c>
      <c r="BE26">
        <v>0</v>
      </c>
      <c r="BF26">
        <v>0</v>
      </c>
      <c r="BG26">
        <v>0</v>
      </c>
      <c r="BH26">
        <v>0</v>
      </c>
      <c r="BI26">
        <v>12.240532803099999</v>
      </c>
      <c r="BJ26">
        <v>0</v>
      </c>
      <c r="BK26">
        <v>0</v>
      </c>
      <c r="BL26">
        <v>0</v>
      </c>
      <c r="BM26">
        <v>0</v>
      </c>
      <c r="BN26">
        <v>0</v>
      </c>
      <c r="BO26">
        <v>0</v>
      </c>
      <c r="BP26">
        <v>0</v>
      </c>
      <c r="BQ26">
        <v>0</v>
      </c>
      <c r="BR26" s="102">
        <v>1.7174296109516811E-2</v>
      </c>
      <c r="BS26" s="102">
        <v>0.56342704488548379</v>
      </c>
      <c r="BT26" s="104">
        <v>26</v>
      </c>
      <c r="BU26" s="102">
        <v>20080</v>
      </c>
      <c r="BV26" s="102">
        <v>0</v>
      </c>
      <c r="BW26">
        <v>214.7242206235012</v>
      </c>
      <c r="BX26">
        <v>214.7242206235012</v>
      </c>
      <c r="BY26">
        <v>144.33800355395678</v>
      </c>
      <c r="BZ26">
        <v>0</v>
      </c>
      <c r="CA26">
        <v>0</v>
      </c>
      <c r="CB26">
        <v>8.6546762589928043</v>
      </c>
      <c r="CC26">
        <v>134.273381294964</v>
      </c>
      <c r="CD26">
        <v>214.6497541534772</v>
      </c>
      <c r="CE26">
        <v>1.4844124700239807</v>
      </c>
      <c r="CF26">
        <v>0.59801395458793472</v>
      </c>
      <c r="CG26" s="107">
        <v>0.40198604541206523</v>
      </c>
      <c r="CH26" s="107">
        <v>0</v>
      </c>
      <c r="CI26" s="107">
        <v>0</v>
      </c>
      <c r="CJ26" s="107">
        <v>2.4103555529460089E-2</v>
      </c>
      <c r="CK26" s="107">
        <v>0.37395574430743395</v>
      </c>
      <c r="CL26" s="107">
        <v>0.59780656304126178</v>
      </c>
      <c r="CM26" s="107">
        <v>4.1341371218442217E-3</v>
      </c>
      <c r="CN26">
        <v>359.06222417745801</v>
      </c>
      <c r="CO26">
        <v>72.275294463820089</v>
      </c>
      <c r="CP26" s="102">
        <v>176194.82098800002</v>
      </c>
      <c r="CQ26" s="102">
        <v>5370.7433039999996</v>
      </c>
      <c r="CR26" s="102">
        <v>650</v>
      </c>
      <c r="CS26" s="102">
        <v>1120</v>
      </c>
    </row>
    <row r="27" spans="1:97" x14ac:dyDescent="0.25">
      <c r="A27" s="108" t="s">
        <v>67</v>
      </c>
      <c r="B27" s="102">
        <v>16381696</v>
      </c>
      <c r="C27" s="102">
        <v>0.17138999999999996</v>
      </c>
      <c r="D27" s="102">
        <v>1222.06</v>
      </c>
      <c r="E27" s="102">
        <v>997.95999999999992</v>
      </c>
      <c r="F27" s="102">
        <v>16834.871486994547</v>
      </c>
      <c r="G27" s="102">
        <v>79349.595000000001</v>
      </c>
      <c r="H27" s="102">
        <v>3.0231710697452202E-2</v>
      </c>
      <c r="I27" s="102">
        <v>3236.8714869945479</v>
      </c>
      <c r="J27">
        <v>666.56707540364948</v>
      </c>
      <c r="K27" s="102">
        <v>0.1975907431681401</v>
      </c>
      <c r="L27" s="102">
        <v>9.3173712127922317E-2</v>
      </c>
      <c r="M27" s="102">
        <v>40.899306152427684</v>
      </c>
      <c r="N27" s="102">
        <v>9.736820556141873E-2</v>
      </c>
      <c r="O27" s="102">
        <v>0.51899222343932994</v>
      </c>
      <c r="P27">
        <v>0.19227182633946033</v>
      </c>
      <c r="Q27" s="102">
        <v>8.4003840902231383E-3</v>
      </c>
      <c r="R27" s="102">
        <v>0.2778666471868258</v>
      </c>
      <c r="S27">
        <v>0</v>
      </c>
      <c r="T27" s="102">
        <v>0.54113980336808798</v>
      </c>
      <c r="U27" s="102"/>
      <c r="V27" s="105">
        <v>194.7346470649567</v>
      </c>
      <c r="W27" s="104">
        <v>0</v>
      </c>
      <c r="X27" s="104">
        <v>240.59013658638304</v>
      </c>
      <c r="Y27" s="104">
        <v>82.608695652173907</v>
      </c>
      <c r="Z27" s="104">
        <v>1789.9917672818267</v>
      </c>
      <c r="AA27" s="106">
        <v>304.3478260869565</v>
      </c>
      <c r="AB27" s="104">
        <v>270</v>
      </c>
      <c r="AC27" s="104">
        <v>124.72782608695651</v>
      </c>
      <c r="AD27" s="106">
        <v>196.47058823529412</v>
      </c>
      <c r="AE27" s="104">
        <v>0</v>
      </c>
      <c r="AF27" s="104">
        <v>0</v>
      </c>
      <c r="AG27" s="104">
        <v>33.4</v>
      </c>
      <c r="AH27" s="104">
        <v>0</v>
      </c>
      <c r="AI27" s="104">
        <v>0</v>
      </c>
      <c r="AJ27" s="104">
        <v>0</v>
      </c>
      <c r="AK27" s="104">
        <v>0</v>
      </c>
      <c r="AL27" s="102"/>
      <c r="AM27" s="102"/>
      <c r="AN27" s="102"/>
      <c r="AO27" s="102"/>
      <c r="AP27" s="102"/>
      <c r="AQ27" s="102"/>
      <c r="AR27" s="102"/>
      <c r="AS27" s="102"/>
      <c r="AT27" s="159">
        <v>2807658.8774399995</v>
      </c>
      <c r="AU27" s="104">
        <v>4564.0085714285706</v>
      </c>
      <c r="AV27" s="102">
        <v>2398.8739999999998</v>
      </c>
      <c r="AW27" s="102">
        <v>27907.830312999999</v>
      </c>
      <c r="AX27">
        <v>1616.4828320000001</v>
      </c>
      <c r="AY27">
        <v>3030.9053100000001</v>
      </c>
      <c r="AZ27">
        <v>0</v>
      </c>
      <c r="BA27">
        <v>1515.452655</v>
      </c>
      <c r="BB27">
        <v>4344.297611</v>
      </c>
      <c r="BC27">
        <v>0</v>
      </c>
      <c r="BD27">
        <v>0</v>
      </c>
      <c r="BE27">
        <v>0</v>
      </c>
      <c r="BF27">
        <v>0</v>
      </c>
      <c r="BG27">
        <v>0</v>
      </c>
      <c r="BH27">
        <v>1350</v>
      </c>
      <c r="BI27">
        <v>13645.851877000001</v>
      </c>
      <c r="BJ27">
        <v>40.733886200000001</v>
      </c>
      <c r="BK27">
        <v>0</v>
      </c>
      <c r="BL27">
        <v>0</v>
      </c>
      <c r="BM27">
        <v>0</v>
      </c>
      <c r="BN27">
        <v>2364.1061417999999</v>
      </c>
      <c r="BO27">
        <v>0</v>
      </c>
      <c r="BP27">
        <v>0</v>
      </c>
      <c r="BQ27">
        <v>0</v>
      </c>
      <c r="BR27" s="102">
        <v>8.2110915728104156E-3</v>
      </c>
      <c r="BS27" s="102">
        <v>0.27160525763771648</v>
      </c>
      <c r="BT27" s="104">
        <v>1751.6000000000001</v>
      </c>
      <c r="BU27" s="102">
        <v>261600.00000000003</v>
      </c>
      <c r="BV27" s="102">
        <v>670000</v>
      </c>
      <c r="BW27">
        <v>517.93347930351365</v>
      </c>
      <c r="BX27">
        <v>517.93347930351365</v>
      </c>
      <c r="BY27">
        <v>2489.06741945574</v>
      </c>
      <c r="BZ27">
        <v>229.87058823529412</v>
      </c>
      <c r="CA27">
        <v>0</v>
      </c>
      <c r="CB27">
        <v>2181.1970025820774</v>
      </c>
      <c r="CC27">
        <v>304.3478260869565</v>
      </c>
      <c r="CD27">
        <v>510.59013658638304</v>
      </c>
      <c r="CE27">
        <v>240.73652173913044</v>
      </c>
      <c r="CF27">
        <v>0.16001051675499714</v>
      </c>
      <c r="CG27" s="107">
        <v>0.7689731981812018</v>
      </c>
      <c r="CH27" s="107">
        <v>7.1016285063800963E-2</v>
      </c>
      <c r="CI27" s="107">
        <v>0</v>
      </c>
      <c r="CJ27" s="107">
        <v>0.67385962382069453</v>
      </c>
      <c r="CK27" s="107">
        <v>9.402530415859825E-2</v>
      </c>
      <c r="CL27" s="107">
        <v>0.15774186236243465</v>
      </c>
      <c r="CM27" s="107">
        <v>7.4373209658272724E-2</v>
      </c>
      <c r="CN27">
        <v>3236.8714869945479</v>
      </c>
      <c r="CO27">
        <v>651.54679081041945</v>
      </c>
      <c r="CP27" s="102">
        <v>3322208.8434600001</v>
      </c>
      <c r="CQ27" s="102">
        <v>100436.05663199999</v>
      </c>
      <c r="CR27" s="102">
        <v>2239</v>
      </c>
      <c r="CS27" s="102">
        <v>13598</v>
      </c>
    </row>
    <row r="28" spans="1:97" x14ac:dyDescent="0.25">
      <c r="A28" s="108" t="s">
        <v>68</v>
      </c>
      <c r="B28" s="102">
        <v>4709152</v>
      </c>
      <c r="C28" s="102">
        <v>0.20588999999999999</v>
      </c>
      <c r="D28" s="102">
        <v>10514</v>
      </c>
      <c r="E28" s="102">
        <v>12321</v>
      </c>
      <c r="F28" s="102">
        <v>11358.652705035971</v>
      </c>
      <c r="G28" s="102">
        <v>27545.596000000001</v>
      </c>
      <c r="H28" s="102">
        <v>0.46500583977199111</v>
      </c>
      <c r="I28" s="102">
        <v>2794.6527050359709</v>
      </c>
      <c r="J28">
        <v>584.24212038072039</v>
      </c>
      <c r="K28" s="102">
        <v>0.59345136980840096</v>
      </c>
      <c r="L28" s="102">
        <v>2.5145237331367456</v>
      </c>
      <c r="M28" s="102">
        <v>6.1582212678630883</v>
      </c>
      <c r="N28" s="102">
        <v>0.11999031978095166</v>
      </c>
      <c r="O28" s="102">
        <v>0.19930488528583024</v>
      </c>
      <c r="P28">
        <v>0.24603734066073998</v>
      </c>
      <c r="Q28" s="102">
        <v>2.1210001060812781E-2</v>
      </c>
      <c r="R28" s="102">
        <v>4.5612332677827883E-2</v>
      </c>
      <c r="S28">
        <v>0</v>
      </c>
      <c r="T28" s="102">
        <v>0.12024034306462233</v>
      </c>
      <c r="U28" s="102"/>
      <c r="V28" s="105">
        <v>0</v>
      </c>
      <c r="W28" s="104">
        <v>0</v>
      </c>
      <c r="X28" s="104">
        <v>2455.6354916067144</v>
      </c>
      <c r="Y28" s="104">
        <v>0</v>
      </c>
      <c r="Z28" s="104">
        <v>0</v>
      </c>
      <c r="AA28" s="106">
        <v>0</v>
      </c>
      <c r="AB28" s="104">
        <v>68.034000000000006</v>
      </c>
      <c r="AC28" s="104">
        <v>0</v>
      </c>
      <c r="AD28" s="104">
        <v>0</v>
      </c>
      <c r="AE28" s="104">
        <v>0</v>
      </c>
      <c r="AF28" s="104">
        <v>0</v>
      </c>
      <c r="AG28" s="104">
        <v>0</v>
      </c>
      <c r="AH28" s="104">
        <v>270.98321342925658</v>
      </c>
      <c r="AI28" s="104">
        <v>0</v>
      </c>
      <c r="AJ28" s="104">
        <v>0</v>
      </c>
      <c r="AK28" s="104">
        <v>0</v>
      </c>
      <c r="AL28" s="102"/>
      <c r="AM28" s="102"/>
      <c r="AN28" s="102"/>
      <c r="AO28" s="102"/>
      <c r="AP28" s="102"/>
      <c r="AQ28" s="102"/>
      <c r="AR28" s="102"/>
      <c r="AS28" s="102"/>
      <c r="AT28" s="159">
        <v>969567.30527999997</v>
      </c>
      <c r="AU28" s="104">
        <v>6175.0333333333338</v>
      </c>
      <c r="AV28" s="102">
        <v>12808.862999999999</v>
      </c>
      <c r="AW28" s="102">
        <v>24461.049096100003</v>
      </c>
      <c r="AX28">
        <v>20690.980249600001</v>
      </c>
      <c r="AY28">
        <v>0</v>
      </c>
      <c r="AZ28">
        <v>0</v>
      </c>
      <c r="BA28">
        <v>0</v>
      </c>
      <c r="BB28">
        <v>0</v>
      </c>
      <c r="BC28">
        <v>0</v>
      </c>
      <c r="BD28">
        <v>0</v>
      </c>
      <c r="BE28">
        <v>0</v>
      </c>
      <c r="BF28">
        <v>0</v>
      </c>
      <c r="BG28">
        <v>0</v>
      </c>
      <c r="BH28">
        <v>0</v>
      </c>
      <c r="BI28">
        <v>590.64134990000002</v>
      </c>
      <c r="BJ28">
        <v>896.14549639999996</v>
      </c>
      <c r="BK28">
        <v>0</v>
      </c>
      <c r="BL28">
        <v>0</v>
      </c>
      <c r="BM28">
        <v>0</v>
      </c>
      <c r="BN28">
        <v>0</v>
      </c>
      <c r="BO28">
        <v>0</v>
      </c>
      <c r="BP28">
        <v>0</v>
      </c>
      <c r="BQ28">
        <v>2283.2820002000003</v>
      </c>
      <c r="BR28" s="102">
        <v>2.0421884925674628E-2</v>
      </c>
      <c r="BS28" s="102">
        <v>4.3917480553982299E-2</v>
      </c>
      <c r="BT28" s="104">
        <v>336.03</v>
      </c>
      <c r="BU28" s="102">
        <v>2438000</v>
      </c>
      <c r="BV28" s="102">
        <v>29000</v>
      </c>
      <c r="BW28">
        <v>2455.6354916067144</v>
      </c>
      <c r="BX28">
        <v>2455.6354916067144</v>
      </c>
      <c r="BY28">
        <v>68.034000000000006</v>
      </c>
      <c r="BZ28">
        <v>0</v>
      </c>
      <c r="CA28">
        <v>270.98321342925658</v>
      </c>
      <c r="CB28">
        <v>270.98321342925658</v>
      </c>
      <c r="CC28">
        <v>0</v>
      </c>
      <c r="CD28">
        <v>2523.6694916067145</v>
      </c>
      <c r="CE28">
        <v>0</v>
      </c>
      <c r="CF28">
        <v>0.87869075366025029</v>
      </c>
      <c r="CG28" s="107">
        <v>2.4344348719038532E-2</v>
      </c>
      <c r="CH28" s="107">
        <v>0</v>
      </c>
      <c r="CI28" s="107">
        <v>9.6964897620711213E-2</v>
      </c>
      <c r="CJ28" s="107">
        <v>9.6964897620711213E-2</v>
      </c>
      <c r="CK28" s="107">
        <v>0</v>
      </c>
      <c r="CL28" s="107">
        <v>0.90303510237928886</v>
      </c>
      <c r="CM28" s="107">
        <v>0</v>
      </c>
      <c r="CN28">
        <v>2794.6527050359709</v>
      </c>
      <c r="CO28">
        <v>562.53299172112338</v>
      </c>
      <c r="CP28" s="102">
        <v>1153279.0133280002</v>
      </c>
      <c r="CQ28" s="102">
        <v>536281.47608399997</v>
      </c>
      <c r="CR28" s="102">
        <v>23256</v>
      </c>
      <c r="CS28" s="102">
        <v>8564</v>
      </c>
    </row>
    <row r="29" spans="1:97" x14ac:dyDescent="0.25">
      <c r="A29" s="108" t="s">
        <v>69</v>
      </c>
      <c r="B29" s="102">
        <v>38120560</v>
      </c>
      <c r="C29" s="102">
        <v>0.39041999999999999</v>
      </c>
      <c r="D29" s="102">
        <v>35934.559999999998</v>
      </c>
      <c r="E29" s="102">
        <v>37639.03</v>
      </c>
      <c r="F29" s="102" t="s">
        <v>32</v>
      </c>
      <c r="G29" s="102">
        <v>96823.686000000002</v>
      </c>
      <c r="H29" s="102">
        <v>4.9817748107627298E-2</v>
      </c>
      <c r="I29" s="102" t="s">
        <v>32</v>
      </c>
      <c r="J29" t="s">
        <v>32</v>
      </c>
      <c r="K29" s="102" t="s">
        <v>32</v>
      </c>
      <c r="L29" s="102">
        <v>0.23016887166571104</v>
      </c>
      <c r="M29" s="102" t="s">
        <v>32</v>
      </c>
      <c r="N29" s="102" t="s">
        <v>32</v>
      </c>
      <c r="O29" s="102">
        <v>0</v>
      </c>
      <c r="P29" t="s">
        <v>32</v>
      </c>
      <c r="Q29" s="102" t="s">
        <v>32</v>
      </c>
      <c r="R29" s="102" t="s">
        <v>32</v>
      </c>
      <c r="S29" t="s">
        <v>32</v>
      </c>
      <c r="T29" s="102" t="s">
        <v>32</v>
      </c>
      <c r="U29" s="102"/>
      <c r="V29" s="105">
        <v>0</v>
      </c>
      <c r="W29" s="104">
        <v>0</v>
      </c>
      <c r="X29" s="104">
        <v>0</v>
      </c>
      <c r="Y29" s="104">
        <v>0</v>
      </c>
      <c r="Z29" s="104">
        <v>0</v>
      </c>
      <c r="AA29" s="106">
        <v>0</v>
      </c>
      <c r="AB29" s="104">
        <v>0</v>
      </c>
      <c r="AC29" s="104">
        <v>0</v>
      </c>
      <c r="AD29" s="104">
        <v>0</v>
      </c>
      <c r="AE29" s="104">
        <v>0</v>
      </c>
      <c r="AF29" s="104">
        <v>0</v>
      </c>
      <c r="AG29" s="104">
        <v>0</v>
      </c>
      <c r="AH29" s="104">
        <v>0</v>
      </c>
      <c r="AI29" s="104">
        <v>0</v>
      </c>
      <c r="AJ29" s="104">
        <v>0</v>
      </c>
      <c r="AK29" s="104">
        <v>0</v>
      </c>
      <c r="AL29" s="102"/>
      <c r="AM29" s="102"/>
      <c r="AN29" s="102"/>
      <c r="AO29" s="102"/>
      <c r="AP29" s="102"/>
      <c r="AQ29" s="102"/>
      <c r="AR29" s="102"/>
      <c r="AS29" s="102"/>
      <c r="AT29" s="159">
        <v>14883029.0352</v>
      </c>
      <c r="AU29" s="104">
        <v>8012.1399999999994</v>
      </c>
      <c r="AV29" s="102">
        <v>4823.5379999999996</v>
      </c>
      <c r="AW29" s="102" t="s">
        <v>32</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s="102" t="s">
        <v>32</v>
      </c>
      <c r="BS29" s="102" t="s">
        <v>32</v>
      </c>
      <c r="BT29" s="104">
        <v>239.58</v>
      </c>
      <c r="BU29" s="102">
        <v>3425610</v>
      </c>
      <c r="BV29" s="102">
        <v>0</v>
      </c>
      <c r="BW29">
        <v>0</v>
      </c>
      <c r="BX29">
        <v>0</v>
      </c>
      <c r="BY29">
        <v>0</v>
      </c>
      <c r="BZ29">
        <v>0</v>
      </c>
      <c r="CA29">
        <v>0</v>
      </c>
      <c r="CB29">
        <v>0</v>
      </c>
      <c r="CC29">
        <v>0</v>
      </c>
      <c r="CD29">
        <v>0</v>
      </c>
      <c r="CE29">
        <v>0</v>
      </c>
      <c r="CF29" t="s">
        <v>217</v>
      </c>
      <c r="CG29" s="107" t="s">
        <v>217</v>
      </c>
      <c r="CH29" s="107" t="s">
        <v>217</v>
      </c>
      <c r="CI29" s="107" t="s">
        <v>217</v>
      </c>
      <c r="CJ29" s="107" t="s">
        <v>217</v>
      </c>
      <c r="CK29" s="107" t="s">
        <v>217</v>
      </c>
      <c r="CL29" s="107" t="s">
        <v>217</v>
      </c>
      <c r="CM29" s="107" t="s">
        <v>217</v>
      </c>
      <c r="CN29">
        <v>0</v>
      </c>
      <c r="CO29" t="s">
        <v>32</v>
      </c>
      <c r="CP29" s="102">
        <v>4053814.0854480001</v>
      </c>
      <c r="CQ29" s="102">
        <v>201951.88898399999</v>
      </c>
      <c r="CR29" s="102">
        <v>67595</v>
      </c>
      <c r="CS29" s="102">
        <v>32047</v>
      </c>
    </row>
    <row r="30" spans="1:97" x14ac:dyDescent="0.25">
      <c r="A30" s="108" t="s">
        <v>72</v>
      </c>
      <c r="B30" s="102">
        <v>21546873</v>
      </c>
      <c r="C30" s="102">
        <v>0.42532999999999999</v>
      </c>
      <c r="D30" s="102">
        <v>15341</v>
      </c>
      <c r="E30" s="102">
        <v>15573.05</v>
      </c>
      <c r="F30" s="102" t="s">
        <v>32</v>
      </c>
      <c r="G30" s="102">
        <v>39697.938999999998</v>
      </c>
      <c r="H30" s="102">
        <v>0.12444066680640524</v>
      </c>
      <c r="I30" s="102" t="s">
        <v>32</v>
      </c>
      <c r="J30" t="s">
        <v>32</v>
      </c>
      <c r="K30" s="102" t="s">
        <v>32</v>
      </c>
      <c r="L30" s="102">
        <v>0.4098409179816776</v>
      </c>
      <c r="M30" s="102" t="s">
        <v>32</v>
      </c>
      <c r="N30" s="102" t="s">
        <v>32</v>
      </c>
      <c r="O30" s="102">
        <v>0</v>
      </c>
      <c r="P30" t="s">
        <v>32</v>
      </c>
      <c r="Q30" s="102" t="s">
        <v>32</v>
      </c>
      <c r="R30" s="102" t="s">
        <v>32</v>
      </c>
      <c r="S30" t="s">
        <v>32</v>
      </c>
      <c r="T30" s="102" t="s">
        <v>32</v>
      </c>
      <c r="U30" s="102"/>
      <c r="V30" s="105">
        <v>0</v>
      </c>
      <c r="W30" s="104">
        <v>0</v>
      </c>
      <c r="X30" s="104">
        <v>0</v>
      </c>
      <c r="Y30" s="104">
        <v>0</v>
      </c>
      <c r="Z30" s="104">
        <v>0</v>
      </c>
      <c r="AA30" s="106">
        <v>0</v>
      </c>
      <c r="AB30" s="104">
        <v>0</v>
      </c>
      <c r="AC30" s="104">
        <v>0</v>
      </c>
      <c r="AD30" s="104">
        <v>0</v>
      </c>
      <c r="AE30" s="104">
        <v>0</v>
      </c>
      <c r="AF30" s="104">
        <v>0</v>
      </c>
      <c r="AG30" s="104">
        <v>0</v>
      </c>
      <c r="AH30" s="104">
        <v>0</v>
      </c>
      <c r="AI30" s="104">
        <v>0</v>
      </c>
      <c r="AJ30" s="104">
        <v>0</v>
      </c>
      <c r="AK30" s="104">
        <v>0</v>
      </c>
      <c r="AL30" s="102"/>
      <c r="AM30" s="102"/>
      <c r="AN30" s="102"/>
      <c r="AO30" s="102"/>
      <c r="AP30" s="102"/>
      <c r="AQ30" s="102"/>
      <c r="AR30" s="102"/>
      <c r="AS30" s="102"/>
      <c r="AT30" s="159">
        <v>9164531.49309</v>
      </c>
      <c r="AU30" s="104">
        <v>1961.6</v>
      </c>
      <c r="AV30" s="102">
        <v>4940.0379999999996</v>
      </c>
      <c r="AW30" s="102" t="s">
        <v>32</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s="102" t="s">
        <v>32</v>
      </c>
      <c r="BS30" s="102" t="s">
        <v>32</v>
      </c>
      <c r="BT30" s="104">
        <v>35</v>
      </c>
      <c r="BU30" s="102">
        <v>3756000</v>
      </c>
      <c r="BV30" s="102">
        <v>0</v>
      </c>
      <c r="BW30">
        <v>0</v>
      </c>
      <c r="BX30">
        <v>0</v>
      </c>
      <c r="BY30">
        <v>0</v>
      </c>
      <c r="BZ30">
        <v>0</v>
      </c>
      <c r="CA30">
        <v>0</v>
      </c>
      <c r="CB30">
        <v>0</v>
      </c>
      <c r="CC30">
        <v>0</v>
      </c>
      <c r="CD30">
        <v>0</v>
      </c>
      <c r="CE30">
        <v>0</v>
      </c>
      <c r="CF30" t="s">
        <v>217</v>
      </c>
      <c r="CG30" s="107" t="s">
        <v>217</v>
      </c>
      <c r="CH30" s="107" t="s">
        <v>217</v>
      </c>
      <c r="CI30" s="107" t="s">
        <v>217</v>
      </c>
      <c r="CJ30" s="107" t="s">
        <v>217</v>
      </c>
      <c r="CK30" s="107" t="s">
        <v>217</v>
      </c>
      <c r="CL30" s="107" t="s">
        <v>217</v>
      </c>
      <c r="CM30" s="107" t="s">
        <v>217</v>
      </c>
      <c r="CN30">
        <v>0</v>
      </c>
      <c r="CO30" t="s">
        <v>32</v>
      </c>
      <c r="CP30" s="102">
        <v>1662073.310052</v>
      </c>
      <c r="CQ30" s="102">
        <v>206829.51098399999</v>
      </c>
      <c r="CR30" s="102">
        <v>27334</v>
      </c>
      <c r="CS30" s="102">
        <v>7175</v>
      </c>
    </row>
    <row r="31" spans="1:97" x14ac:dyDescent="0.25">
      <c r="A31" s="108" t="s">
        <v>73</v>
      </c>
      <c r="B31" s="102">
        <v>142114903</v>
      </c>
      <c r="C31" s="102">
        <v>0.26832999999999996</v>
      </c>
      <c r="D31" s="102">
        <v>207000</v>
      </c>
      <c r="E31" s="102">
        <v>158024</v>
      </c>
      <c r="F31" s="102">
        <v>103692.38129496403</v>
      </c>
      <c r="G31" s="102">
        <v>672590.68200000003</v>
      </c>
      <c r="H31" s="102">
        <v>2.8846710962909233E-2</v>
      </c>
      <c r="I31" s="102">
        <v>38273.381294964027</v>
      </c>
      <c r="J31">
        <v>7763.1781711665244</v>
      </c>
      <c r="K31" s="102">
        <v>0.26931293261315481</v>
      </c>
      <c r="L31" s="102">
        <v>1.1748141274033277</v>
      </c>
      <c r="M31" s="102" t="s">
        <v>32</v>
      </c>
      <c r="N31" s="102" t="s">
        <v>32</v>
      </c>
      <c r="O31" s="102">
        <v>0.20905667001861478</v>
      </c>
      <c r="P31">
        <v>0.36910504722706017</v>
      </c>
      <c r="Q31" s="102">
        <v>1.1542202975637602E-2</v>
      </c>
      <c r="R31" s="102">
        <v>0.40012197544733724</v>
      </c>
      <c r="S31">
        <v>0.1435885315033146</v>
      </c>
      <c r="T31" s="102">
        <v>3.3265939849624058E-4</v>
      </c>
      <c r="U31" s="102"/>
      <c r="V31" s="105">
        <v>0</v>
      </c>
      <c r="W31" s="104">
        <v>0</v>
      </c>
      <c r="X31" s="104">
        <v>33035.971223021581</v>
      </c>
      <c r="Y31" s="104">
        <v>0</v>
      </c>
      <c r="Z31" s="104">
        <v>0</v>
      </c>
      <c r="AA31" s="106">
        <v>5237.4100719424459</v>
      </c>
      <c r="AB31" s="104">
        <v>0</v>
      </c>
      <c r="AC31" s="104">
        <v>0</v>
      </c>
      <c r="AD31" s="104">
        <v>0</v>
      </c>
      <c r="AE31" s="104">
        <v>0</v>
      </c>
      <c r="AF31" s="104">
        <v>0</v>
      </c>
      <c r="AG31" s="104">
        <v>0</v>
      </c>
      <c r="AH31" s="104">
        <v>0</v>
      </c>
      <c r="AI31" s="104">
        <v>0</v>
      </c>
      <c r="AJ31" s="104">
        <v>0</v>
      </c>
      <c r="AK31" s="104">
        <v>0</v>
      </c>
      <c r="AL31" s="102"/>
      <c r="AM31" s="102"/>
      <c r="AN31" s="102"/>
      <c r="AO31" s="102"/>
      <c r="AP31" s="102"/>
      <c r="AQ31" s="102"/>
      <c r="AR31" s="102"/>
      <c r="AS31" s="102"/>
      <c r="AT31" s="159">
        <v>38133691.921989992</v>
      </c>
      <c r="AU31" s="104">
        <v>32297.488000000005</v>
      </c>
      <c r="AV31" s="102">
        <v>19402.028999999999</v>
      </c>
      <c r="AW31" s="102">
        <v>325028.74367040006</v>
      </c>
      <c r="AX31">
        <v>0</v>
      </c>
      <c r="AY31">
        <v>0</v>
      </c>
      <c r="AZ31">
        <v>278358.34367040003</v>
      </c>
      <c r="BA31">
        <v>0</v>
      </c>
      <c r="BB31">
        <v>0</v>
      </c>
      <c r="BC31">
        <v>0</v>
      </c>
      <c r="BD31">
        <v>0</v>
      </c>
      <c r="BE31">
        <v>46670.400000000001</v>
      </c>
      <c r="BF31">
        <v>0</v>
      </c>
      <c r="BG31">
        <v>0</v>
      </c>
      <c r="BH31">
        <v>0</v>
      </c>
      <c r="BI31">
        <v>0</v>
      </c>
      <c r="BJ31">
        <v>0</v>
      </c>
      <c r="BK31">
        <v>0</v>
      </c>
      <c r="BL31">
        <v>0</v>
      </c>
      <c r="BM31">
        <v>0</v>
      </c>
      <c r="BN31">
        <v>0</v>
      </c>
      <c r="BO31">
        <v>0</v>
      </c>
      <c r="BP31">
        <v>0</v>
      </c>
      <c r="BQ31">
        <v>0</v>
      </c>
      <c r="BR31" s="102">
        <v>1.1454236309303109E-2</v>
      </c>
      <c r="BS31" s="102">
        <v>0.39707252324297326</v>
      </c>
      <c r="BT31" s="104">
        <v>12.731999999999999</v>
      </c>
      <c r="BU31" s="102">
        <v>44800000</v>
      </c>
      <c r="BV31" s="102">
        <v>0</v>
      </c>
      <c r="BW31">
        <v>33035.971223021581</v>
      </c>
      <c r="BX31">
        <v>33035.971223021581</v>
      </c>
      <c r="BY31">
        <v>5237.4100719424459</v>
      </c>
      <c r="BZ31">
        <v>0</v>
      </c>
      <c r="CA31">
        <v>0</v>
      </c>
      <c r="CB31">
        <v>0</v>
      </c>
      <c r="CC31">
        <v>5237.4100719424459</v>
      </c>
      <c r="CD31">
        <v>33035.971223021581</v>
      </c>
      <c r="CE31">
        <v>0</v>
      </c>
      <c r="CF31">
        <v>0.86315789473684212</v>
      </c>
      <c r="CG31" s="107">
        <v>0.1368421052631579</v>
      </c>
      <c r="CH31" s="107">
        <v>0</v>
      </c>
      <c r="CI31" s="107">
        <v>0</v>
      </c>
      <c r="CJ31" s="107">
        <v>0</v>
      </c>
      <c r="CK31" s="107">
        <v>0.1368421052631579</v>
      </c>
      <c r="CL31" s="107">
        <v>0.86315789473684212</v>
      </c>
      <c r="CM31" s="107">
        <v>0</v>
      </c>
      <c r="CN31">
        <v>38273.381294964027</v>
      </c>
      <c r="CO31">
        <v>7704.012611063341</v>
      </c>
      <c r="CP31" s="102">
        <v>28160026.673976004</v>
      </c>
      <c r="CQ31" s="102">
        <v>812324.15017199994</v>
      </c>
      <c r="CR31" s="102">
        <v>848841</v>
      </c>
      <c r="CS31" s="102">
        <v>65419</v>
      </c>
    </row>
    <row r="32" spans="1:97" x14ac:dyDescent="0.25">
      <c r="A32" s="108" t="s">
        <v>74</v>
      </c>
      <c r="B32" s="102">
        <v>7381579</v>
      </c>
      <c r="C32" s="102">
        <v>0.43939</v>
      </c>
      <c r="D32" s="102">
        <v>7125</v>
      </c>
      <c r="E32" s="102">
        <v>7138</v>
      </c>
      <c r="F32" s="102">
        <v>9662.8045564296153</v>
      </c>
      <c r="G32" s="102">
        <v>16642.753000000001</v>
      </c>
      <c r="H32" s="102">
        <v>0.10016125336955971</v>
      </c>
      <c r="I32" s="102">
        <v>6228.8045564296144</v>
      </c>
      <c r="J32">
        <v>1202.081826114216</v>
      </c>
      <c r="K32" s="102">
        <v>0.84383091428400536</v>
      </c>
      <c r="L32" s="102">
        <v>1.7056217704924146</v>
      </c>
      <c r="M32" s="102">
        <v>0.13682709349855904</v>
      </c>
      <c r="N32" s="102">
        <v>1.2826953869453355</v>
      </c>
      <c r="O32" s="102">
        <v>0.83913672899498226</v>
      </c>
      <c r="P32">
        <v>0.64461663485524789</v>
      </c>
      <c r="Q32" s="102">
        <v>7.2228544527111346E-2</v>
      </c>
      <c r="R32" s="102">
        <v>0.72112261076260176</v>
      </c>
      <c r="S32">
        <v>0</v>
      </c>
      <c r="T32" s="102">
        <v>6.3115578027599399E-3</v>
      </c>
      <c r="U32" s="102"/>
      <c r="V32" s="105">
        <v>15.000000000000016</v>
      </c>
      <c r="W32" s="104">
        <v>7.1942446043165464</v>
      </c>
      <c r="X32" s="104">
        <v>5814.0865087364464</v>
      </c>
      <c r="Y32" s="104">
        <v>153.47721822541965</v>
      </c>
      <c r="Z32" s="104">
        <v>2.398081534772182</v>
      </c>
      <c r="AA32" s="106">
        <v>16.786570743405278</v>
      </c>
      <c r="AB32" s="104">
        <v>25.038</v>
      </c>
      <c r="AC32" s="104">
        <v>184.38643258525408</v>
      </c>
      <c r="AD32" s="104">
        <v>0</v>
      </c>
      <c r="AE32" s="104">
        <v>0</v>
      </c>
      <c r="AF32" s="106">
        <v>10.4375</v>
      </c>
      <c r="AG32" s="104">
        <v>0</v>
      </c>
      <c r="AH32" s="104">
        <v>0</v>
      </c>
      <c r="AI32" s="104">
        <v>0</v>
      </c>
      <c r="AJ32" s="104">
        <v>0</v>
      </c>
      <c r="AK32" s="104">
        <v>0</v>
      </c>
      <c r="AL32" s="102"/>
      <c r="AM32" s="102"/>
      <c r="AN32" s="102"/>
      <c r="AO32" s="102"/>
      <c r="AP32" s="102"/>
      <c r="AQ32" s="102"/>
      <c r="AR32" s="102"/>
      <c r="AS32" s="102"/>
      <c r="AT32" s="159">
        <v>3243391.9968099999</v>
      </c>
      <c r="AU32" s="104">
        <v>1014.7080666666666</v>
      </c>
      <c r="AV32" s="102">
        <v>1666.9590000000001</v>
      </c>
      <c r="AW32" s="102">
        <v>50328.761895749994</v>
      </c>
      <c r="AX32">
        <v>46958.826269600002</v>
      </c>
      <c r="AY32">
        <v>585.97502659999998</v>
      </c>
      <c r="AZ32">
        <v>0</v>
      </c>
      <c r="BA32">
        <v>343.50260180000004</v>
      </c>
      <c r="BB32">
        <v>1353.8043718000001</v>
      </c>
      <c r="BC32">
        <v>19.844895649999998</v>
      </c>
      <c r="BD32">
        <v>0</v>
      </c>
      <c r="BE32">
        <v>0</v>
      </c>
      <c r="BF32">
        <v>0</v>
      </c>
      <c r="BG32">
        <v>0</v>
      </c>
      <c r="BH32">
        <v>90</v>
      </c>
      <c r="BI32">
        <v>61.100829300000001</v>
      </c>
      <c r="BJ32">
        <v>814.67772400000001</v>
      </c>
      <c r="BK32">
        <v>0</v>
      </c>
      <c r="BL32">
        <v>0</v>
      </c>
      <c r="BM32">
        <v>0</v>
      </c>
      <c r="BN32">
        <v>101.03017700000001</v>
      </c>
      <c r="BO32">
        <v>0</v>
      </c>
      <c r="BP32">
        <v>0</v>
      </c>
      <c r="BQ32">
        <v>0</v>
      </c>
      <c r="BR32" s="102">
        <v>7.5335502481011632E-2</v>
      </c>
      <c r="BS32" s="102">
        <v>0.75214217021676222</v>
      </c>
      <c r="BT32" s="104">
        <v>39.313459999999999</v>
      </c>
      <c r="BU32" s="102">
        <v>5532000</v>
      </c>
      <c r="BV32" s="102">
        <v>1009.9999999999998</v>
      </c>
      <c r="BW32">
        <v>5989.7579715661832</v>
      </c>
      <c r="BX32">
        <v>5989.7579715661832</v>
      </c>
      <c r="BY32">
        <v>228.60908486343155</v>
      </c>
      <c r="BZ32">
        <v>10.4375</v>
      </c>
      <c r="CA32">
        <v>0</v>
      </c>
      <c r="CB32">
        <v>17.398081534772199</v>
      </c>
      <c r="CC32">
        <v>23.980815347721823</v>
      </c>
      <c r="CD32">
        <v>5849.5620087364459</v>
      </c>
      <c r="CE32">
        <v>337.86365081067373</v>
      </c>
      <c r="CF32">
        <v>0.961622397572793</v>
      </c>
      <c r="CG32" s="107">
        <v>3.6701919733129584E-2</v>
      </c>
      <c r="CH32" s="107">
        <v>1.6756826940774706E-3</v>
      </c>
      <c r="CI32" s="107">
        <v>0</v>
      </c>
      <c r="CJ32" s="107">
        <v>2.7931654263920074E-3</v>
      </c>
      <c r="CK32" s="107">
        <v>3.8499868041240587E-3</v>
      </c>
      <c r="CL32" s="107">
        <v>0.93911471386564882</v>
      </c>
      <c r="CM32" s="107">
        <v>5.4242133903835171E-2</v>
      </c>
      <c r="CN32">
        <v>6228.8045564296144</v>
      </c>
      <c r="CO32">
        <v>1253.7901599223637</v>
      </c>
      <c r="CP32" s="102">
        <v>696798.78260400007</v>
      </c>
      <c r="CQ32" s="102">
        <v>69792.23941200001</v>
      </c>
      <c r="CR32" s="102">
        <v>5232</v>
      </c>
      <c r="CS32" s="102">
        <v>3434</v>
      </c>
    </row>
    <row r="33" spans="1:97" x14ac:dyDescent="0.25">
      <c r="A33" s="108" t="s">
        <v>75</v>
      </c>
      <c r="B33" s="102">
        <v>5397318</v>
      </c>
      <c r="C33" s="102">
        <v>0.45033000000000001</v>
      </c>
      <c r="D33" s="102">
        <v>8209</v>
      </c>
      <c r="E33" s="102">
        <v>7089</v>
      </c>
      <c r="F33" s="102">
        <v>10098.193884765491</v>
      </c>
      <c r="G33" s="102">
        <v>17848.643</v>
      </c>
      <c r="H33" s="102">
        <v>5.448251724234722E-2</v>
      </c>
      <c r="I33" s="102">
        <v>3561.193884765491</v>
      </c>
      <c r="J33">
        <v>742.18647897988922</v>
      </c>
      <c r="K33" s="102">
        <v>0.6598080536973161</v>
      </c>
      <c r="L33" s="102">
        <v>0.1448217453457554</v>
      </c>
      <c r="M33" s="102">
        <v>0.74110882479038664</v>
      </c>
      <c r="N33" s="102">
        <v>7.0005089990340566E-2</v>
      </c>
      <c r="O33" s="102">
        <v>0.12171388576823686</v>
      </c>
      <c r="P33">
        <v>0.35265651713600388</v>
      </c>
      <c r="Q33" s="102">
        <v>4.1582235634377872E-2</v>
      </c>
      <c r="R33" s="102">
        <v>0.76322163033351109</v>
      </c>
      <c r="S33">
        <v>0.4208857453205872</v>
      </c>
      <c r="T33" s="102">
        <v>6.3720203769512809E-3</v>
      </c>
      <c r="U33" s="102"/>
      <c r="V33" s="105">
        <v>230.79136690647479</v>
      </c>
      <c r="W33" s="104">
        <v>49.7841726618705</v>
      </c>
      <c r="X33" s="104">
        <v>562.35011990407668</v>
      </c>
      <c r="Y33" s="104">
        <v>19.904076738609113</v>
      </c>
      <c r="Z33" s="104">
        <v>69.471683453237404</v>
      </c>
      <c r="AA33" s="106">
        <v>2122.7409363242441</v>
      </c>
      <c r="AB33" s="104">
        <v>274.87769784172662</v>
      </c>
      <c r="AC33" s="104">
        <v>12.0863309352518</v>
      </c>
      <c r="AD33" s="104">
        <v>0</v>
      </c>
      <c r="AE33" s="106">
        <v>100.2</v>
      </c>
      <c r="AF33" s="106">
        <v>118.9875</v>
      </c>
      <c r="AG33" s="104">
        <v>0</v>
      </c>
      <c r="AH33" s="104">
        <v>0</v>
      </c>
      <c r="AI33" s="104">
        <v>0</v>
      </c>
      <c r="AJ33" s="104">
        <v>0</v>
      </c>
      <c r="AK33" s="104">
        <v>0</v>
      </c>
      <c r="AL33" s="102"/>
      <c r="AM33" s="102"/>
      <c r="AN33" s="102"/>
      <c r="AO33" s="102"/>
      <c r="AP33" s="102"/>
      <c r="AQ33" s="102"/>
      <c r="AR33" s="102"/>
      <c r="AS33" s="102"/>
      <c r="AT33" s="159">
        <v>2430574.2149399999</v>
      </c>
      <c r="AU33" s="104">
        <v>5744.0590476190464</v>
      </c>
      <c r="AV33" s="102">
        <v>972.43899999999996</v>
      </c>
      <c r="AW33" s="102">
        <v>31073.863501930002</v>
      </c>
      <c r="AX33">
        <v>6704.3625457199996</v>
      </c>
      <c r="AY33">
        <v>565.76899120000007</v>
      </c>
      <c r="AZ33">
        <v>0</v>
      </c>
      <c r="BA33">
        <v>3538.8850399560006</v>
      </c>
      <c r="BB33">
        <v>3632.2369235040001</v>
      </c>
      <c r="BC33">
        <v>1250.22842595</v>
      </c>
      <c r="BD33">
        <v>0</v>
      </c>
      <c r="BE33">
        <v>13078.546200000001</v>
      </c>
      <c r="BF33">
        <v>0</v>
      </c>
      <c r="BG33">
        <v>0</v>
      </c>
      <c r="BH33">
        <v>60</v>
      </c>
      <c r="BI33">
        <v>122.2016586</v>
      </c>
      <c r="BJ33">
        <v>0</v>
      </c>
      <c r="BK33">
        <v>0</v>
      </c>
      <c r="BL33">
        <v>0</v>
      </c>
      <c r="BM33">
        <v>0</v>
      </c>
      <c r="BN33">
        <v>2121.6337170000002</v>
      </c>
      <c r="BO33">
        <v>0</v>
      </c>
      <c r="BP33">
        <v>0</v>
      </c>
      <c r="BQ33">
        <v>0</v>
      </c>
      <c r="BR33" s="102">
        <v>4.0161559541215711E-2</v>
      </c>
      <c r="BS33" s="102">
        <v>0.73714581436409177</v>
      </c>
      <c r="BT33" s="104">
        <v>22.692</v>
      </c>
      <c r="BU33" s="102">
        <v>352000</v>
      </c>
      <c r="BV33" s="102">
        <v>4000</v>
      </c>
      <c r="BW33">
        <v>862.8297362110311</v>
      </c>
      <c r="BX33">
        <v>862.8297362110311</v>
      </c>
      <c r="BY33">
        <v>2479.1766485544599</v>
      </c>
      <c r="BZ33">
        <v>219.1875</v>
      </c>
      <c r="CA33">
        <v>0</v>
      </c>
      <c r="CB33">
        <v>300.26305035971222</v>
      </c>
      <c r="CC33">
        <v>2272.7251089861143</v>
      </c>
      <c r="CD33">
        <v>956.2153177458033</v>
      </c>
      <c r="CE33">
        <v>31.990407673860915</v>
      </c>
      <c r="CF33">
        <v>0.24228664996369595</v>
      </c>
      <c r="CG33" s="107">
        <v>0.69616446865198323</v>
      </c>
      <c r="CH33" s="107">
        <v>6.1548881384320853E-2</v>
      </c>
      <c r="CI33" s="107">
        <v>0</v>
      </c>
      <c r="CJ33" s="107">
        <v>8.4315277425420193E-2</v>
      </c>
      <c r="CK33" s="107">
        <v>0.63819190488578981</v>
      </c>
      <c r="CL33" s="107">
        <v>0.26850976068346566</v>
      </c>
      <c r="CM33" s="107">
        <v>8.9830570053243616E-3</v>
      </c>
      <c r="CN33">
        <v>3561.193884765491</v>
      </c>
      <c r="CO33">
        <v>716.82933857440298</v>
      </c>
      <c r="CP33" s="102">
        <v>747286.985124</v>
      </c>
      <c r="CQ33" s="102">
        <v>40714.076052000004</v>
      </c>
      <c r="CR33" s="102">
        <v>12916</v>
      </c>
      <c r="CS33" s="102">
        <v>6537</v>
      </c>
    </row>
    <row r="34" spans="1:97" x14ac:dyDescent="0.25">
      <c r="A34" s="108" t="s">
        <v>76</v>
      </c>
      <c r="B34" s="102">
        <v>2010323</v>
      </c>
      <c r="C34" s="102">
        <v>0.50495000000000001</v>
      </c>
      <c r="D34" s="102">
        <v>3159.01</v>
      </c>
      <c r="E34" s="102">
        <v>2707.01</v>
      </c>
      <c r="F34" s="102">
        <v>3147.5816520711505</v>
      </c>
      <c r="G34" s="102">
        <v>7319.5780000000004</v>
      </c>
      <c r="H34" s="102">
        <v>0.10047218569157948</v>
      </c>
      <c r="I34" s="102">
        <v>950.58165207115053</v>
      </c>
      <c r="J34">
        <v>238.57722951111205</v>
      </c>
      <c r="K34" s="102">
        <v>0.47285020967832059</v>
      </c>
      <c r="L34" s="102">
        <v>0.63736771736748499</v>
      </c>
      <c r="M34" s="102">
        <v>24.871625107010168</v>
      </c>
      <c r="N34" s="102">
        <v>2.6875792491317052E-4</v>
      </c>
      <c r="O34" s="102">
        <v>0.24638808131480858</v>
      </c>
      <c r="P34">
        <v>0.30200381027308859</v>
      </c>
      <c r="Q34" s="102">
        <v>3.2594396768654152E-2</v>
      </c>
      <c r="R34" s="102">
        <v>0.32441213997981005</v>
      </c>
      <c r="S34">
        <v>0</v>
      </c>
      <c r="T34" s="102">
        <v>7.4691111326737128E-2</v>
      </c>
      <c r="U34" s="102"/>
      <c r="V34" s="105">
        <v>1.95</v>
      </c>
      <c r="W34" s="104">
        <v>0</v>
      </c>
      <c r="X34" s="104">
        <v>665.02499999999998</v>
      </c>
      <c r="Y34" s="104">
        <v>0</v>
      </c>
      <c r="Z34" s="106">
        <v>16.6888784</v>
      </c>
      <c r="AA34" s="106">
        <v>224.26877367115057</v>
      </c>
      <c r="AB34" s="106">
        <v>18.100000000000001</v>
      </c>
      <c r="AC34" s="104">
        <v>0</v>
      </c>
      <c r="AD34" s="106">
        <v>24.548999999999999</v>
      </c>
      <c r="AE34" s="104">
        <v>0</v>
      </c>
      <c r="AF34" s="104">
        <v>0</v>
      </c>
      <c r="AG34" s="104">
        <v>0</v>
      </c>
      <c r="AH34" s="104">
        <v>0</v>
      </c>
      <c r="AI34" s="104">
        <v>0</v>
      </c>
      <c r="AJ34" s="104">
        <v>0</v>
      </c>
      <c r="AK34" s="104">
        <v>0</v>
      </c>
      <c r="AL34" s="102"/>
      <c r="AM34" s="102"/>
      <c r="AN34" s="102"/>
      <c r="AO34" s="102"/>
      <c r="AP34" s="102"/>
      <c r="AQ34" s="102"/>
      <c r="AR34" s="102"/>
      <c r="AS34" s="102"/>
      <c r="AT34" s="159">
        <v>1015112.5988500001</v>
      </c>
      <c r="AU34" s="104">
        <v>439.8357142857144</v>
      </c>
      <c r="AV34" s="102">
        <v>735.41399999999999</v>
      </c>
      <c r="AW34" s="102">
        <v>9988.7514451712395</v>
      </c>
      <c r="AX34">
        <v>22.064990656800003</v>
      </c>
      <c r="AY34">
        <v>0</v>
      </c>
      <c r="AZ34">
        <v>7525.0104674556005</v>
      </c>
      <c r="BA34">
        <v>0</v>
      </c>
      <c r="BB34">
        <v>0</v>
      </c>
      <c r="BC34">
        <v>58.34399321099999</v>
      </c>
      <c r="BD34">
        <v>2127.5742914076004</v>
      </c>
      <c r="BE34">
        <v>0</v>
      </c>
      <c r="BF34">
        <v>0</v>
      </c>
      <c r="BG34">
        <v>0</v>
      </c>
      <c r="BH34">
        <v>0</v>
      </c>
      <c r="BI34">
        <v>18.134726136240001</v>
      </c>
      <c r="BJ34">
        <v>0</v>
      </c>
      <c r="BK34">
        <v>0</v>
      </c>
      <c r="BL34">
        <v>0</v>
      </c>
      <c r="BM34">
        <v>0</v>
      </c>
      <c r="BN34">
        <v>237.62297630400002</v>
      </c>
      <c r="BO34">
        <v>0</v>
      </c>
      <c r="BP34">
        <v>0</v>
      </c>
      <c r="BQ34">
        <v>0</v>
      </c>
      <c r="BR34" s="102">
        <v>2.6141080665099081E-2</v>
      </c>
      <c r="BS34" s="102">
        <v>0.26018226323198174</v>
      </c>
      <c r="BT34" s="104">
        <v>71</v>
      </c>
      <c r="BU34" s="102">
        <v>647000</v>
      </c>
      <c r="BV34" s="102">
        <v>50000</v>
      </c>
      <c r="BW34">
        <v>666.97500000000002</v>
      </c>
      <c r="BX34">
        <v>666.97500000000002</v>
      </c>
      <c r="BY34">
        <v>259.05765207115059</v>
      </c>
      <c r="BZ34">
        <v>24.548999999999999</v>
      </c>
      <c r="CA34">
        <v>0</v>
      </c>
      <c r="CB34">
        <v>43.187878400000002</v>
      </c>
      <c r="CC34">
        <v>224.26877367115057</v>
      </c>
      <c r="CD34">
        <v>683.125</v>
      </c>
      <c r="CE34">
        <v>0</v>
      </c>
      <c r="CF34">
        <v>0.70164935179085208</v>
      </c>
      <c r="CG34" s="107">
        <v>0.27252540747731607</v>
      </c>
      <c r="CH34" s="107">
        <v>2.5825240731831966E-2</v>
      </c>
      <c r="CI34" s="107">
        <v>0</v>
      </c>
      <c r="CJ34" s="107">
        <v>4.5433107514647686E-2</v>
      </c>
      <c r="CK34" s="107">
        <v>0.23592794283637633</v>
      </c>
      <c r="CL34" s="107">
        <v>0.71863894964897601</v>
      </c>
      <c r="CM34" s="107">
        <v>0</v>
      </c>
      <c r="CN34">
        <v>950.58165207115053</v>
      </c>
      <c r="CO34">
        <v>191.3416789324846</v>
      </c>
      <c r="CP34" s="102">
        <v>306456.09170400002</v>
      </c>
      <c r="CQ34" s="102">
        <v>30790.313352000001</v>
      </c>
      <c r="CR34" s="102">
        <v>8245</v>
      </c>
      <c r="CS34" s="102">
        <v>2197</v>
      </c>
    </row>
    <row r="35" spans="1:97" x14ac:dyDescent="0.25">
      <c r="A35" s="108" t="s">
        <v>77</v>
      </c>
      <c r="B35" s="102">
        <v>9148092</v>
      </c>
      <c r="C35" s="102">
        <v>0.15317999999999998</v>
      </c>
      <c r="D35" s="102">
        <v>78003.545679999996</v>
      </c>
      <c r="E35" s="102">
        <v>81586.745679999993</v>
      </c>
      <c r="F35" s="102">
        <v>93132.37976378898</v>
      </c>
      <c r="G35" s="102">
        <v>50059.597999999998</v>
      </c>
      <c r="H35" s="102">
        <v>0.30549012798704456</v>
      </c>
      <c r="I35" s="102">
        <v>45945.37976378898</v>
      </c>
      <c r="J35">
        <v>9506.2741179946497</v>
      </c>
      <c r="K35" s="102">
        <v>5.0224002736077624</v>
      </c>
      <c r="L35" s="102">
        <v>4.2294726209712792</v>
      </c>
      <c r="M35" s="102">
        <v>180.36547949014943</v>
      </c>
      <c r="N35" s="102" t="s">
        <v>32</v>
      </c>
      <c r="O35" s="102">
        <v>0.17917990127108135</v>
      </c>
      <c r="P35">
        <v>0.49333411086799173</v>
      </c>
      <c r="Q35" s="102">
        <v>0.18989913019266855</v>
      </c>
      <c r="R35" s="102">
        <v>0.62162116806838985</v>
      </c>
      <c r="S35">
        <v>0.40269651425253267</v>
      </c>
      <c r="T35" s="102">
        <v>1.7882102710304056E-2</v>
      </c>
      <c r="U35" s="102"/>
      <c r="V35" s="105">
        <v>9640.2877697841723</v>
      </c>
      <c r="W35" s="104">
        <v>0</v>
      </c>
      <c r="X35" s="104">
        <v>4546.7625899280574</v>
      </c>
      <c r="Y35" s="104">
        <v>431.65467625899271</v>
      </c>
      <c r="Z35" s="104">
        <v>2931.902038369305</v>
      </c>
      <c r="AA35" s="106">
        <v>26370.114537170266</v>
      </c>
      <c r="AB35" s="104">
        <v>905.55600000000004</v>
      </c>
      <c r="AC35" s="104">
        <v>206.86465227817746</v>
      </c>
      <c r="AD35" s="104">
        <v>912.23749999999984</v>
      </c>
      <c r="AE35" s="104">
        <v>0</v>
      </c>
      <c r="AF35" s="104">
        <v>0</v>
      </c>
      <c r="AG35" s="104">
        <v>0</v>
      </c>
      <c r="AH35" s="104">
        <v>0</v>
      </c>
      <c r="AI35" s="104">
        <v>0</v>
      </c>
      <c r="AJ35" s="104">
        <v>0</v>
      </c>
      <c r="AK35" s="104">
        <v>0</v>
      </c>
      <c r="AL35" s="102"/>
      <c r="AM35" s="102"/>
      <c r="AN35" s="102"/>
      <c r="AO35" s="102"/>
      <c r="AP35" s="102"/>
      <c r="AQ35" s="102"/>
      <c r="AR35" s="102"/>
      <c r="AS35" s="102"/>
      <c r="AT35" s="159">
        <v>1401304.7325599999</v>
      </c>
      <c r="AU35" s="104">
        <v>49490.980799999998</v>
      </c>
      <c r="AV35" s="102">
        <v>15292.713</v>
      </c>
      <c r="AW35" s="102">
        <v>398008.68477220001</v>
      </c>
      <c r="AX35">
        <v>0</v>
      </c>
      <c r="AY35">
        <v>0</v>
      </c>
      <c r="AZ35">
        <v>123175.99179840001</v>
      </c>
      <c r="BA35">
        <v>0</v>
      </c>
      <c r="BB35">
        <v>0</v>
      </c>
      <c r="BC35">
        <v>0</v>
      </c>
      <c r="BD35">
        <v>71468.7472098</v>
      </c>
      <c r="BE35">
        <v>160276.71000000002</v>
      </c>
      <c r="BF35">
        <v>0</v>
      </c>
      <c r="BG35">
        <v>0</v>
      </c>
      <c r="BH35">
        <v>0</v>
      </c>
      <c r="BI35">
        <v>34257.198294200003</v>
      </c>
      <c r="BJ35">
        <v>0</v>
      </c>
      <c r="BK35">
        <v>0</v>
      </c>
      <c r="BL35">
        <v>0</v>
      </c>
      <c r="BM35">
        <v>0</v>
      </c>
      <c r="BN35">
        <v>7577.2632750000002</v>
      </c>
      <c r="BO35">
        <v>1252.7741948</v>
      </c>
      <c r="BP35">
        <v>0</v>
      </c>
      <c r="BQ35">
        <v>0</v>
      </c>
      <c r="BR35" s="102">
        <v>0.18474582845151122</v>
      </c>
      <c r="BS35" s="102">
        <v>0.60475220482197067</v>
      </c>
      <c r="BT35" s="104">
        <v>821.6</v>
      </c>
      <c r="BU35" s="102">
        <v>5926780</v>
      </c>
      <c r="BV35" s="102">
        <v>1650000</v>
      </c>
      <c r="BW35">
        <v>14618.705035971223</v>
      </c>
      <c r="BX35">
        <v>14618.705035971223</v>
      </c>
      <c r="BY35">
        <v>30414.437227817751</v>
      </c>
      <c r="BZ35">
        <v>912.23749999999984</v>
      </c>
      <c r="CA35">
        <v>0</v>
      </c>
      <c r="CB35">
        <v>13484.427308153477</v>
      </c>
      <c r="CC35">
        <v>26370.114537170266</v>
      </c>
      <c r="CD35">
        <v>5452.3185899280579</v>
      </c>
      <c r="CE35">
        <v>638.51932853717017</v>
      </c>
      <c r="CF35">
        <v>0.31817573630096951</v>
      </c>
      <c r="CG35" s="107">
        <v>0.66196943814986897</v>
      </c>
      <c r="CH35" s="107">
        <v>1.9854825549161383E-2</v>
      </c>
      <c r="CI35" s="107">
        <v>0</v>
      </c>
      <c r="CJ35" s="107">
        <v>0.29348821094696853</v>
      </c>
      <c r="CK35" s="107">
        <v>0.57394485958636909</v>
      </c>
      <c r="CL35" s="107">
        <v>0.11866957282667201</v>
      </c>
      <c r="CM35" s="107">
        <v>1.3897356639990333E-2</v>
      </c>
      <c r="CN35">
        <v>45945.37976378898</v>
      </c>
      <c r="CO35">
        <v>9248.3019044596131</v>
      </c>
      <c r="CP35" s="102">
        <v>2095895.2490640001</v>
      </c>
      <c r="CQ35" s="102">
        <v>640275.30788400001</v>
      </c>
      <c r="CR35" s="102">
        <v>92564</v>
      </c>
      <c r="CS35" s="102">
        <v>47187</v>
      </c>
    </row>
    <row r="36" spans="1:97" x14ac:dyDescent="0.25">
      <c r="A36" s="108" t="s">
        <v>78</v>
      </c>
      <c r="B36" s="102">
        <v>7551116</v>
      </c>
      <c r="C36" s="102">
        <v>0.26376999999999995</v>
      </c>
      <c r="D36" s="102">
        <v>6491.2510000000002</v>
      </c>
      <c r="E36" s="102">
        <v>5327.9260000000004</v>
      </c>
      <c r="F36" s="102">
        <v>11092.857142857143</v>
      </c>
      <c r="G36" s="102">
        <v>25765.341</v>
      </c>
      <c r="H36" s="102">
        <v>0.17785636914333872</v>
      </c>
      <c r="I36" s="102">
        <v>3714.8571428571431</v>
      </c>
      <c r="J36">
        <v>482.50426384163654</v>
      </c>
      <c r="K36" s="102">
        <v>0.49196133960293331</v>
      </c>
      <c r="L36" s="102">
        <v>0.91066691878596062</v>
      </c>
      <c r="M36" s="102">
        <v>16.951136759122758</v>
      </c>
      <c r="N36" s="102" t="s">
        <v>32</v>
      </c>
      <c r="O36" s="102">
        <v>0.27741941146293986</v>
      </c>
      <c r="P36">
        <v>0.33488731487443657</v>
      </c>
      <c r="Q36" s="110">
        <v>2.9021935708747983E-2</v>
      </c>
      <c r="R36" s="110">
        <v>0.1631762519865595</v>
      </c>
      <c r="S36">
        <v>0</v>
      </c>
      <c r="T36" s="102">
        <v>6.7464640055376099E-2</v>
      </c>
      <c r="U36" s="102"/>
      <c r="V36" s="111">
        <v>0</v>
      </c>
      <c r="W36" s="111">
        <v>0</v>
      </c>
      <c r="X36" s="111">
        <v>1120.4359999999999</v>
      </c>
      <c r="Y36" s="111">
        <v>357.63409523809526</v>
      </c>
      <c r="Z36" s="111">
        <v>0</v>
      </c>
      <c r="AA36" s="111">
        <v>0</v>
      </c>
      <c r="AB36" s="111">
        <v>307.99400000000003</v>
      </c>
      <c r="AC36" s="111">
        <v>273.15123809523811</v>
      </c>
      <c r="AD36" s="111">
        <v>265</v>
      </c>
      <c r="AE36" s="111">
        <v>0</v>
      </c>
      <c r="AF36" s="111">
        <v>0</v>
      </c>
      <c r="AG36" s="111">
        <v>0</v>
      </c>
      <c r="AH36" s="111">
        <v>202.2380952380953</v>
      </c>
      <c r="AI36" s="111">
        <v>830.95238095238096</v>
      </c>
      <c r="AJ36" s="111">
        <v>331.0938095238098</v>
      </c>
      <c r="AK36" s="111">
        <v>26.357523809523741</v>
      </c>
      <c r="AL36" s="102"/>
      <c r="AM36" s="102"/>
      <c r="AN36" s="102"/>
      <c r="AO36" s="102"/>
      <c r="AP36" s="102"/>
      <c r="AQ36" s="102"/>
      <c r="AR36" s="102"/>
      <c r="AS36" s="102"/>
      <c r="AT36" s="159">
        <v>1991757.8673199997</v>
      </c>
      <c r="AU36" s="104">
        <v>2594.2118080139135</v>
      </c>
      <c r="AV36" s="102">
        <v>4582.53</v>
      </c>
      <c r="AW36" s="102">
        <v>20201.488518521641</v>
      </c>
      <c r="AX36">
        <v>0</v>
      </c>
      <c r="AY36">
        <v>0</v>
      </c>
      <c r="AZ36">
        <v>12540.382843746242</v>
      </c>
      <c r="BA36">
        <v>0</v>
      </c>
      <c r="BB36">
        <v>0</v>
      </c>
      <c r="BC36">
        <v>0</v>
      </c>
      <c r="BD36">
        <v>2050.7105327459999</v>
      </c>
      <c r="BE36">
        <v>0</v>
      </c>
      <c r="BF36">
        <v>0</v>
      </c>
      <c r="BG36">
        <v>0</v>
      </c>
      <c r="BH36">
        <v>982.34999999999991</v>
      </c>
      <c r="BI36">
        <v>2382.9323426999999</v>
      </c>
      <c r="BJ36">
        <v>0</v>
      </c>
      <c r="BK36">
        <v>0</v>
      </c>
      <c r="BL36">
        <v>0</v>
      </c>
      <c r="BM36">
        <v>0</v>
      </c>
      <c r="BN36">
        <v>2245.1127993293999</v>
      </c>
      <c r="BO36">
        <v>0</v>
      </c>
      <c r="BP36">
        <v>0</v>
      </c>
      <c r="BQ36">
        <v>0</v>
      </c>
      <c r="BR36" s="102">
        <v>2.9021935708747983E-2</v>
      </c>
      <c r="BS36" s="102">
        <v>0.1631762519865595</v>
      </c>
      <c r="BT36" s="104">
        <v>250.62150000000003</v>
      </c>
      <c r="BU36" s="102">
        <v>1813828.0000000002</v>
      </c>
      <c r="BV36" s="102">
        <v>128000</v>
      </c>
      <c r="BW36">
        <v>1478.0700952380953</v>
      </c>
      <c r="BX36">
        <v>1478.0700952380953</v>
      </c>
      <c r="BY36">
        <v>581.14523809523814</v>
      </c>
      <c r="BZ36">
        <v>265</v>
      </c>
      <c r="CA36">
        <v>1390.6418095238096</v>
      </c>
      <c r="CB36">
        <v>467.2380952380953</v>
      </c>
      <c r="CC36">
        <v>830.95238095238096</v>
      </c>
      <c r="CD36">
        <v>1759.5238095238096</v>
      </c>
      <c r="CE36">
        <v>657.14285714285711</v>
      </c>
      <c r="CF36">
        <v>0.39788073629697995</v>
      </c>
      <c r="CG36" s="107">
        <v>0.15643811208532021</v>
      </c>
      <c r="CH36" s="107">
        <v>7.1335179203199497E-2</v>
      </c>
      <c r="CI36" s="107">
        <v>0.37434597241450029</v>
      </c>
      <c r="CJ36" s="107">
        <v>0.12577552171460801</v>
      </c>
      <c r="CK36" s="107">
        <v>0.22368353586627698</v>
      </c>
      <c r="CL36" s="107">
        <v>0.47364508024406499</v>
      </c>
      <c r="CM36" s="107">
        <v>0.17689586217504996</v>
      </c>
      <c r="CN36">
        <v>3714.8571428571431</v>
      </c>
      <c r="CO36">
        <v>747.76007001596849</v>
      </c>
      <c r="CP36" s="102">
        <v>1078743.2969880002</v>
      </c>
      <c r="CQ36" s="102">
        <v>191861.36603999999</v>
      </c>
      <c r="CR36" s="102">
        <v>6944</v>
      </c>
      <c r="CS36" s="102">
        <v>7378</v>
      </c>
    </row>
    <row r="37" spans="1:97" x14ac:dyDescent="0.25">
      <c r="A37" s="112" t="s">
        <v>80</v>
      </c>
      <c r="B37" s="102">
        <v>70137756</v>
      </c>
      <c r="C37" s="102">
        <v>0.30351</v>
      </c>
      <c r="D37" s="102">
        <v>18319</v>
      </c>
      <c r="E37" s="102">
        <v>20390</v>
      </c>
      <c r="F37" s="102" t="s">
        <v>32</v>
      </c>
      <c r="G37" s="102">
        <v>100005.02499999999</v>
      </c>
      <c r="H37" s="102">
        <v>9.6013765308293267E-2</v>
      </c>
      <c r="I37" s="102" t="s">
        <v>32</v>
      </c>
      <c r="J37" t="s">
        <v>32</v>
      </c>
      <c r="K37" s="102" t="s">
        <v>32</v>
      </c>
      <c r="L37" s="102">
        <v>0.22910147433269212</v>
      </c>
      <c r="M37" s="102" t="s">
        <v>32</v>
      </c>
      <c r="N37" s="102" t="s">
        <v>32</v>
      </c>
      <c r="O37" s="102">
        <v>0</v>
      </c>
      <c r="P37" t="s">
        <v>32</v>
      </c>
      <c r="Q37" s="102" t="s">
        <v>32</v>
      </c>
      <c r="R37" s="102" t="s">
        <v>32</v>
      </c>
      <c r="S37" t="s">
        <v>32</v>
      </c>
      <c r="T37" s="102" t="s">
        <v>32</v>
      </c>
      <c r="U37" s="102"/>
      <c r="V37" s="105">
        <v>0</v>
      </c>
      <c r="W37" s="104">
        <v>0</v>
      </c>
      <c r="X37" s="104">
        <v>0</v>
      </c>
      <c r="Y37" s="104">
        <v>0</v>
      </c>
      <c r="Z37" s="104">
        <v>0</v>
      </c>
      <c r="AA37" s="106">
        <v>0</v>
      </c>
      <c r="AB37" s="104">
        <v>0</v>
      </c>
      <c r="AC37" s="104">
        <v>0</v>
      </c>
      <c r="AD37" s="104">
        <v>0</v>
      </c>
      <c r="AE37" s="104">
        <v>0</v>
      </c>
      <c r="AF37" s="104">
        <v>0</v>
      </c>
      <c r="AG37" s="104">
        <v>0</v>
      </c>
      <c r="AH37" s="104">
        <v>0</v>
      </c>
      <c r="AI37" s="104">
        <v>0</v>
      </c>
      <c r="AJ37" s="104">
        <v>0</v>
      </c>
      <c r="AK37" s="104">
        <v>0</v>
      </c>
      <c r="AL37" s="102"/>
      <c r="AM37" s="102"/>
      <c r="AN37" s="102"/>
      <c r="AO37" s="102"/>
      <c r="AP37" s="102"/>
      <c r="AQ37" s="102"/>
      <c r="AR37" s="102"/>
      <c r="AS37" s="102"/>
      <c r="AT37" s="159">
        <v>21287510.323559999</v>
      </c>
      <c r="AU37" s="104">
        <v>3796</v>
      </c>
      <c r="AV37" s="102">
        <v>9601.8590000000004</v>
      </c>
      <c r="AW37" s="102" t="s">
        <v>32</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s="102" t="s">
        <v>32</v>
      </c>
      <c r="BS37" s="102" t="s">
        <v>32</v>
      </c>
      <c r="BT37" s="104">
        <v>364</v>
      </c>
      <c r="BU37" s="102">
        <v>4877000</v>
      </c>
      <c r="BV37" s="102">
        <v>0</v>
      </c>
      <c r="BW37">
        <v>0</v>
      </c>
      <c r="BX37">
        <v>0</v>
      </c>
      <c r="BY37">
        <v>0</v>
      </c>
      <c r="BZ37">
        <v>0</v>
      </c>
      <c r="CA37">
        <v>0</v>
      </c>
      <c r="CB37">
        <v>0</v>
      </c>
      <c r="CC37">
        <v>0</v>
      </c>
      <c r="CD37">
        <v>0</v>
      </c>
      <c r="CE37">
        <v>0</v>
      </c>
      <c r="CF37" t="s">
        <v>217</v>
      </c>
      <c r="CG37" s="107" t="s">
        <v>217</v>
      </c>
      <c r="CH37" s="107" t="s">
        <v>217</v>
      </c>
      <c r="CI37" s="107" t="s">
        <v>217</v>
      </c>
      <c r="CJ37" s="107" t="s">
        <v>217</v>
      </c>
      <c r="CK37" s="107" t="s">
        <v>217</v>
      </c>
      <c r="CL37" s="107" t="s">
        <v>217</v>
      </c>
      <c r="CM37" s="107" t="s">
        <v>217</v>
      </c>
      <c r="CN37">
        <v>0</v>
      </c>
      <c r="CO37" t="s">
        <v>32</v>
      </c>
      <c r="CP37" s="102">
        <v>4187010.3867000001</v>
      </c>
      <c r="CQ37" s="102">
        <v>402010.63261200004</v>
      </c>
      <c r="CR37" s="102" t="s">
        <v>217</v>
      </c>
      <c r="CS37" s="102">
        <v>27615</v>
      </c>
    </row>
    <row r="38" spans="1:97" x14ac:dyDescent="0.25">
      <c r="A38" s="112" t="s">
        <v>81</v>
      </c>
      <c r="B38" s="102">
        <v>46329000</v>
      </c>
      <c r="C38" s="102">
        <v>0.31212999999999996</v>
      </c>
      <c r="D38" s="102">
        <v>16884.3</v>
      </c>
      <c r="E38" s="102">
        <v>13660.45</v>
      </c>
      <c r="F38" s="102" t="s">
        <v>32</v>
      </c>
      <c r="G38" s="102">
        <v>137343.64499999999</v>
      </c>
      <c r="H38" s="102">
        <v>1.2575084926572324E-2</v>
      </c>
      <c r="I38" s="102" t="s">
        <v>32</v>
      </c>
      <c r="J38" t="s">
        <v>32</v>
      </c>
      <c r="K38" s="102" t="s">
        <v>32</v>
      </c>
      <c r="L38" s="102">
        <v>0.60202739820761453</v>
      </c>
      <c r="M38" s="102" t="s">
        <v>32</v>
      </c>
      <c r="N38" s="102" t="s">
        <v>32</v>
      </c>
      <c r="O38" s="102">
        <v>0</v>
      </c>
      <c r="P38" t="s">
        <v>32</v>
      </c>
      <c r="Q38" s="102" t="s">
        <v>32</v>
      </c>
      <c r="R38" s="102" t="s">
        <v>32</v>
      </c>
      <c r="S38" t="s">
        <v>32</v>
      </c>
      <c r="T38" s="102" t="s">
        <v>32</v>
      </c>
      <c r="U38" s="102"/>
      <c r="V38" s="105">
        <v>0</v>
      </c>
      <c r="W38" s="104">
        <v>0</v>
      </c>
      <c r="X38" s="104">
        <v>0</v>
      </c>
      <c r="Y38" s="104">
        <v>0</v>
      </c>
      <c r="Z38" s="104">
        <v>0</v>
      </c>
      <c r="AA38" s="106">
        <v>0</v>
      </c>
      <c r="AB38" s="104">
        <v>0</v>
      </c>
      <c r="AC38" s="104">
        <v>0</v>
      </c>
      <c r="AD38" s="104">
        <v>0</v>
      </c>
      <c r="AE38" s="104">
        <v>0</v>
      </c>
      <c r="AF38" s="104">
        <v>0</v>
      </c>
      <c r="AG38" s="104">
        <v>0</v>
      </c>
      <c r="AH38" s="104">
        <v>0</v>
      </c>
      <c r="AI38" s="104">
        <v>0</v>
      </c>
      <c r="AJ38" s="104">
        <v>0</v>
      </c>
      <c r="AK38" s="104">
        <v>0</v>
      </c>
      <c r="AL38" s="102"/>
      <c r="AM38" s="102"/>
      <c r="AN38" s="102"/>
      <c r="AO38" s="102"/>
      <c r="AP38" s="102"/>
      <c r="AQ38" s="102"/>
      <c r="AR38" s="102"/>
      <c r="AS38" s="102"/>
      <c r="AT38" s="159">
        <v>14460670.769999998</v>
      </c>
      <c r="AU38" s="104">
        <v>870.01</v>
      </c>
      <c r="AV38" s="102">
        <v>1727.1080000000002</v>
      </c>
      <c r="AW38" s="102" t="s">
        <v>32</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s="102" t="s">
        <v>32</v>
      </c>
      <c r="BS38" s="102" t="s">
        <v>32</v>
      </c>
      <c r="BT38" s="104">
        <v>15.959999999999999</v>
      </c>
      <c r="BU38" s="102">
        <v>8705720</v>
      </c>
      <c r="BV38" s="102">
        <v>0</v>
      </c>
      <c r="BW38">
        <v>0</v>
      </c>
      <c r="BX38">
        <v>0</v>
      </c>
      <c r="BY38">
        <v>0</v>
      </c>
      <c r="BZ38">
        <v>0</v>
      </c>
      <c r="CA38">
        <v>0</v>
      </c>
      <c r="CB38">
        <v>0</v>
      </c>
      <c r="CC38">
        <v>0</v>
      </c>
      <c r="CD38">
        <v>0</v>
      </c>
      <c r="CE38">
        <v>0</v>
      </c>
      <c r="CF38" t="s">
        <v>217</v>
      </c>
      <c r="CG38" s="107" t="s">
        <v>217</v>
      </c>
      <c r="CH38" s="107" t="s">
        <v>217</v>
      </c>
      <c r="CI38" s="107" t="s">
        <v>217</v>
      </c>
      <c r="CJ38" s="107" t="s">
        <v>217</v>
      </c>
      <c r="CK38" s="107" t="s">
        <v>217</v>
      </c>
      <c r="CL38" s="107" t="s">
        <v>217</v>
      </c>
      <c r="CM38" s="107" t="s">
        <v>217</v>
      </c>
      <c r="CN38">
        <v>0</v>
      </c>
      <c r="CO38" t="s">
        <v>32</v>
      </c>
      <c r="CP38" s="102">
        <v>5750303.7288600001</v>
      </c>
      <c r="CQ38" s="102">
        <v>72310.557744000005</v>
      </c>
      <c r="CR38" s="102">
        <v>21325</v>
      </c>
      <c r="CS38" s="102">
        <v>8512</v>
      </c>
    </row>
    <row r="39" spans="1:97" x14ac:dyDescent="0.25">
      <c r="A39" s="112" t="s">
        <v>82</v>
      </c>
      <c r="B39" s="102">
        <v>60986648</v>
      </c>
      <c r="C39" s="102">
        <v>0.20361999999999994</v>
      </c>
      <c r="D39" s="102">
        <v>9118</v>
      </c>
      <c r="E39" s="102">
        <v>8658.9074125000006</v>
      </c>
      <c r="F39" s="102">
        <v>50550.462619668375</v>
      </c>
      <c r="G39" s="102">
        <v>210967.834</v>
      </c>
      <c r="H39" s="102">
        <v>2.192645633362288E-2</v>
      </c>
      <c r="I39" s="102">
        <v>2274.4626196683753</v>
      </c>
      <c r="J39">
        <v>446.86153416584403</v>
      </c>
      <c r="K39" s="102">
        <v>3.7294435655299094E-2</v>
      </c>
      <c r="L39" s="102">
        <v>2.4622926923867909E-2</v>
      </c>
      <c r="M39" s="102">
        <v>4.2252855083952152</v>
      </c>
      <c r="N39" s="102">
        <v>1.9432652613087392E-2</v>
      </c>
      <c r="O39" s="102">
        <v>5.2429848059655511E-2</v>
      </c>
      <c r="P39">
        <v>4.4993903157345555E-2</v>
      </c>
      <c r="Q39" s="102">
        <v>2.1181500785842264E-3</v>
      </c>
      <c r="R39" s="102">
        <v>9.6602480873125535E-2</v>
      </c>
      <c r="S39">
        <v>0</v>
      </c>
      <c r="T39" s="102">
        <v>0.28020941953001821</v>
      </c>
      <c r="U39" s="102"/>
      <c r="V39" s="105">
        <v>217.67719999999994</v>
      </c>
      <c r="W39" s="109">
        <v>0</v>
      </c>
      <c r="X39" s="104">
        <v>236.30799999999996</v>
      </c>
      <c r="Y39" s="104">
        <v>0</v>
      </c>
      <c r="Z39" s="104">
        <v>1072.3917946683755</v>
      </c>
      <c r="AA39" s="106">
        <v>0</v>
      </c>
      <c r="AB39" s="106">
        <v>530.46375</v>
      </c>
      <c r="AC39" s="104">
        <v>0</v>
      </c>
      <c r="AD39" s="106">
        <v>217.62187499999999</v>
      </c>
      <c r="AE39" s="104">
        <v>0</v>
      </c>
      <c r="AF39" s="104">
        <v>0</v>
      </c>
      <c r="AG39" s="104">
        <v>0</v>
      </c>
      <c r="AH39" s="104">
        <v>0</v>
      </c>
      <c r="AI39" s="104">
        <v>0</v>
      </c>
      <c r="AJ39" s="104">
        <v>0</v>
      </c>
      <c r="AK39" s="104">
        <v>0</v>
      </c>
      <c r="AL39" s="102"/>
      <c r="AM39" s="102"/>
      <c r="AN39" s="102"/>
      <c r="AO39" s="102"/>
      <c r="AP39" s="102"/>
      <c r="AQ39" s="102"/>
      <c r="AR39" s="102"/>
      <c r="AS39" s="102"/>
      <c r="AT39" s="159">
        <v>12418101.265759997</v>
      </c>
      <c r="AU39" s="104">
        <v>13796.517168713264</v>
      </c>
      <c r="AV39" s="102">
        <v>4625.777</v>
      </c>
      <c r="AW39" s="102">
        <v>18709.19871245556</v>
      </c>
      <c r="AX39">
        <v>2982.6498301091251</v>
      </c>
      <c r="AY39">
        <v>842.59167618000015</v>
      </c>
      <c r="AZ39">
        <v>0</v>
      </c>
      <c r="BA39">
        <v>2038.2126641502475</v>
      </c>
      <c r="BB39">
        <v>808.06660731618592</v>
      </c>
      <c r="BC39">
        <v>0</v>
      </c>
      <c r="BD39">
        <v>0</v>
      </c>
      <c r="BE39">
        <v>0</v>
      </c>
      <c r="BF39">
        <v>0</v>
      </c>
      <c r="BG39">
        <v>0</v>
      </c>
      <c r="BH39">
        <v>1428</v>
      </c>
      <c r="BI39">
        <v>8503.1987442499994</v>
      </c>
      <c r="BJ39">
        <v>0</v>
      </c>
      <c r="BK39">
        <v>0</v>
      </c>
      <c r="BL39">
        <v>0</v>
      </c>
      <c r="BM39">
        <v>0</v>
      </c>
      <c r="BN39">
        <v>2106.4791904500003</v>
      </c>
      <c r="BO39">
        <v>0</v>
      </c>
      <c r="BP39">
        <v>0</v>
      </c>
      <c r="BQ39">
        <v>0</v>
      </c>
      <c r="BR39" s="102">
        <v>2.1701148192083256E-3</v>
      </c>
      <c r="BS39" s="102">
        <v>9.8972437049966319E-2</v>
      </c>
      <c r="BT39" s="104">
        <v>637.32585040000004</v>
      </c>
      <c r="BU39" s="102">
        <v>305770</v>
      </c>
      <c r="BV39" s="102">
        <v>257686.00000000003</v>
      </c>
      <c r="BW39">
        <v>453.98519999999991</v>
      </c>
      <c r="BX39">
        <v>453.98519999999991</v>
      </c>
      <c r="BY39">
        <v>1602.8555446683754</v>
      </c>
      <c r="BZ39">
        <v>217.62187499999999</v>
      </c>
      <c r="CA39">
        <v>0</v>
      </c>
      <c r="CB39">
        <v>1507.6908696683754</v>
      </c>
      <c r="CC39">
        <v>0</v>
      </c>
      <c r="CD39">
        <v>766.77175</v>
      </c>
      <c r="CE39">
        <v>0</v>
      </c>
      <c r="CF39">
        <v>0.19960108206403171</v>
      </c>
      <c r="CG39" s="107">
        <v>0.70471835008749339</v>
      </c>
      <c r="CH39" s="107">
        <v>9.5680567848474923E-2</v>
      </c>
      <c r="CI39" s="107">
        <v>0</v>
      </c>
      <c r="CJ39" s="107">
        <v>0.66287784051962217</v>
      </c>
      <c r="CK39" s="107">
        <v>0</v>
      </c>
      <c r="CL39" s="107">
        <v>0.33712215948037783</v>
      </c>
      <c r="CM39" s="107">
        <v>0</v>
      </c>
      <c r="CN39">
        <v>2274.4626196683753</v>
      </c>
      <c r="CO39">
        <v>457.82442293968205</v>
      </c>
      <c r="CP39" s="102">
        <v>8832801.2739120014</v>
      </c>
      <c r="CQ39" s="102">
        <v>193672.03143600002</v>
      </c>
      <c r="CR39" s="102">
        <v>20700</v>
      </c>
      <c r="CS39" s="102">
        <v>48276</v>
      </c>
    </row>
    <row r="40" spans="1:97" x14ac:dyDescent="0.25">
      <c r="A40" s="112" t="s">
        <v>83</v>
      </c>
      <c r="B40" s="102">
        <v>301621157</v>
      </c>
      <c r="C40" s="102">
        <v>0.17713999999999999</v>
      </c>
      <c r="D40" s="102">
        <v>444003</v>
      </c>
      <c r="E40" s="102">
        <v>436301.24</v>
      </c>
      <c r="F40" s="102">
        <v>789899.84118551156</v>
      </c>
      <c r="G40" s="102">
        <v>2337013.7250000001</v>
      </c>
      <c r="H40" s="102">
        <v>4.6677129805902183E-2</v>
      </c>
      <c r="I40" s="102">
        <v>365295.84118551156</v>
      </c>
      <c r="J40">
        <v>124427.38529952889</v>
      </c>
      <c r="K40" s="102">
        <v>1.2111081491061038</v>
      </c>
      <c r="L40" s="102">
        <v>0.94884495376947586</v>
      </c>
      <c r="M40" s="102">
        <v>3.1728543498690973</v>
      </c>
      <c r="N40" s="102">
        <v>6.4423093332423159E-2</v>
      </c>
      <c r="O40" s="102">
        <v>0.1161936730802872</v>
      </c>
      <c r="P40">
        <v>0.462458430979378</v>
      </c>
      <c r="Q40" s="110">
        <v>3.1463252667702786E-2</v>
      </c>
      <c r="R40" s="110">
        <v>0.67406142576753625</v>
      </c>
      <c r="S40">
        <v>0.89150510858535004</v>
      </c>
      <c r="T40" s="102">
        <v>1.4399287938591028E-3</v>
      </c>
      <c r="U40" s="102"/>
      <c r="V40" s="105">
        <v>0</v>
      </c>
      <c r="W40" s="104">
        <v>0</v>
      </c>
      <c r="X40" s="104">
        <v>50695.443645083928</v>
      </c>
      <c r="Y40" s="104">
        <v>0</v>
      </c>
      <c r="Z40" s="109">
        <v>28559</v>
      </c>
      <c r="AA40" s="106">
        <v>265617.52</v>
      </c>
      <c r="AB40" s="104">
        <v>13379.794407213527</v>
      </c>
      <c r="AC40" s="104">
        <v>4113.0831332141051</v>
      </c>
      <c r="AD40" s="109">
        <v>2814</v>
      </c>
      <c r="AE40" s="109">
        <v>117</v>
      </c>
      <c r="AF40" s="104">
        <v>0</v>
      </c>
      <c r="AG40" s="104">
        <v>0</v>
      </c>
      <c r="AH40" s="104">
        <v>0</v>
      </c>
      <c r="AI40" s="104">
        <v>0</v>
      </c>
      <c r="AJ40" s="104">
        <v>0</v>
      </c>
      <c r="AK40" s="104">
        <v>0</v>
      </c>
      <c r="AL40" s="102"/>
      <c r="AM40" s="102"/>
      <c r="AN40" s="102"/>
      <c r="AO40" s="102"/>
      <c r="AP40" s="102"/>
      <c r="AQ40" s="102"/>
      <c r="AR40" s="102"/>
      <c r="AS40" s="102"/>
      <c r="AT40" s="159">
        <v>53429171.750979997</v>
      </c>
      <c r="AU40" s="104">
        <v>492273.89190476196</v>
      </c>
      <c r="AV40" s="102">
        <v>109085.09299999999</v>
      </c>
      <c r="AW40" s="102">
        <v>5209525.767720676</v>
      </c>
      <c r="AX40">
        <v>427157.00277847802</v>
      </c>
      <c r="AY40">
        <v>0</v>
      </c>
      <c r="AZ40">
        <v>0</v>
      </c>
      <c r="BA40">
        <v>0</v>
      </c>
      <c r="BB40">
        <v>0</v>
      </c>
      <c r="BC40">
        <v>90480.023430783986</v>
      </c>
      <c r="BD40">
        <v>0</v>
      </c>
      <c r="BE40">
        <v>4644318.8352300003</v>
      </c>
      <c r="BF40">
        <v>0</v>
      </c>
      <c r="BG40">
        <v>0</v>
      </c>
      <c r="BH40">
        <v>26610</v>
      </c>
      <c r="BI40">
        <v>20959.906281413401</v>
      </c>
      <c r="BJ40">
        <v>0</v>
      </c>
      <c r="BK40">
        <v>0</v>
      </c>
      <c r="BL40">
        <v>0</v>
      </c>
      <c r="BM40">
        <v>0</v>
      </c>
      <c r="BN40">
        <v>0</v>
      </c>
      <c r="BO40">
        <v>0</v>
      </c>
      <c r="BP40">
        <v>0</v>
      </c>
      <c r="BQ40">
        <v>0</v>
      </c>
      <c r="BR40" s="102">
        <v>3.1463252667702786E-2</v>
      </c>
      <c r="BS40" s="102">
        <v>0.67406142576753625</v>
      </c>
      <c r="BT40" s="104">
        <v>526</v>
      </c>
      <c r="BU40" s="102">
        <v>50696000</v>
      </c>
      <c r="BV40" s="102">
        <v>957000</v>
      </c>
      <c r="BW40">
        <v>50695.443645083928</v>
      </c>
      <c r="BX40">
        <v>50695.443645083928</v>
      </c>
      <c r="BY40">
        <v>311669.39754042763</v>
      </c>
      <c r="BZ40">
        <v>2931</v>
      </c>
      <c r="CA40">
        <v>0</v>
      </c>
      <c r="CB40">
        <v>31373</v>
      </c>
      <c r="CC40">
        <v>265734.52</v>
      </c>
      <c r="CD40">
        <v>64075.238052297456</v>
      </c>
      <c r="CE40">
        <v>4113.0831332141051</v>
      </c>
      <c r="CF40">
        <v>0.13877914262741028</v>
      </c>
      <c r="CG40" s="107">
        <v>0.85319722373228357</v>
      </c>
      <c r="CH40" s="107">
        <v>8.0236336403061402E-3</v>
      </c>
      <c r="CI40" s="107">
        <v>0</v>
      </c>
      <c r="CJ40" s="107">
        <v>8.5883813782778762E-2</v>
      </c>
      <c r="CK40" s="107">
        <v>0.7274501651527141</v>
      </c>
      <c r="CL40" s="107">
        <v>0.17540642632106379</v>
      </c>
      <c r="CM40" s="107">
        <v>1.1259594743443357E-2</v>
      </c>
      <c r="CN40">
        <v>365295.84118551156</v>
      </c>
      <c r="CO40">
        <v>73530.053317564278</v>
      </c>
      <c r="CP40" s="102">
        <v>97846090.638300002</v>
      </c>
      <c r="CQ40" s="102">
        <v>4567174.6737240003</v>
      </c>
      <c r="CR40" s="102">
        <v>761000</v>
      </c>
      <c r="CS40" s="102">
        <v>424604</v>
      </c>
    </row>
    <row r="41" spans="1:97" x14ac:dyDescent="0.25">
      <c r="A41" s="113"/>
    </row>
    <row r="42" spans="1:97" x14ac:dyDescent="0.25">
      <c r="A42" s="113"/>
    </row>
    <row r="43" spans="1:97" x14ac:dyDescent="0.25">
      <c r="A43" s="113"/>
    </row>
    <row r="44" spans="1:97" x14ac:dyDescent="0.25">
      <c r="A44" s="113"/>
    </row>
    <row r="45" spans="1:97" x14ac:dyDescent="0.25">
      <c r="A45" s="113"/>
    </row>
    <row r="46" spans="1:97" x14ac:dyDescent="0.25">
      <c r="A46" s="112" t="s">
        <v>264</v>
      </c>
      <c r="B46" s="114">
        <v>756513325</v>
      </c>
      <c r="C46" s="115">
        <v>0.21350037579952735</v>
      </c>
      <c r="D46" s="114">
        <v>1210202.9676800002</v>
      </c>
      <c r="E46" s="114">
        <v>1168660.9480924997</v>
      </c>
      <c r="F46" s="114">
        <v>1679044.5043614358</v>
      </c>
      <c r="G46" s="114">
        <v>4390094.9946844373</v>
      </c>
      <c r="H46" s="116">
        <v>6.0392667598224641E-2</v>
      </c>
      <c r="I46" s="114">
        <v>691525.504361436</v>
      </c>
      <c r="J46" s="114">
        <v>216173.05979063484</v>
      </c>
      <c r="K46" s="116">
        <v>0.91409560348647656</v>
      </c>
      <c r="L46" s="116">
        <v>0.99783118423638661</v>
      </c>
      <c r="M46" s="117">
        <v>8.0858774034151999</v>
      </c>
      <c r="N46" s="102">
        <v>4.4596221024717046E-2</v>
      </c>
      <c r="O46" s="117">
        <v>0.15071965229801079</v>
      </c>
      <c r="P46" s="122">
        <v>0.41185656637757367</v>
      </c>
      <c r="Q46" s="121">
        <v>4.9241089327766038E-2</v>
      </c>
      <c r="R46" s="121">
        <v>0.81534880451635405</v>
      </c>
      <c r="S46">
        <v>0.73425620106684586</v>
      </c>
      <c r="T46" s="119">
        <v>9.9357927698482239E-3</v>
      </c>
      <c r="U46" s="115"/>
      <c r="V46" s="114">
        <v>18648.817970639488</v>
      </c>
      <c r="W46" s="114">
        <v>821.43015499388127</v>
      </c>
      <c r="X46" s="114">
        <v>154742.40985202871</v>
      </c>
      <c r="Y46" s="114">
        <v>1927.5137731031227</v>
      </c>
      <c r="Z46" s="114">
        <v>51571.084024965538</v>
      </c>
      <c r="AA46" s="114">
        <v>365157.17087663017</v>
      </c>
      <c r="AB46" s="114">
        <v>23887.933101179457</v>
      </c>
      <c r="AC46" s="114">
        <v>6672.9912087375187</v>
      </c>
      <c r="AD46" s="114">
        <v>14355.42811361597</v>
      </c>
      <c r="AE46" s="114">
        <v>353.21249999999998</v>
      </c>
      <c r="AF46" s="114">
        <v>4983.8064196112418</v>
      </c>
      <c r="AG46" s="114">
        <v>149.02139322520071</v>
      </c>
      <c r="AH46" s="114">
        <v>10249.424156195666</v>
      </c>
      <c r="AI46" s="114">
        <v>28264.519584437759</v>
      </c>
      <c r="AJ46" s="114">
        <v>9714.3837082627251</v>
      </c>
      <c r="AK46" s="114">
        <v>26.357523809523741</v>
      </c>
      <c r="AL46" s="115"/>
      <c r="AM46" s="115"/>
      <c r="AN46" s="115"/>
      <c r="AO46" s="115"/>
      <c r="AP46" s="115"/>
      <c r="AQ46" s="115"/>
      <c r="AR46" s="115"/>
      <c r="AS46" s="115"/>
      <c r="AT46" s="161">
        <v>161515879.18484998</v>
      </c>
      <c r="AU46" s="114">
        <v>1138222.7405603223</v>
      </c>
      <c r="AV46" s="114">
        <v>265129.54773860698</v>
      </c>
      <c r="AW46" s="114">
        <v>9050733.6673143022</v>
      </c>
      <c r="AX46" s="114">
        <v>976488.21825153055</v>
      </c>
      <c r="AY46" s="114">
        <v>119672.14920114297</v>
      </c>
      <c r="AZ46" s="114">
        <v>470113.27037851815</v>
      </c>
      <c r="BA46" s="114">
        <v>63872.996179354624</v>
      </c>
      <c r="BB46" s="114">
        <v>34283.154978616221</v>
      </c>
      <c r="BC46" s="114">
        <v>169503.54233852023</v>
      </c>
      <c r="BD46" s="114">
        <v>162308.69861784321</v>
      </c>
      <c r="BE46" s="114">
        <v>6645557.3194300011</v>
      </c>
      <c r="BF46" s="114">
        <v>0</v>
      </c>
      <c r="BG46" s="114">
        <v>0</v>
      </c>
      <c r="BH46" s="114">
        <v>38193.203260761999</v>
      </c>
      <c r="BI46" s="114">
        <v>133539.85824095763</v>
      </c>
      <c r="BJ46" s="114">
        <v>19891.1092909693</v>
      </c>
      <c r="BK46" s="114">
        <v>0</v>
      </c>
      <c r="BL46" s="114">
        <v>0</v>
      </c>
      <c r="BM46" s="114">
        <v>0</v>
      </c>
      <c r="BN46" s="114">
        <v>215687.251620216</v>
      </c>
      <c r="BO46" s="114">
        <v>1622.8955258694612</v>
      </c>
      <c r="BP46" s="114">
        <v>0</v>
      </c>
      <c r="BQ46" s="114">
        <v>0</v>
      </c>
      <c r="BR46" s="118">
        <v>3.170694777539939E-2</v>
      </c>
      <c r="BS46" s="118">
        <v>0.52501320170747812</v>
      </c>
      <c r="BT46" s="114">
        <v>6870.8541064000019</v>
      </c>
      <c r="BU46" s="114">
        <v>161165581</v>
      </c>
      <c r="BV46" s="114">
        <v>6117074</v>
      </c>
      <c r="BW46" s="114">
        <v>176140.17175076521</v>
      </c>
      <c r="BX46" s="116">
        <v>176140.17175076521</v>
      </c>
      <c r="BY46" s="116">
        <v>447289.17921151273</v>
      </c>
      <c r="BZ46" s="116">
        <v>19841.468426452411</v>
      </c>
      <c r="CA46" s="116">
        <v>48254.684972705669</v>
      </c>
      <c r="CB46" s="116">
        <v>94824.754265416675</v>
      </c>
      <c r="CC46" s="116">
        <v>394596.33311606187</v>
      </c>
      <c r="CD46" s="116">
        <v>193328.53308108213</v>
      </c>
      <c r="CE46" s="116">
        <v>8775.883898875365</v>
      </c>
      <c r="CF46" s="120">
        <v>0.25471247356728427</v>
      </c>
      <c r="CG46" s="120">
        <v>0.64681515922474275</v>
      </c>
      <c r="CH46" s="120">
        <v>2.8692316192696743E-2</v>
      </c>
      <c r="CI46" s="120">
        <v>6.978005101527629E-2</v>
      </c>
      <c r="CJ46" s="120">
        <v>0.1371240159146106</v>
      </c>
      <c r="CK46" s="120">
        <v>0.5706171798832459</v>
      </c>
      <c r="CL46" s="120">
        <v>0.2795681892594899</v>
      </c>
      <c r="CM46" s="120">
        <v>1.2690614942653684E-2</v>
      </c>
      <c r="CN46" s="116">
        <v>691525.504361436</v>
      </c>
      <c r="CO46" s="103">
        <v>139196.51272550173</v>
      </c>
      <c r="CP46" s="114">
        <v>183804497.23744798</v>
      </c>
      <c r="CQ46" s="114">
        <v>11100443.904720001</v>
      </c>
      <c r="CR46" s="114">
        <v>2581215</v>
      </c>
      <c r="CS46" s="114">
        <v>987519</v>
      </c>
    </row>
    <row r="47" spans="1:97" x14ac:dyDescent="0.25">
      <c r="A47" s="113" t="s">
        <v>180</v>
      </c>
      <c r="B47">
        <v>257776554</v>
      </c>
      <c r="C47" s="115">
        <v>0.2283804505213069</v>
      </c>
      <c r="D47">
        <v>339188.00767999998</v>
      </c>
      <c r="E47">
        <v>356656.9680925</v>
      </c>
      <c r="F47" s="123">
        <v>506447.01682899456</v>
      </c>
      <c r="G47">
        <v>1015174.782</v>
      </c>
      <c r="H47" s="116">
        <v>8.6613084326990317E-2</v>
      </c>
      <c r="I47">
        <v>196652.01682899459</v>
      </c>
      <c r="J47">
        <v>44289.662636569483</v>
      </c>
      <c r="K47" s="116">
        <v>0.76287782491263567</v>
      </c>
      <c r="L47" s="116">
        <v>0.99236714888230659</v>
      </c>
      <c r="M47" s="117">
        <v>15.87450036282198</v>
      </c>
      <c r="N47" s="102">
        <v>0.1232833971892837</v>
      </c>
      <c r="O47" s="117">
        <v>0.2430758726031762</v>
      </c>
      <c r="P47" s="122">
        <v>0.38829731500895681</v>
      </c>
      <c r="Q47" s="121">
        <v>4.3627622968839153E-2</v>
      </c>
      <c r="R47" s="121">
        <v>0.50370707044829188</v>
      </c>
      <c r="S47">
        <v>0.21564425960899739</v>
      </c>
      <c r="T47" s="119">
        <v>2.1804759186012986E-2</v>
      </c>
      <c r="U47" s="115"/>
      <c r="V47">
        <v>16647.414498634487</v>
      </c>
      <c r="W47">
        <v>821.43015499388139</v>
      </c>
      <c r="X47">
        <v>67690.404847336846</v>
      </c>
      <c r="Y47">
        <v>1535.4542381224114</v>
      </c>
      <c r="Z47">
        <v>18385.995672138135</v>
      </c>
      <c r="AA47">
        <v>64000.551568600749</v>
      </c>
      <c r="AB47">
        <v>8259.9528260947391</v>
      </c>
      <c r="AC47">
        <v>1715.5562144532439</v>
      </c>
      <c r="AD47">
        <v>10955.305621511628</v>
      </c>
      <c r="AE47">
        <v>236.21249999999998</v>
      </c>
      <c r="AF47">
        <v>4897.4754843594428</v>
      </c>
      <c r="AG47">
        <v>115.62139322520072</v>
      </c>
      <c r="AH47">
        <v>202.2380952380953</v>
      </c>
      <c r="AI47">
        <v>830.95238095238096</v>
      </c>
      <c r="AJ47">
        <v>331.0938095238098</v>
      </c>
      <c r="AK47">
        <v>26.357523809523741</v>
      </c>
      <c r="AL47" s="115"/>
      <c r="AM47" s="115"/>
      <c r="AN47" s="115"/>
      <c r="AO47" s="115"/>
      <c r="AP47" s="115"/>
      <c r="AQ47" s="115"/>
      <c r="AR47" s="115"/>
      <c r="AS47" s="115"/>
      <c r="AT47" s="160">
        <v>58871125.536349997</v>
      </c>
      <c r="AU47">
        <v>194849.69273248556</v>
      </c>
      <c r="AV47">
        <v>87927.419000000009</v>
      </c>
      <c r="AW47">
        <v>1854319.595267891</v>
      </c>
      <c r="AX47">
        <v>508100.27892363927</v>
      </c>
      <c r="AY47">
        <v>116411.21636354583</v>
      </c>
      <c r="AZ47">
        <v>190748.86820555211</v>
      </c>
      <c r="BA47">
        <v>44745.449836415464</v>
      </c>
      <c r="BB47">
        <v>21981.682235628967</v>
      </c>
      <c r="BC47">
        <v>76135.522797175814</v>
      </c>
      <c r="BD47">
        <v>162308.69861784324</v>
      </c>
      <c r="BE47">
        <v>399873.37620000006</v>
      </c>
      <c r="BF47">
        <v>0</v>
      </c>
      <c r="BG47">
        <v>0</v>
      </c>
      <c r="BH47">
        <v>9890.6932607620001</v>
      </c>
      <c r="BI47">
        <v>92835.422640680234</v>
      </c>
      <c r="BJ47">
        <v>19731.473190951496</v>
      </c>
      <c r="BK47">
        <v>0</v>
      </c>
      <c r="BL47">
        <v>0</v>
      </c>
      <c r="BM47">
        <v>0</v>
      </c>
      <c r="BN47">
        <v>210075.45971762709</v>
      </c>
      <c r="BO47">
        <v>1481.4532780694612</v>
      </c>
      <c r="BP47">
        <v>0</v>
      </c>
      <c r="BQ47">
        <v>0</v>
      </c>
      <c r="BR47" s="118">
        <v>3.8992199773285885E-2</v>
      </c>
      <c r="BS47" s="118">
        <v>0.45018832981491186</v>
      </c>
      <c r="BT47">
        <v>4287.9498703999998</v>
      </c>
      <c r="BU47">
        <v>58421771</v>
      </c>
      <c r="BV47">
        <v>4092074</v>
      </c>
      <c r="BW47">
        <v>86694.703739087607</v>
      </c>
      <c r="BX47" s="116">
        <v>86694.703739087636</v>
      </c>
      <c r="BY47" s="116">
        <v>92362.056281286874</v>
      </c>
      <c r="BZ47" s="116">
        <v>16204.614999096271</v>
      </c>
      <c r="CA47" s="116">
        <v>1390.6418095238096</v>
      </c>
      <c r="CB47" s="116">
        <v>46190.953887522344</v>
      </c>
      <c r="CC47" s="116">
        <v>65889.146604547015</v>
      </c>
      <c r="CD47" s="116">
        <v>81178.926967314837</v>
      </c>
      <c r="CE47" s="116">
        <v>3392.9893696103795</v>
      </c>
      <c r="CF47" s="120">
        <v>0.44085336696280092</v>
      </c>
      <c r="CG47" s="120">
        <v>0.46967256054944728</v>
      </c>
      <c r="CH47" s="120">
        <v>8.240248567187361E-2</v>
      </c>
      <c r="CI47" s="120">
        <v>7.0715868158783713E-3</v>
      </c>
      <c r="CJ47" s="120">
        <v>0.23488675393392613</v>
      </c>
      <c r="CK47" s="120">
        <v>0.33505451745172365</v>
      </c>
      <c r="CL47" s="120">
        <v>0.41280495504862647</v>
      </c>
      <c r="CM47" s="120">
        <v>1.7253773565723808E-2</v>
      </c>
      <c r="CN47" s="116">
        <v>196652.01682899456</v>
      </c>
      <c r="CO47" s="103">
        <v>39583.897904545949</v>
      </c>
      <c r="CP47">
        <v>42503337.772776</v>
      </c>
      <c r="CQ47">
        <v>3681345.1786920005</v>
      </c>
      <c r="CR47">
        <v>490955</v>
      </c>
      <c r="CS47">
        <v>309795</v>
      </c>
    </row>
    <row r="48" spans="1:97" x14ac:dyDescent="0.25">
      <c r="A48" s="113" t="s">
        <v>353</v>
      </c>
      <c r="B48">
        <v>279365316</v>
      </c>
      <c r="C48" s="115">
        <v>0.22725506172992493</v>
      </c>
      <c r="D48">
        <v>360695.96768</v>
      </c>
      <c r="E48">
        <v>374062.18809249997</v>
      </c>
      <c r="F48">
        <v>542106.2026840772</v>
      </c>
      <c r="G48">
        <v>1104551.0386844368</v>
      </c>
      <c r="H48" s="116">
        <v>8.3809708647654746E-2</v>
      </c>
      <c r="I48">
        <v>209781.20268407729</v>
      </c>
      <c r="J48">
        <v>46558.601381254863</v>
      </c>
      <c r="K48" s="116">
        <v>0.75092071445288966</v>
      </c>
      <c r="L48" s="116">
        <v>0.98701783407151045</v>
      </c>
      <c r="M48" s="117">
        <v>17.59013635035496</v>
      </c>
      <c r="N48" s="102">
        <v>0.12499945266324372</v>
      </c>
      <c r="O48" s="117">
        <v>0.24646712658173836</v>
      </c>
      <c r="P48" s="122">
        <v>0.3869743634096201</v>
      </c>
      <c r="Q48" s="121">
        <v>4.2151607078934041E-2</v>
      </c>
      <c r="R48" s="121">
        <v>0.50294420251648975</v>
      </c>
      <c r="S48">
        <v>0.20513527520696936</v>
      </c>
      <c r="T48" s="119">
        <v>2.9190423298420684E-2</v>
      </c>
      <c r="U48" s="115"/>
      <c r="V48">
        <v>18648.817970639488</v>
      </c>
      <c r="W48">
        <v>821.43015499388127</v>
      </c>
      <c r="X48">
        <v>70797.755175769751</v>
      </c>
      <c r="Y48">
        <v>1926.0293606330988</v>
      </c>
      <c r="Z48">
        <v>23003.429348706548</v>
      </c>
      <c r="AA48">
        <v>64175.517423392732</v>
      </c>
      <c r="AB48">
        <v>9894.8239860611684</v>
      </c>
      <c r="AC48">
        <v>2559.9080755234136</v>
      </c>
      <c r="AD48">
        <v>11193.809065996922</v>
      </c>
      <c r="AE48">
        <v>236.21249999999998</v>
      </c>
      <c r="AF48">
        <v>4983.8064196112418</v>
      </c>
      <c r="AG48">
        <v>149.02139322520071</v>
      </c>
      <c r="AH48">
        <v>202.2380952380953</v>
      </c>
      <c r="AI48">
        <v>830.95238095238096</v>
      </c>
      <c r="AJ48">
        <v>331.0938095238098</v>
      </c>
      <c r="AK48">
        <v>26.357523809523741</v>
      </c>
      <c r="AL48" s="115"/>
      <c r="AM48" s="115"/>
      <c r="AN48" s="115"/>
      <c r="AO48" s="115"/>
      <c r="AP48" s="115"/>
      <c r="AQ48" s="115"/>
      <c r="AR48" s="115"/>
      <c r="AS48" s="115"/>
      <c r="AT48" s="160">
        <v>63487182.132779986</v>
      </c>
      <c r="AU48">
        <v>203474.86732222704</v>
      </c>
      <c r="AV48">
        <v>92572.100738607071</v>
      </c>
      <c r="AW48">
        <v>1949315.5226303788</v>
      </c>
      <c r="AX48">
        <v>549331.21547305246</v>
      </c>
      <c r="AY48">
        <v>119672.14920114297</v>
      </c>
      <c r="AZ48">
        <v>189945.67829840214</v>
      </c>
      <c r="BA48">
        <v>62668.696263479222</v>
      </c>
      <c r="BB48">
        <v>34283.154978616221</v>
      </c>
      <c r="BC48">
        <v>79023.518907736245</v>
      </c>
      <c r="BD48">
        <v>162308.69861784321</v>
      </c>
      <c r="BE48">
        <v>399873.37620000006</v>
      </c>
      <c r="BF48">
        <v>0</v>
      </c>
      <c r="BG48">
        <v>0</v>
      </c>
      <c r="BH48">
        <v>11253.203260762</v>
      </c>
      <c r="BI48">
        <v>106706.83841251275</v>
      </c>
      <c r="BJ48">
        <v>19891.1092909693</v>
      </c>
      <c r="BK48">
        <v>0</v>
      </c>
      <c r="BL48">
        <v>0</v>
      </c>
      <c r="BM48">
        <v>0</v>
      </c>
      <c r="BN48">
        <v>212734.9881999928</v>
      </c>
      <c r="BO48">
        <v>1622.8955258694612</v>
      </c>
      <c r="BP48">
        <v>0</v>
      </c>
      <c r="BQ48">
        <v>0</v>
      </c>
      <c r="BR48" s="118">
        <v>3.8229704007163239E-2</v>
      </c>
      <c r="BS48" s="118">
        <v>0.45614887134240178</v>
      </c>
      <c r="BT48">
        <v>6123.6021064000015</v>
      </c>
      <c r="BU48">
        <v>62662981</v>
      </c>
      <c r="BV48">
        <v>4914074</v>
      </c>
      <c r="BW48">
        <v>92194.032662036218</v>
      </c>
      <c r="BX48" s="116">
        <v>92194.032662036218</v>
      </c>
      <c r="BY48" s="116">
        <v>99633.678833683865</v>
      </c>
      <c r="BZ48" s="116">
        <v>16562.849378833365</v>
      </c>
      <c r="CA48" s="116">
        <v>1390.6418095238096</v>
      </c>
      <c r="CB48" s="116">
        <v>53048.294480581048</v>
      </c>
      <c r="CC48" s="116">
        <v>66064.112459338998</v>
      </c>
      <c r="CD48" s="116">
        <v>86007.479390965964</v>
      </c>
      <c r="CE48" s="116">
        <v>4661.3163531912369</v>
      </c>
      <c r="CF48" s="120">
        <v>0.43947709080911801</v>
      </c>
      <c r="CG48" s="120">
        <v>0.47494092682712141</v>
      </c>
      <c r="CH48" s="120">
        <v>7.8952971795935425E-2</v>
      </c>
      <c r="CI48" s="120">
        <v>6.6290105678251101E-3</v>
      </c>
      <c r="CJ48" s="120">
        <v>0.25287439390110572</v>
      </c>
      <c r="CK48" s="120">
        <v>0.31491912342036249</v>
      </c>
      <c r="CL48" s="120">
        <v>0.40998658740883503</v>
      </c>
      <c r="CM48" s="120">
        <v>2.2219895269696817E-2</v>
      </c>
      <c r="CN48" s="116">
        <v>209781.20268407726</v>
      </c>
      <c r="CO48" s="103">
        <v>42226.659269710733</v>
      </c>
      <c r="CP48">
        <v>46245342.887640014</v>
      </c>
      <c r="CQ48">
        <v>3875808.7137239994</v>
      </c>
      <c r="CR48">
        <v>528694</v>
      </c>
      <c r="CS48">
        <v>332325</v>
      </c>
    </row>
    <row r="49" spans="1:97" x14ac:dyDescent="0.25">
      <c r="A49" s="124" t="s">
        <v>104</v>
      </c>
      <c r="B49" s="100">
        <v>252379236</v>
      </c>
      <c r="C49" s="125">
        <v>0.22363389403956355</v>
      </c>
      <c r="D49" s="100">
        <v>330979.00767999998</v>
      </c>
      <c r="E49" s="100">
        <v>349567.9680925</v>
      </c>
      <c r="F49" s="135">
        <v>496348.82294422906</v>
      </c>
      <c r="G49" s="100">
        <v>997326.13899999997</v>
      </c>
      <c r="H49" s="124">
        <v>8.7188108884008714E-2</v>
      </c>
      <c r="I49" s="100">
        <v>193090.82294422909</v>
      </c>
      <c r="J49" s="100">
        <v>43547.476157589597</v>
      </c>
      <c r="K49" s="124">
        <v>0.76508204876342956</v>
      </c>
      <c r="L49" s="124">
        <v>1.0288661191367912</v>
      </c>
      <c r="M49" s="126">
        <v>16.198139216175452</v>
      </c>
      <c r="N49" s="134">
        <v>0.12472290864291311</v>
      </c>
      <c r="O49" s="126">
        <v>0.24553701093163205</v>
      </c>
      <c r="P49" s="136">
        <v>0.38902242539603082</v>
      </c>
      <c r="Q49" s="132">
        <v>4.3664228234561085E-2</v>
      </c>
      <c r="R49" s="132">
        <v>0.50080485508236083</v>
      </c>
      <c r="S49" s="133">
        <v>0.21214629671742491</v>
      </c>
      <c r="T49" s="128">
        <v>2.2089386773352482E-2</v>
      </c>
      <c r="U49" s="125"/>
      <c r="V49" s="100">
        <v>16416.623131728011</v>
      </c>
      <c r="W49" s="100">
        <v>771.64598233201093</v>
      </c>
      <c r="X49" s="100">
        <v>67128.054727432769</v>
      </c>
      <c r="Y49" s="100">
        <v>1515.5501613838023</v>
      </c>
      <c r="Z49" s="100">
        <v>18316.523988684898</v>
      </c>
      <c r="AA49" s="100">
        <v>61877.810632276502</v>
      </c>
      <c r="AB49" s="100">
        <v>7985.0751282530127</v>
      </c>
      <c r="AC49" s="100">
        <v>1703.469883517992</v>
      </c>
      <c r="AD49" s="100">
        <v>10955.305621511628</v>
      </c>
      <c r="AE49" s="100">
        <v>136.01249999999999</v>
      </c>
      <c r="AF49" s="100">
        <v>4778.4879843594426</v>
      </c>
      <c r="AG49" s="100">
        <v>115.62139322520072</v>
      </c>
      <c r="AH49" s="100">
        <v>202.2380952380953</v>
      </c>
      <c r="AI49" s="100">
        <v>830.95238095238096</v>
      </c>
      <c r="AJ49" s="100">
        <v>331.0938095238098</v>
      </c>
      <c r="AK49" s="100">
        <v>26.357523809523741</v>
      </c>
      <c r="AL49" s="125"/>
      <c r="AM49" s="125"/>
      <c r="AN49" s="125"/>
      <c r="AO49" s="125"/>
      <c r="AP49" s="125"/>
      <c r="AQ49" s="125"/>
      <c r="AR49" s="125"/>
      <c r="AS49" s="125"/>
      <c r="AT49" s="160">
        <v>56440551.32141</v>
      </c>
      <c r="AU49" s="100">
        <v>189105.63368486651</v>
      </c>
      <c r="AV49" s="100">
        <v>86954.98000000001</v>
      </c>
      <c r="AW49" s="100">
        <v>1823245.731765961</v>
      </c>
      <c r="AX49" s="100">
        <v>501395.91637791926</v>
      </c>
      <c r="AY49" s="100">
        <v>115845.44737234582</v>
      </c>
      <c r="AZ49" s="100">
        <v>190748.86820555211</v>
      </c>
      <c r="BA49" s="100">
        <v>41206.564796459461</v>
      </c>
      <c r="BB49" s="100">
        <v>18349.445312124968</v>
      </c>
      <c r="BC49" s="100">
        <v>74885.294371225813</v>
      </c>
      <c r="BD49" s="100">
        <v>162308.69861784324</v>
      </c>
      <c r="BE49" s="100">
        <v>386794.83000000007</v>
      </c>
      <c r="BF49" s="100">
        <v>0</v>
      </c>
      <c r="BG49" s="100">
        <v>0</v>
      </c>
      <c r="BH49" s="100">
        <v>9830.6932607620001</v>
      </c>
      <c r="BI49" s="100">
        <v>92713.220982080238</v>
      </c>
      <c r="BJ49" s="100">
        <v>19731.473190951496</v>
      </c>
      <c r="BK49" s="100">
        <v>0</v>
      </c>
      <c r="BL49" s="100">
        <v>0</v>
      </c>
      <c r="BM49" s="100">
        <v>0</v>
      </c>
      <c r="BN49" s="100">
        <v>207953.8260006271</v>
      </c>
      <c r="BO49" s="100">
        <v>1481.4532780694612</v>
      </c>
      <c r="BP49" s="100">
        <v>0</v>
      </c>
      <c r="BQ49" s="100">
        <v>0</v>
      </c>
      <c r="BR49" s="127">
        <v>3.8971272331178267E-2</v>
      </c>
      <c r="BS49" s="127">
        <v>0.4469792134501272</v>
      </c>
      <c r="BT49" s="100">
        <v>4265.2578703999998</v>
      </c>
      <c r="BU49" s="100">
        <v>58069771</v>
      </c>
      <c r="BV49" s="129">
        <v>4088074</v>
      </c>
      <c r="BW49" s="100">
        <v>85831.874002876575</v>
      </c>
      <c r="BX49" s="124">
        <v>85831.87400287659</v>
      </c>
      <c r="BY49" s="124">
        <v>89882.879632732394</v>
      </c>
      <c r="BZ49" s="124">
        <v>15985.427499096273</v>
      </c>
      <c r="CA49" s="124">
        <v>1390.6418095238096</v>
      </c>
      <c r="CB49" s="124">
        <v>45890.690837162627</v>
      </c>
      <c r="CC49" s="124">
        <v>63616.421495560891</v>
      </c>
      <c r="CD49" s="124">
        <v>80222.711649569028</v>
      </c>
      <c r="CE49" s="124">
        <v>3360.9989619365188</v>
      </c>
      <c r="CF49" s="130">
        <v>0.44451555332418691</v>
      </c>
      <c r="CG49" s="130">
        <v>0.46549534701964324</v>
      </c>
      <c r="CH49" s="130">
        <v>8.2787090838146088E-2</v>
      </c>
      <c r="CI49" s="130">
        <v>7.2020088180237982E-3</v>
      </c>
      <c r="CJ49" s="130">
        <v>0.23766375914414822</v>
      </c>
      <c r="CK49" s="130">
        <v>0.32946372347242725</v>
      </c>
      <c r="CL49" s="130">
        <v>0.41546620614248442</v>
      </c>
      <c r="CM49" s="130">
        <v>1.740631124094015E-2</v>
      </c>
      <c r="CN49" s="124">
        <v>193090.82294422906</v>
      </c>
      <c r="CO49" s="131">
        <v>38867.068565971545</v>
      </c>
      <c r="CP49" s="100">
        <v>41756050.787652001</v>
      </c>
      <c r="CQ49" s="100">
        <v>3640631.1026400006</v>
      </c>
      <c r="CR49" s="100">
        <v>478039</v>
      </c>
      <c r="CS49" s="100">
        <v>303258</v>
      </c>
    </row>
    <row r="52" spans="1:97" ht="15" customHeight="1" x14ac:dyDescent="0.25"/>
  </sheetData>
  <mergeCells count="71">
    <mergeCell ref="AY1:AY3"/>
    <mergeCell ref="AZ1:AZ3"/>
    <mergeCell ref="BA1:BA3"/>
    <mergeCell ref="BB1:BB3"/>
    <mergeCell ref="BR1:BR3"/>
    <mergeCell ref="BP1:BP3"/>
    <mergeCell ref="BE1:BE3"/>
    <mergeCell ref="BF1:BF3"/>
    <mergeCell ref="BG1:BG3"/>
    <mergeCell ref="BH1:BH3"/>
    <mergeCell ref="BI1:BI3"/>
    <mergeCell ref="BJ1:BJ3"/>
    <mergeCell ref="BK1:BK3"/>
    <mergeCell ref="BL1:BL3"/>
    <mergeCell ref="BM1:BM3"/>
    <mergeCell ref="BN1:BN3"/>
    <mergeCell ref="CS1:CS3"/>
    <mergeCell ref="CR1:CR3"/>
    <mergeCell ref="BT1:BT3"/>
    <mergeCell ref="BU1:BU3"/>
    <mergeCell ref="BV1:BV3"/>
    <mergeCell ref="CF2:CH2"/>
    <mergeCell ref="CQ1:CQ3"/>
    <mergeCell ref="Q1:Q3"/>
    <mergeCell ref="R1:R3"/>
    <mergeCell ref="S1:S3"/>
    <mergeCell ref="CP1:CP3"/>
    <mergeCell ref="AH1:AH3"/>
    <mergeCell ref="AI1:AI3"/>
    <mergeCell ref="AJ1:AJ3"/>
    <mergeCell ref="BW1:BW3"/>
    <mergeCell ref="BQ1:BQ3"/>
    <mergeCell ref="CO1:CO3"/>
    <mergeCell ref="AE1:AE3"/>
    <mergeCell ref="AF1:AF3"/>
    <mergeCell ref="BO1:BO3"/>
    <mergeCell ref="BD1:BD3"/>
    <mergeCell ref="BS1:BS3"/>
    <mergeCell ref="T1:T3"/>
    <mergeCell ref="AK1:AK3"/>
    <mergeCell ref="BC1:BC3"/>
    <mergeCell ref="AX1:AX3"/>
    <mergeCell ref="AV1:AV3"/>
    <mergeCell ref="H1:H3"/>
    <mergeCell ref="I1:I3"/>
    <mergeCell ref="AW1:AW3"/>
    <mergeCell ref="AC1:AC3"/>
    <mergeCell ref="AD1:AD3"/>
    <mergeCell ref="M1:M3"/>
    <mergeCell ref="O1:O3"/>
    <mergeCell ref="J1:J3"/>
    <mergeCell ref="AU1:AU3"/>
    <mergeCell ref="P1:P3"/>
    <mergeCell ref="N1:N3"/>
    <mergeCell ref="K1:K3"/>
    <mergeCell ref="L1:L3"/>
    <mergeCell ref="B1:B3"/>
    <mergeCell ref="C1:C3"/>
    <mergeCell ref="AT1:AT3"/>
    <mergeCell ref="D1:D3"/>
    <mergeCell ref="E1:E3"/>
    <mergeCell ref="AG1:AG3"/>
    <mergeCell ref="V1:V3"/>
    <mergeCell ref="W1:W3"/>
    <mergeCell ref="X1:X3"/>
    <mergeCell ref="Y1:Y3"/>
    <mergeCell ref="Z1:Z3"/>
    <mergeCell ref="AA1:AA3"/>
    <mergeCell ref="AB1:AB3"/>
    <mergeCell ref="G1:G3"/>
    <mergeCell ref="F1:F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50"/>
  <sheetViews>
    <sheetView topLeftCell="A13" zoomScale="85" zoomScaleNormal="85" workbookViewId="0">
      <selection activeCell="AQ10" sqref="AQ10"/>
    </sheetView>
  </sheetViews>
  <sheetFormatPr defaultColWidth="11.42578125" defaultRowHeight="15" x14ac:dyDescent="0.25"/>
  <sheetData>
    <row r="1" spans="1:38" x14ac:dyDescent="0.25">
      <c r="A1" s="75">
        <v>2005</v>
      </c>
      <c r="B1" s="310" t="s">
        <v>84</v>
      </c>
      <c r="C1" s="310" t="s">
        <v>85</v>
      </c>
      <c r="D1" s="310" t="s">
        <v>86</v>
      </c>
      <c r="E1" s="310" t="s">
        <v>87</v>
      </c>
      <c r="F1" s="174"/>
      <c r="G1" s="310" t="s">
        <v>6</v>
      </c>
      <c r="H1" s="308" t="s">
        <v>7</v>
      </c>
      <c r="I1" s="308" t="s">
        <v>89</v>
      </c>
      <c r="J1" s="173"/>
      <c r="K1" s="310" t="s">
        <v>35</v>
      </c>
      <c r="L1" s="310" t="s">
        <v>36</v>
      </c>
      <c r="M1" s="174"/>
      <c r="N1" s="313" t="s">
        <v>100</v>
      </c>
      <c r="O1" s="308" t="s">
        <v>92</v>
      </c>
      <c r="P1" s="173"/>
      <c r="Q1" s="308" t="s">
        <v>17</v>
      </c>
      <c r="R1" s="310" t="s">
        <v>94</v>
      </c>
      <c r="S1" s="76"/>
      <c r="T1" s="76"/>
      <c r="U1" s="174"/>
      <c r="V1" s="174"/>
      <c r="W1" s="174"/>
      <c r="X1" s="174"/>
      <c r="Y1" s="174"/>
      <c r="Z1" s="174"/>
      <c r="AA1" s="174"/>
      <c r="AB1" s="76"/>
      <c r="AC1" s="76"/>
      <c r="AD1" s="310" t="s">
        <v>88</v>
      </c>
      <c r="AE1" s="310" t="s">
        <v>90</v>
      </c>
      <c r="AF1" s="308" t="s">
        <v>91</v>
      </c>
      <c r="AG1" s="314" t="s">
        <v>93</v>
      </c>
      <c r="AH1" s="312" t="s">
        <v>95</v>
      </c>
      <c r="AI1" s="312" t="s">
        <v>96</v>
      </c>
      <c r="AJ1" s="312" t="s">
        <v>97</v>
      </c>
      <c r="AK1" s="312" t="s">
        <v>98</v>
      </c>
      <c r="AL1" s="313" t="s">
        <v>99</v>
      </c>
    </row>
    <row r="2" spans="1:38" x14ac:dyDescent="0.25">
      <c r="A2" s="75"/>
      <c r="B2" s="311"/>
      <c r="C2" s="310"/>
      <c r="D2" s="310"/>
      <c r="E2" s="310"/>
      <c r="F2" s="174"/>
      <c r="G2" s="310"/>
      <c r="H2" s="309"/>
      <c r="I2" s="309"/>
      <c r="J2" s="175"/>
      <c r="K2" s="310"/>
      <c r="L2" s="310"/>
      <c r="M2" s="174"/>
      <c r="N2" s="313"/>
      <c r="O2" s="308"/>
      <c r="P2" s="173"/>
      <c r="Q2" s="308"/>
      <c r="R2" s="310"/>
      <c r="S2" s="76"/>
      <c r="T2" s="76"/>
      <c r="U2" s="174"/>
      <c r="V2" s="174"/>
      <c r="W2" s="174"/>
      <c r="X2" s="174"/>
      <c r="Y2" s="174"/>
      <c r="Z2" s="174"/>
      <c r="AA2" s="174"/>
      <c r="AB2" s="76"/>
      <c r="AC2" s="76"/>
      <c r="AD2" s="310"/>
      <c r="AE2" s="310"/>
      <c r="AF2" s="308"/>
      <c r="AG2" s="314"/>
      <c r="AH2" s="312"/>
      <c r="AI2" s="312"/>
      <c r="AJ2" s="312"/>
      <c r="AK2" s="312"/>
      <c r="AL2" s="313"/>
    </row>
    <row r="3" spans="1:38" x14ac:dyDescent="0.25">
      <c r="A3" s="77"/>
      <c r="B3" s="311"/>
      <c r="C3" s="311"/>
      <c r="D3" s="310"/>
      <c r="E3" s="310"/>
      <c r="F3" s="174"/>
      <c r="G3" s="310"/>
      <c r="H3" s="309"/>
      <c r="I3" s="309"/>
      <c r="J3" s="175"/>
      <c r="K3" s="310"/>
      <c r="L3" s="310"/>
      <c r="M3" s="174"/>
      <c r="N3" s="313"/>
      <c r="O3" s="308"/>
      <c r="P3" s="173"/>
      <c r="Q3" s="308"/>
      <c r="R3" s="310"/>
      <c r="S3" s="79"/>
      <c r="T3" s="79"/>
      <c r="U3" s="176"/>
      <c r="V3" s="176"/>
      <c r="W3" s="176"/>
      <c r="X3" s="176"/>
      <c r="Y3" s="176"/>
      <c r="Z3" s="176"/>
      <c r="AA3" s="176"/>
      <c r="AB3" s="79"/>
      <c r="AC3" s="78"/>
      <c r="AD3" s="310"/>
      <c r="AE3" s="310"/>
      <c r="AF3" s="308"/>
      <c r="AG3" s="314"/>
      <c r="AH3" s="312"/>
      <c r="AI3" s="312"/>
      <c r="AJ3" s="312"/>
      <c r="AK3" s="312"/>
      <c r="AL3" s="313"/>
    </row>
    <row r="4" spans="1:38" x14ac:dyDescent="0.25">
      <c r="A4" s="77"/>
      <c r="B4" s="79"/>
      <c r="C4" s="79"/>
      <c r="D4" s="76"/>
      <c r="E4" s="76"/>
      <c r="F4" s="174"/>
      <c r="G4" s="76"/>
      <c r="H4" s="80"/>
      <c r="I4" s="80"/>
      <c r="J4" s="175"/>
      <c r="K4" s="76"/>
      <c r="L4" s="76"/>
      <c r="M4" s="174"/>
      <c r="N4" s="84"/>
      <c r="O4" s="81"/>
      <c r="P4" s="173"/>
      <c r="Q4" s="81"/>
      <c r="R4" s="76"/>
      <c r="S4" s="79"/>
      <c r="T4" s="79"/>
      <c r="U4" s="176"/>
      <c r="V4" s="176"/>
      <c r="W4" s="176"/>
      <c r="X4" s="176"/>
      <c r="Y4" s="176"/>
      <c r="Z4" s="176"/>
      <c r="AA4" s="176"/>
      <c r="AB4" s="79"/>
      <c r="AC4" s="78"/>
      <c r="AD4" s="76"/>
      <c r="AE4" s="76"/>
      <c r="AF4" s="81"/>
      <c r="AG4" s="82"/>
      <c r="AH4" s="83"/>
      <c r="AI4" s="83"/>
      <c r="AJ4" s="83"/>
      <c r="AK4" s="83"/>
      <c r="AL4" s="84"/>
    </row>
    <row r="5" spans="1:38" x14ac:dyDescent="0.25">
      <c r="A5" s="77" t="s">
        <v>40</v>
      </c>
      <c r="B5" s="77">
        <v>3142065</v>
      </c>
      <c r="C5" s="85">
        <v>0.48088999999999998</v>
      </c>
      <c r="D5" s="77">
        <v>296.2</v>
      </c>
      <c r="E5" s="77">
        <v>240.023</v>
      </c>
      <c r="F5" s="77"/>
      <c r="G5" s="86">
        <v>2206.2820000000002</v>
      </c>
      <c r="H5" s="87">
        <v>0.31470773001819347</v>
      </c>
      <c r="I5" s="88" t="s">
        <v>32</v>
      </c>
      <c r="J5" s="88"/>
      <c r="K5" s="88" t="s">
        <v>32</v>
      </c>
      <c r="L5" s="86">
        <v>0.10900155360261804</v>
      </c>
      <c r="M5" s="86"/>
      <c r="N5" s="91" t="s">
        <v>32</v>
      </c>
      <c r="O5" s="89" t="s">
        <v>32</v>
      </c>
      <c r="P5" s="89"/>
      <c r="Q5" s="89" t="s">
        <v>32</v>
      </c>
      <c r="R5" s="89" t="s">
        <v>32</v>
      </c>
      <c r="S5" s="85"/>
      <c r="T5" s="85"/>
      <c r="U5" s="85"/>
      <c r="V5" s="85"/>
      <c r="W5" s="85"/>
      <c r="X5" s="85"/>
      <c r="Y5" s="85"/>
      <c r="Z5" s="85"/>
      <c r="AA5" s="85"/>
      <c r="AB5" s="85"/>
      <c r="AC5" s="77">
        <v>1510987.6378500001</v>
      </c>
      <c r="AD5" s="86">
        <v>694.33399999999995</v>
      </c>
      <c r="AE5" s="88" t="s">
        <v>32</v>
      </c>
      <c r="AF5" s="88" t="s">
        <v>32</v>
      </c>
      <c r="AG5" s="88" t="s">
        <v>32</v>
      </c>
      <c r="AH5" s="77">
        <v>164.7</v>
      </c>
      <c r="AI5" s="77">
        <v>0</v>
      </c>
      <c r="AJ5" s="77">
        <v>611.29999999999995</v>
      </c>
      <c r="AK5" s="77">
        <v>215.9</v>
      </c>
      <c r="AL5" s="90">
        <v>470</v>
      </c>
    </row>
    <row r="6" spans="1:38" x14ac:dyDescent="0.25">
      <c r="A6" s="77" t="s">
        <v>41</v>
      </c>
      <c r="B6" s="77">
        <v>3217500</v>
      </c>
      <c r="C6" s="85">
        <v>0.35808999999999996</v>
      </c>
      <c r="D6" s="77">
        <v>42.7</v>
      </c>
      <c r="E6" s="77">
        <v>42.2</v>
      </c>
      <c r="F6" s="77"/>
      <c r="G6" s="86">
        <v>2505.049</v>
      </c>
      <c r="H6" s="87">
        <v>6.1268661810607299E-2</v>
      </c>
      <c r="I6" s="88" t="s">
        <v>32</v>
      </c>
      <c r="J6" s="88"/>
      <c r="K6" s="88" t="s">
        <v>32</v>
      </c>
      <c r="L6" s="86">
        <v>3.3589243005870115E-2</v>
      </c>
      <c r="M6" s="86"/>
      <c r="N6" s="91" t="s">
        <v>32</v>
      </c>
      <c r="O6" s="89" t="s">
        <v>32</v>
      </c>
      <c r="P6" s="89"/>
      <c r="Q6" s="89" t="s">
        <v>32</v>
      </c>
      <c r="R6" s="89" t="s">
        <v>32</v>
      </c>
      <c r="S6" s="85"/>
      <c r="T6" s="85"/>
      <c r="U6" s="85"/>
      <c r="V6" s="85"/>
      <c r="W6" s="85"/>
      <c r="X6" s="85"/>
      <c r="Y6" s="85"/>
      <c r="Z6" s="85"/>
      <c r="AA6" s="85"/>
      <c r="AB6" s="85"/>
      <c r="AC6" s="77">
        <v>1152154.575</v>
      </c>
      <c r="AD6" s="86">
        <v>153.48099999999999</v>
      </c>
      <c r="AE6" s="88" t="s">
        <v>32</v>
      </c>
      <c r="AF6" s="88" t="s">
        <v>32</v>
      </c>
      <c r="AG6" s="88" t="s">
        <v>32</v>
      </c>
      <c r="AH6" s="77">
        <v>38.700000000000003</v>
      </c>
      <c r="AI6" s="77">
        <v>0</v>
      </c>
      <c r="AJ6" s="77">
        <v>283</v>
      </c>
      <c r="AK6" s="77" t="s">
        <v>217</v>
      </c>
      <c r="AL6" s="90">
        <v>360</v>
      </c>
    </row>
    <row r="7" spans="1:38" x14ac:dyDescent="0.25">
      <c r="A7" s="92" t="s">
        <v>42</v>
      </c>
      <c r="B7" s="77">
        <v>8227828</v>
      </c>
      <c r="C7" s="85">
        <v>0.32447000000000004</v>
      </c>
      <c r="D7" s="77">
        <v>16471</v>
      </c>
      <c r="E7" s="77">
        <v>24471</v>
      </c>
      <c r="F7" s="77"/>
      <c r="G7" s="86">
        <v>33761.286</v>
      </c>
      <c r="H7" s="87">
        <v>0.20986250346032434</v>
      </c>
      <c r="I7" s="88">
        <v>14442.967062830483</v>
      </c>
      <c r="J7" s="88"/>
      <c r="K7" s="88">
        <v>1.755380285396156</v>
      </c>
      <c r="L7" s="86">
        <v>1.4578507965406808</v>
      </c>
      <c r="M7" s="86"/>
      <c r="N7" s="91">
        <v>0.31326506531740062</v>
      </c>
      <c r="O7" s="89">
        <v>0.28316468472886275</v>
      </c>
      <c r="P7" s="89"/>
      <c r="Q7" s="89">
        <v>8.6110793827388288E-2</v>
      </c>
      <c r="R7" s="89">
        <v>0.41032005435724733</v>
      </c>
      <c r="S7" s="85"/>
      <c r="T7" s="85"/>
      <c r="U7" s="85"/>
      <c r="V7" s="85"/>
      <c r="W7" s="85"/>
      <c r="X7" s="85"/>
      <c r="Y7" s="85"/>
      <c r="Z7" s="85"/>
      <c r="AA7" s="85"/>
      <c r="AB7" s="85"/>
      <c r="AC7" s="77">
        <v>2669683.3511600001</v>
      </c>
      <c r="AD7" s="86">
        <v>7085.2280000000001</v>
      </c>
      <c r="AE7" s="88">
        <v>2907.2111380934907</v>
      </c>
      <c r="AF7" s="88">
        <v>2.0727858211187558</v>
      </c>
      <c r="AG7" s="88">
        <v>4.3203610717410958</v>
      </c>
      <c r="AH7" s="77">
        <v>3892</v>
      </c>
      <c r="AI7" s="77">
        <v>6929.3230000000003</v>
      </c>
      <c r="AJ7" s="77">
        <v>3343</v>
      </c>
      <c r="AK7" s="77">
        <v>0</v>
      </c>
      <c r="AL7" s="90">
        <v>25136</v>
      </c>
    </row>
    <row r="8" spans="1:38" x14ac:dyDescent="0.25">
      <c r="A8" s="92" t="s">
        <v>44</v>
      </c>
      <c r="B8" s="77">
        <v>9795287</v>
      </c>
      <c r="C8" s="85">
        <v>0.25305</v>
      </c>
      <c r="D8" s="77">
        <v>8696</v>
      </c>
      <c r="E8" s="77">
        <v>7254.9539999999997</v>
      </c>
      <c r="F8" s="77"/>
      <c r="G8" s="86">
        <v>26873.14</v>
      </c>
      <c r="H8" s="87">
        <v>4.2179440139857118E-2</v>
      </c>
      <c r="I8" s="88" t="s">
        <v>32</v>
      </c>
      <c r="J8" s="88"/>
      <c r="K8" s="88" t="s">
        <v>32</v>
      </c>
      <c r="L8" s="86">
        <v>0.51073358635450339</v>
      </c>
      <c r="M8" s="86"/>
      <c r="N8" s="91" t="s">
        <v>32</v>
      </c>
      <c r="O8" s="89" t="s">
        <v>32</v>
      </c>
      <c r="P8" s="89"/>
      <c r="Q8" s="89" t="s">
        <v>32</v>
      </c>
      <c r="R8" s="89" t="s">
        <v>32</v>
      </c>
      <c r="S8" s="85"/>
      <c r="T8" s="85"/>
      <c r="U8" s="85"/>
      <c r="V8" s="85"/>
      <c r="W8" s="85"/>
      <c r="X8" s="85"/>
      <c r="Y8" s="85"/>
      <c r="Z8" s="85"/>
      <c r="AA8" s="85"/>
      <c r="AB8" s="85"/>
      <c r="AC8" s="77">
        <v>2478697.3753499999</v>
      </c>
      <c r="AD8" s="86">
        <v>1133.4939999999999</v>
      </c>
      <c r="AE8" s="88" t="s">
        <v>32</v>
      </c>
      <c r="AF8" s="88" t="s">
        <v>32</v>
      </c>
      <c r="AG8" s="88" t="s">
        <v>32</v>
      </c>
      <c r="AH8" s="77">
        <v>1265.954</v>
      </c>
      <c r="AI8" s="77">
        <v>0</v>
      </c>
      <c r="AJ8" s="77">
        <v>6376.3</v>
      </c>
      <c r="AK8" s="77">
        <v>50</v>
      </c>
      <c r="AL8" s="90">
        <v>22809</v>
      </c>
    </row>
    <row r="9" spans="1:38" x14ac:dyDescent="0.25">
      <c r="A9" s="92" t="s">
        <v>45</v>
      </c>
      <c r="B9" s="77">
        <v>10478617</v>
      </c>
      <c r="C9" s="85">
        <v>2.5889999999999986E-2</v>
      </c>
      <c r="D9" s="77">
        <v>4950</v>
      </c>
      <c r="E9" s="77">
        <v>7044</v>
      </c>
      <c r="F9" s="77"/>
      <c r="G9" s="86">
        <v>58684.739000000001</v>
      </c>
      <c r="H9" s="87">
        <v>1.9699993894494443E-2</v>
      </c>
      <c r="I9" s="88" t="s">
        <v>32</v>
      </c>
      <c r="J9" s="88"/>
      <c r="K9" s="88" t="s">
        <v>32</v>
      </c>
      <c r="L9" s="86">
        <v>2.3406566287750175</v>
      </c>
      <c r="M9" s="86"/>
      <c r="N9" s="91" t="s">
        <v>32</v>
      </c>
      <c r="O9" s="89" t="s">
        <v>32</v>
      </c>
      <c r="P9" s="89"/>
      <c r="Q9" s="89" t="s">
        <v>32</v>
      </c>
      <c r="R9" s="89" t="s">
        <v>32</v>
      </c>
      <c r="S9" s="85"/>
      <c r="T9" s="85"/>
      <c r="U9" s="85"/>
      <c r="V9" s="85"/>
      <c r="W9" s="85"/>
      <c r="X9" s="85"/>
      <c r="Y9" s="85"/>
      <c r="Z9" s="85"/>
      <c r="AA9" s="85"/>
      <c r="AB9" s="85"/>
      <c r="AC9" s="77">
        <v>271291.39412999986</v>
      </c>
      <c r="AD9" s="86">
        <v>1156.0889999999999</v>
      </c>
      <c r="AE9" s="88" t="s">
        <v>32</v>
      </c>
      <c r="AF9" s="88" t="s">
        <v>32</v>
      </c>
      <c r="AG9" s="88" t="s">
        <v>32</v>
      </c>
      <c r="AH9" s="77">
        <v>635</v>
      </c>
      <c r="AI9" s="77">
        <v>0</v>
      </c>
      <c r="AJ9" s="77">
        <v>667</v>
      </c>
      <c r="AK9" s="77">
        <v>0</v>
      </c>
      <c r="AL9" s="90">
        <v>5289</v>
      </c>
    </row>
    <row r="10" spans="1:38" x14ac:dyDescent="0.25">
      <c r="A10" s="92" t="s">
        <v>46</v>
      </c>
      <c r="B10" s="77">
        <v>3915238</v>
      </c>
      <c r="C10" s="85">
        <v>0.51378999999999997</v>
      </c>
      <c r="D10" s="77">
        <v>3806</v>
      </c>
      <c r="E10" s="77">
        <v>3414.1239999999998</v>
      </c>
      <c r="F10" s="77"/>
      <c r="G10" s="86">
        <v>5042.0780000000004</v>
      </c>
      <c r="H10" s="87">
        <v>0.13875866259903158</v>
      </c>
      <c r="I10" s="88" t="s">
        <v>32</v>
      </c>
      <c r="J10" s="88"/>
      <c r="K10" s="88" t="s">
        <v>32</v>
      </c>
      <c r="L10" s="86">
        <v>0.53307844444150898</v>
      </c>
      <c r="M10" s="86"/>
      <c r="N10" s="91" t="s">
        <v>32</v>
      </c>
      <c r="O10" s="89" t="s">
        <v>32</v>
      </c>
      <c r="P10" s="89"/>
      <c r="Q10" s="89" t="s">
        <v>32</v>
      </c>
      <c r="R10" s="89" t="s">
        <v>32</v>
      </c>
      <c r="S10" s="85"/>
      <c r="T10" s="85"/>
      <c r="U10" s="85"/>
      <c r="V10" s="85"/>
      <c r="W10" s="85"/>
      <c r="X10" s="85"/>
      <c r="Y10" s="85"/>
      <c r="Z10" s="85"/>
      <c r="AA10" s="85"/>
      <c r="AB10" s="85"/>
      <c r="AC10" s="77">
        <v>2011610.1320199999</v>
      </c>
      <c r="AD10" s="86">
        <v>699.63199999999995</v>
      </c>
      <c r="AE10" s="88" t="s">
        <v>32</v>
      </c>
      <c r="AF10" s="88" t="s">
        <v>32</v>
      </c>
      <c r="AG10" s="88" t="s">
        <v>32</v>
      </c>
      <c r="AH10" s="77">
        <v>1072.346</v>
      </c>
      <c r="AI10" s="77">
        <v>0</v>
      </c>
      <c r="AJ10" s="77">
        <v>1252</v>
      </c>
      <c r="AK10" s="77">
        <v>0</v>
      </c>
      <c r="AL10" s="90" t="s">
        <v>217</v>
      </c>
    </row>
    <row r="11" spans="1:38" x14ac:dyDescent="0.25">
      <c r="A11" s="92" t="s">
        <v>47</v>
      </c>
      <c r="B11" s="77">
        <v>7739900</v>
      </c>
      <c r="C11" s="85">
        <v>0.28542000000000001</v>
      </c>
      <c r="D11" s="77">
        <v>5861.67</v>
      </c>
      <c r="E11" s="77">
        <v>5353.3969999999999</v>
      </c>
      <c r="F11" s="77"/>
      <c r="G11" s="86">
        <v>19945.591</v>
      </c>
      <c r="H11" s="87">
        <v>5.5057080033376796E-2</v>
      </c>
      <c r="I11" s="88" t="s">
        <v>32</v>
      </c>
      <c r="J11" s="88"/>
      <c r="K11" s="88" t="s">
        <v>32</v>
      </c>
      <c r="L11" s="86">
        <v>1.1565860561801464</v>
      </c>
      <c r="M11" s="86"/>
      <c r="N11" s="91" t="s">
        <v>32</v>
      </c>
      <c r="O11" s="89" t="s">
        <v>32</v>
      </c>
      <c r="P11" s="89"/>
      <c r="Q11" s="89" t="s">
        <v>32</v>
      </c>
      <c r="R11" s="89" t="s">
        <v>32</v>
      </c>
      <c r="S11" s="85"/>
      <c r="T11" s="85"/>
      <c r="U11" s="85"/>
      <c r="V11" s="85"/>
      <c r="W11" s="85"/>
      <c r="X11" s="85"/>
      <c r="Y11" s="85"/>
      <c r="Z11" s="85"/>
      <c r="AA11" s="85"/>
      <c r="AB11" s="85"/>
      <c r="AC11" s="77">
        <v>2209122.2579999999</v>
      </c>
      <c r="AD11" s="86">
        <v>1098.146</v>
      </c>
      <c r="AE11" s="88" t="s">
        <v>32</v>
      </c>
      <c r="AF11" s="88" t="s">
        <v>32</v>
      </c>
      <c r="AG11" s="88" t="s">
        <v>32</v>
      </c>
      <c r="AH11" s="77">
        <v>2555.04</v>
      </c>
      <c r="AI11" s="77">
        <v>0</v>
      </c>
      <c r="AJ11" s="77">
        <v>2561</v>
      </c>
      <c r="AK11" s="77">
        <v>0</v>
      </c>
      <c r="AL11" s="90">
        <v>14120</v>
      </c>
    </row>
    <row r="12" spans="1:38" x14ac:dyDescent="0.25">
      <c r="A12" s="92" t="s">
        <v>48</v>
      </c>
      <c r="B12" s="77">
        <v>32245209</v>
      </c>
      <c r="C12" s="85">
        <v>0.19418000000000007</v>
      </c>
      <c r="D12" s="77">
        <v>203121</v>
      </c>
      <c r="E12" s="77">
        <v>203534.15599999999</v>
      </c>
      <c r="F12" s="77"/>
      <c r="G12" s="86">
        <v>272197.61800000002</v>
      </c>
      <c r="H12" s="87">
        <v>0.15948407380993318</v>
      </c>
      <c r="I12" s="88">
        <v>47810</v>
      </c>
      <c r="J12" s="88"/>
      <c r="K12" s="88">
        <v>1.4827008874403635</v>
      </c>
      <c r="L12" s="86">
        <v>0.41606773777892397</v>
      </c>
      <c r="M12" s="86"/>
      <c r="N12" s="91" t="s">
        <v>32</v>
      </c>
      <c r="O12" s="89" t="s">
        <v>32</v>
      </c>
      <c r="P12" s="89"/>
      <c r="Q12" s="89">
        <v>3.5355304038145373E-2</v>
      </c>
      <c r="R12" s="89">
        <v>0.22168548365701035</v>
      </c>
      <c r="S12" s="85"/>
      <c r="T12" s="85"/>
      <c r="U12" s="85"/>
      <c r="V12" s="85"/>
      <c r="W12" s="85"/>
      <c r="X12" s="85"/>
      <c r="Y12" s="85"/>
      <c r="Z12" s="85"/>
      <c r="AA12" s="85"/>
      <c r="AB12" s="85"/>
      <c r="AC12" s="77">
        <v>6261374.6836200021</v>
      </c>
      <c r="AD12" s="86">
        <v>43411.184999999998</v>
      </c>
      <c r="AE12" s="88">
        <v>9623.629542848952</v>
      </c>
      <c r="AF12" s="88" t="s">
        <v>32</v>
      </c>
      <c r="AG12" s="88">
        <v>0.15415916990720141</v>
      </c>
      <c r="AH12" s="77">
        <v>2605.1559999999999</v>
      </c>
      <c r="AI12" s="77">
        <v>0</v>
      </c>
      <c r="AJ12" s="77">
        <v>310134</v>
      </c>
      <c r="AK12" s="77">
        <v>0</v>
      </c>
      <c r="AL12" s="90">
        <v>442030</v>
      </c>
    </row>
    <row r="13" spans="1:38" x14ac:dyDescent="0.25">
      <c r="A13" s="92" t="s">
        <v>50</v>
      </c>
      <c r="B13" s="77">
        <v>757794</v>
      </c>
      <c r="C13" s="85">
        <v>0.29680000000000001</v>
      </c>
      <c r="D13" s="77">
        <v>9.6560000000000006</v>
      </c>
      <c r="E13" s="77">
        <v>10.148999999999999</v>
      </c>
      <c r="F13" s="77"/>
      <c r="G13" s="86">
        <v>2220.0740000000001</v>
      </c>
      <c r="H13" s="87">
        <v>2.4191986393246351E-2</v>
      </c>
      <c r="I13" s="88" t="s">
        <v>32</v>
      </c>
      <c r="J13" s="88"/>
      <c r="K13" s="88" t="s">
        <v>32</v>
      </c>
      <c r="L13" s="86">
        <v>1.8593834862715822E-2</v>
      </c>
      <c r="M13" s="86"/>
      <c r="N13" s="91" t="s">
        <v>32</v>
      </c>
      <c r="O13" s="89" t="s">
        <v>32</v>
      </c>
      <c r="P13" s="89"/>
      <c r="Q13" s="89" t="s">
        <v>32</v>
      </c>
      <c r="R13" s="89" t="s">
        <v>32</v>
      </c>
      <c r="S13" s="85"/>
      <c r="T13" s="85"/>
      <c r="U13" s="85"/>
      <c r="V13" s="85"/>
      <c r="W13" s="85"/>
      <c r="X13" s="85"/>
      <c r="Y13" s="85"/>
      <c r="Z13" s="85"/>
      <c r="AA13" s="85"/>
      <c r="AB13" s="85"/>
      <c r="AC13" s="77">
        <v>224913.2592</v>
      </c>
      <c r="AD13" s="86">
        <v>53.707999999999998</v>
      </c>
      <c r="AE13" s="88" t="s">
        <v>32</v>
      </c>
      <c r="AF13" s="88" t="s">
        <v>32</v>
      </c>
      <c r="AG13" s="88" t="s">
        <v>32</v>
      </c>
      <c r="AH13" s="77">
        <v>4.1820000000000004</v>
      </c>
      <c r="AI13" s="77">
        <v>0</v>
      </c>
      <c r="AJ13" s="77">
        <v>43.2</v>
      </c>
      <c r="AK13" s="77">
        <v>0</v>
      </c>
      <c r="AL13" s="90">
        <v>40</v>
      </c>
    </row>
    <row r="14" spans="1:38" x14ac:dyDescent="0.25">
      <c r="A14" s="92" t="s">
        <v>51</v>
      </c>
      <c r="B14" s="77">
        <v>10235828</v>
      </c>
      <c r="C14" s="85">
        <v>0.26459000000000005</v>
      </c>
      <c r="D14" s="77">
        <v>15510</v>
      </c>
      <c r="E14" s="77">
        <v>13456</v>
      </c>
      <c r="F14" s="77"/>
      <c r="G14" s="86">
        <v>44940.856</v>
      </c>
      <c r="H14" s="87">
        <v>3.9724410233752561E-2</v>
      </c>
      <c r="I14" s="88">
        <v>7939</v>
      </c>
      <c r="J14" s="88"/>
      <c r="K14" s="88">
        <v>0.77560896881033947</v>
      </c>
      <c r="L14" s="86">
        <v>0.35668161189003594</v>
      </c>
      <c r="M14" s="86"/>
      <c r="N14" s="91">
        <v>0.25244727481261953</v>
      </c>
      <c r="O14" s="89">
        <v>0.37425683709869201</v>
      </c>
      <c r="P14" s="89"/>
      <c r="Q14" s="89">
        <v>3.5558596798940335E-2</v>
      </c>
      <c r="R14" s="89">
        <v>0.89513215148320402</v>
      </c>
      <c r="S14" s="85"/>
      <c r="T14" s="85"/>
      <c r="U14" s="85"/>
      <c r="V14" s="85"/>
      <c r="W14" s="85"/>
      <c r="X14" s="85"/>
      <c r="Y14" s="85"/>
      <c r="Z14" s="85"/>
      <c r="AA14" s="85"/>
      <c r="AB14" s="85"/>
      <c r="AC14" s="77">
        <v>2708297.7305200007</v>
      </c>
      <c r="AD14" s="86">
        <v>1785.249</v>
      </c>
      <c r="AE14" s="88">
        <v>1598.0337783032385</v>
      </c>
      <c r="AF14" s="88">
        <v>2</v>
      </c>
      <c r="AG14" s="88">
        <v>3.1528991262907069</v>
      </c>
      <c r="AH14" s="77">
        <v>966</v>
      </c>
      <c r="AI14" s="77">
        <v>5036</v>
      </c>
      <c r="AJ14" s="77">
        <v>2518</v>
      </c>
      <c r="AK14" s="77">
        <v>0</v>
      </c>
      <c r="AL14" s="90">
        <v>22669</v>
      </c>
    </row>
    <row r="15" spans="1:38" x14ac:dyDescent="0.25">
      <c r="A15" s="92" t="s">
        <v>52</v>
      </c>
      <c r="B15" s="77">
        <v>5419432</v>
      </c>
      <c r="C15" s="85">
        <v>0.13134000000000001</v>
      </c>
      <c r="D15" s="77">
        <v>2962.5</v>
      </c>
      <c r="E15" s="77">
        <v>3433.9589999999998</v>
      </c>
      <c r="F15" s="77"/>
      <c r="G15" s="86">
        <v>18888.580999999998</v>
      </c>
      <c r="H15" s="87">
        <v>0.1514152386566254</v>
      </c>
      <c r="I15" s="88" t="s">
        <v>32</v>
      </c>
      <c r="J15" s="88"/>
      <c r="K15" s="88" t="s">
        <v>32</v>
      </c>
      <c r="L15" s="86">
        <v>2.1761389166570555</v>
      </c>
      <c r="M15" s="86"/>
      <c r="N15" s="91" t="s">
        <v>32</v>
      </c>
      <c r="O15" s="89" t="s">
        <v>32</v>
      </c>
      <c r="P15" s="89"/>
      <c r="Q15" s="89" t="s">
        <v>32</v>
      </c>
      <c r="R15" s="89" t="s">
        <v>32</v>
      </c>
      <c r="S15" s="85"/>
      <c r="T15" s="85"/>
      <c r="U15" s="85"/>
      <c r="V15" s="85"/>
      <c r="W15" s="85"/>
      <c r="X15" s="85"/>
      <c r="Y15" s="85"/>
      <c r="Z15" s="85"/>
      <c r="AA15" s="85"/>
      <c r="AB15" s="85"/>
      <c r="AC15" s="77">
        <v>711788.19888000004</v>
      </c>
      <c r="AD15" s="86">
        <v>2860.0189999999998</v>
      </c>
      <c r="AE15" s="88" t="s">
        <v>32</v>
      </c>
      <c r="AF15" s="88" t="s">
        <v>32</v>
      </c>
      <c r="AG15" s="88" t="s">
        <v>32</v>
      </c>
      <c r="AH15" s="77">
        <v>1548.95</v>
      </c>
      <c r="AI15" s="77">
        <v>0</v>
      </c>
      <c r="AJ15" s="77">
        <v>385</v>
      </c>
      <c r="AK15" s="77">
        <v>0</v>
      </c>
      <c r="AL15" s="90">
        <v>5176</v>
      </c>
    </row>
    <row r="16" spans="1:38" x14ac:dyDescent="0.25">
      <c r="A16" s="92" t="s">
        <v>53</v>
      </c>
      <c r="B16" s="77">
        <v>1346097</v>
      </c>
      <c r="C16" s="85">
        <v>0.30513000000000007</v>
      </c>
      <c r="D16" s="77">
        <v>5500</v>
      </c>
      <c r="E16" s="77">
        <v>5460.16</v>
      </c>
      <c r="F16" s="77"/>
      <c r="G16" s="86">
        <v>5164.3209999999999</v>
      </c>
      <c r="H16" s="87">
        <v>0.11394876499737332</v>
      </c>
      <c r="I16" s="88" t="s">
        <v>32</v>
      </c>
      <c r="J16" s="88"/>
      <c r="K16" s="88" t="s">
        <v>32</v>
      </c>
      <c r="L16" s="86">
        <v>2.2711138794984391</v>
      </c>
      <c r="M16" s="86"/>
      <c r="N16" s="91" t="s">
        <v>32</v>
      </c>
      <c r="O16" s="89" t="s">
        <v>32</v>
      </c>
      <c r="P16" s="89"/>
      <c r="Q16" s="89" t="s">
        <v>32</v>
      </c>
      <c r="R16" s="89" t="s">
        <v>32</v>
      </c>
      <c r="S16" s="85"/>
      <c r="T16" s="85"/>
      <c r="U16" s="85"/>
      <c r="V16" s="85"/>
      <c r="W16" s="85"/>
      <c r="X16" s="85"/>
      <c r="Y16" s="85"/>
      <c r="Z16" s="85"/>
      <c r="AA16" s="85"/>
      <c r="AB16" s="85"/>
      <c r="AC16" s="77">
        <v>410734.57761000009</v>
      </c>
      <c r="AD16" s="86">
        <v>588.46799999999996</v>
      </c>
      <c r="AE16" s="88" t="s">
        <v>32</v>
      </c>
      <c r="AF16" s="88" t="s">
        <v>32</v>
      </c>
      <c r="AG16" s="88" t="s">
        <v>32</v>
      </c>
      <c r="AH16" s="77">
        <v>932.82500000000005</v>
      </c>
      <c r="AI16" s="77">
        <v>0</v>
      </c>
      <c r="AJ16" s="77">
        <v>2074.1</v>
      </c>
      <c r="AK16" s="77">
        <v>92</v>
      </c>
      <c r="AL16" s="90">
        <v>11361</v>
      </c>
    </row>
    <row r="17" spans="1:38" x14ac:dyDescent="0.25">
      <c r="A17" s="92" t="s">
        <v>54</v>
      </c>
      <c r="B17" s="77">
        <v>5246096</v>
      </c>
      <c r="C17" s="85">
        <v>0.14910000000000001</v>
      </c>
      <c r="D17" s="77">
        <v>52250.182000000001</v>
      </c>
      <c r="E17" s="77">
        <v>67708.447</v>
      </c>
      <c r="F17" s="77"/>
      <c r="G17" s="86">
        <v>34254.167000000001</v>
      </c>
      <c r="H17" s="87">
        <v>0.23592723769928486</v>
      </c>
      <c r="I17" s="88">
        <v>32913.102645874256</v>
      </c>
      <c r="J17" s="88"/>
      <c r="K17" s="88">
        <v>6.2738277465517704</v>
      </c>
      <c r="L17" s="86">
        <v>6.7881054758765575</v>
      </c>
      <c r="M17" s="86"/>
      <c r="N17" s="91">
        <v>8.6286480977387503E-2</v>
      </c>
      <c r="O17" s="89">
        <v>0.100467956897057</v>
      </c>
      <c r="P17" s="89"/>
      <c r="Q17" s="89">
        <v>0.19340850434525075</v>
      </c>
      <c r="R17" s="89">
        <v>0.81978031121515149</v>
      </c>
      <c r="S17" s="85"/>
      <c r="T17" s="85"/>
      <c r="U17" s="85"/>
      <c r="V17" s="85"/>
      <c r="W17" s="85"/>
      <c r="X17" s="85"/>
      <c r="Y17" s="85"/>
      <c r="Z17" s="85"/>
      <c r="AA17" s="85"/>
      <c r="AB17" s="85"/>
      <c r="AC17" s="77">
        <v>782192.91360000009</v>
      </c>
      <c r="AD17" s="86">
        <v>8081.491</v>
      </c>
      <c r="AE17" s="88">
        <v>6625.0472070624455</v>
      </c>
      <c r="AF17" s="88">
        <v>0.34005845504712401</v>
      </c>
      <c r="AG17" s="88">
        <v>1.6453260670802967</v>
      </c>
      <c r="AH17" s="77">
        <v>5309.6080000000002</v>
      </c>
      <c r="AI17" s="77">
        <v>6802.5293347626684</v>
      </c>
      <c r="AJ17" s="77">
        <v>20004</v>
      </c>
      <c r="AK17" s="77">
        <v>734</v>
      </c>
      <c r="AL17" s="90">
        <v>89587</v>
      </c>
    </row>
    <row r="18" spans="1:38" x14ac:dyDescent="0.25">
      <c r="A18" s="92" t="s">
        <v>55</v>
      </c>
      <c r="B18" s="77">
        <v>62885822</v>
      </c>
      <c r="C18" s="85">
        <v>0.14748999999999995</v>
      </c>
      <c r="D18" s="77">
        <v>52498.739000000001</v>
      </c>
      <c r="E18" s="77">
        <v>50567.122000000003</v>
      </c>
      <c r="F18" s="77"/>
      <c r="G18" s="86">
        <v>270627.91200000001</v>
      </c>
      <c r="H18" s="87">
        <v>5.7517840214500862E-2</v>
      </c>
      <c r="I18" s="88">
        <v>41265.119718309856</v>
      </c>
      <c r="J18" s="88"/>
      <c r="K18" s="88">
        <v>0.65619114779655507</v>
      </c>
      <c r="L18" s="86">
        <v>2.6028069229630315</v>
      </c>
      <c r="M18" s="86"/>
      <c r="N18" s="91">
        <v>0.38582659561077498</v>
      </c>
      <c r="O18" s="89">
        <v>0.68792959421953759</v>
      </c>
      <c r="P18" s="89"/>
      <c r="Q18" s="89">
        <v>3.0692387709249449E-2</v>
      </c>
      <c r="R18" s="89">
        <v>0.5336150939393508</v>
      </c>
      <c r="S18" s="85"/>
      <c r="T18" s="85"/>
      <c r="U18" s="85"/>
      <c r="V18" s="85"/>
      <c r="W18" s="85"/>
      <c r="X18" s="85"/>
      <c r="Y18" s="85"/>
      <c r="Z18" s="85"/>
      <c r="AA18" s="85"/>
      <c r="AB18" s="85"/>
      <c r="AC18" s="77">
        <v>9275029.8867799975</v>
      </c>
      <c r="AD18" s="86">
        <v>15565.933000000001</v>
      </c>
      <c r="AE18" s="88">
        <v>8306.2168000486417</v>
      </c>
      <c r="AF18" s="88">
        <v>2.359534675324551</v>
      </c>
      <c r="AG18" s="88">
        <v>2.7989635568276374</v>
      </c>
      <c r="AH18" s="77">
        <v>24141.112000000001</v>
      </c>
      <c r="AI18" s="77">
        <v>34786.619718309856</v>
      </c>
      <c r="AJ18" s="77">
        <v>14743</v>
      </c>
      <c r="AK18" s="77">
        <v>0</v>
      </c>
      <c r="AL18" s="90">
        <v>102456</v>
      </c>
    </row>
    <row r="19" spans="1:38" s="149" customFormat="1" x14ac:dyDescent="0.25">
      <c r="A19" s="184" t="s">
        <v>57</v>
      </c>
      <c r="B19" s="185">
        <v>82469422</v>
      </c>
      <c r="C19" s="186">
        <v>0.26150999999999996</v>
      </c>
      <c r="D19" s="185">
        <v>56946</v>
      </c>
      <c r="E19" s="185">
        <v>53478</v>
      </c>
      <c r="F19" s="185"/>
      <c r="G19" s="187">
        <v>338258.04300000001</v>
      </c>
      <c r="H19" s="188">
        <v>4.9450921703582368E-2</v>
      </c>
      <c r="I19" s="189">
        <v>30270.6</v>
      </c>
      <c r="J19" s="189"/>
      <c r="K19" s="192">
        <v>0.36705240883099677</v>
      </c>
      <c r="L19" s="193">
        <v>0.29615267836832215</v>
      </c>
      <c r="M19" s="193"/>
      <c r="N19" s="191">
        <v>0.12130216095380029</v>
      </c>
      <c r="O19" s="190">
        <v>0.2435207001009761</v>
      </c>
      <c r="P19" s="190"/>
      <c r="Q19" s="195">
        <v>1.8013290393233444E-2</v>
      </c>
      <c r="R19" s="195">
        <v>0.36426601916963885</v>
      </c>
      <c r="S19" s="186"/>
      <c r="T19" s="186"/>
      <c r="U19" s="186"/>
      <c r="V19" s="186"/>
      <c r="W19" s="186"/>
      <c r="X19" s="186"/>
      <c r="Y19" s="186"/>
      <c r="Z19" s="186"/>
      <c r="AA19" s="186"/>
      <c r="AB19" s="186"/>
      <c r="AC19" s="185">
        <v>21566578.547219995</v>
      </c>
      <c r="AD19" s="187">
        <v>16727.171999999999</v>
      </c>
      <c r="AE19" s="194">
        <v>6093.1403564058455</v>
      </c>
      <c r="AF19" s="194">
        <v>1.2323050719152158</v>
      </c>
      <c r="AG19" s="194">
        <v>2.8643641180923542</v>
      </c>
      <c r="AH19" s="196">
        <v>6387</v>
      </c>
      <c r="AI19" s="196">
        <v>13023</v>
      </c>
      <c r="AJ19" s="196">
        <v>10568</v>
      </c>
      <c r="AK19" s="196">
        <v>0</v>
      </c>
      <c r="AL19" s="197">
        <v>122000</v>
      </c>
    </row>
    <row r="20" spans="1:38" x14ac:dyDescent="0.25">
      <c r="A20" s="92" t="s">
        <v>59</v>
      </c>
      <c r="B20" s="77">
        <v>296734</v>
      </c>
      <c r="C20" s="85">
        <v>6.5840000000000037E-2</v>
      </c>
      <c r="D20" s="77">
        <v>0</v>
      </c>
      <c r="E20" s="77">
        <v>0.60399999999999998</v>
      </c>
      <c r="F20" s="77"/>
      <c r="G20" s="86">
        <v>3480.473</v>
      </c>
      <c r="H20" s="87">
        <v>0.75715944355838993</v>
      </c>
      <c r="I20" s="88" t="s">
        <v>32</v>
      </c>
      <c r="J20" s="88"/>
      <c r="K20" s="88" t="s">
        <v>32</v>
      </c>
      <c r="L20" s="86">
        <v>1.535550562973374E-3</v>
      </c>
      <c r="M20" s="86"/>
      <c r="N20" s="91" t="s">
        <v>32</v>
      </c>
      <c r="O20" s="89" t="s">
        <v>32</v>
      </c>
      <c r="P20" s="89"/>
      <c r="Q20" s="199" t="s">
        <v>32</v>
      </c>
      <c r="R20" s="199" t="s">
        <v>32</v>
      </c>
      <c r="S20" s="85"/>
      <c r="T20" s="85"/>
      <c r="U20" s="85"/>
      <c r="V20" s="85"/>
      <c r="W20" s="85"/>
      <c r="X20" s="85"/>
      <c r="Y20" s="85"/>
      <c r="Z20" s="85"/>
      <c r="AA20" s="85"/>
      <c r="AB20" s="85"/>
      <c r="AC20" s="77">
        <v>19536.966560000012</v>
      </c>
      <c r="AD20" s="86">
        <v>2635.2730000000001</v>
      </c>
      <c r="AE20" s="198" t="s">
        <v>32</v>
      </c>
      <c r="AF20" s="198" t="s">
        <v>32</v>
      </c>
      <c r="AG20" s="198" t="s">
        <v>32</v>
      </c>
      <c r="AH20" s="200">
        <v>0.03</v>
      </c>
      <c r="AI20" s="200">
        <v>0</v>
      </c>
      <c r="AJ20" s="200">
        <v>41.5</v>
      </c>
      <c r="AK20" s="200">
        <v>94.1</v>
      </c>
      <c r="AL20" s="201">
        <v>14</v>
      </c>
    </row>
    <row r="21" spans="1:38" x14ac:dyDescent="0.25">
      <c r="A21" s="92" t="s">
        <v>60</v>
      </c>
      <c r="B21" s="77">
        <v>4159096</v>
      </c>
      <c r="C21" s="85">
        <v>0.38058999999999998</v>
      </c>
      <c r="D21" s="77">
        <v>2648</v>
      </c>
      <c r="E21" s="77">
        <v>2542.9940000000001</v>
      </c>
      <c r="F21" s="77"/>
      <c r="G21" s="86">
        <v>14436.873</v>
      </c>
      <c r="H21" s="87">
        <v>2.5176089032576517E-2</v>
      </c>
      <c r="I21" s="88" t="s">
        <v>32</v>
      </c>
      <c r="J21" s="88"/>
      <c r="K21" s="88" t="s">
        <v>32</v>
      </c>
      <c r="L21" s="86">
        <v>1.2191467470639339E-2</v>
      </c>
      <c r="M21" s="86"/>
      <c r="N21" s="91" t="s">
        <v>32</v>
      </c>
      <c r="O21" s="89" t="s">
        <v>32</v>
      </c>
      <c r="P21" s="89"/>
      <c r="Q21" s="89" t="s">
        <v>32</v>
      </c>
      <c r="R21" s="89" t="s">
        <v>32</v>
      </c>
      <c r="S21" s="85"/>
      <c r="T21" s="85"/>
      <c r="U21" s="85"/>
      <c r="V21" s="85"/>
      <c r="W21" s="85"/>
      <c r="X21" s="85"/>
      <c r="Y21" s="85"/>
      <c r="Z21" s="85"/>
      <c r="AA21" s="85"/>
      <c r="AB21" s="85"/>
      <c r="AC21" s="77">
        <v>1582910.3466399999</v>
      </c>
      <c r="AD21" s="86">
        <v>363.464</v>
      </c>
      <c r="AE21" s="88" t="s">
        <v>32</v>
      </c>
      <c r="AF21" s="88" t="s">
        <v>32</v>
      </c>
      <c r="AG21" s="88" t="s">
        <v>32</v>
      </c>
      <c r="AH21" s="77">
        <v>19.297999999999998</v>
      </c>
      <c r="AI21" s="77">
        <v>0</v>
      </c>
      <c r="AJ21" s="77">
        <v>656.3</v>
      </c>
      <c r="AK21" s="77">
        <v>0</v>
      </c>
      <c r="AL21" s="90">
        <v>4485</v>
      </c>
    </row>
    <row r="22" spans="1:38" x14ac:dyDescent="0.25">
      <c r="A22" s="92" t="s">
        <v>61</v>
      </c>
      <c r="B22" s="77">
        <v>58607043</v>
      </c>
      <c r="C22" s="85">
        <v>0.31640000000000001</v>
      </c>
      <c r="D22" s="77">
        <v>8690.8549999999996</v>
      </c>
      <c r="E22" s="77">
        <v>14295.779</v>
      </c>
      <c r="F22" s="77"/>
      <c r="G22" s="86">
        <v>183872.87100000001</v>
      </c>
      <c r="H22" s="87">
        <v>6.3224248018621518E-2</v>
      </c>
      <c r="I22" s="88" t="s">
        <v>32</v>
      </c>
      <c r="J22" s="88"/>
      <c r="K22" s="88" t="s">
        <v>32</v>
      </c>
      <c r="L22" s="86">
        <v>0.35255607895783397</v>
      </c>
      <c r="M22" s="86"/>
      <c r="N22" s="91" t="s">
        <v>32</v>
      </c>
      <c r="O22" s="89" t="s">
        <v>32</v>
      </c>
      <c r="P22" s="89"/>
      <c r="Q22" s="89" t="s">
        <v>32</v>
      </c>
      <c r="R22" s="89" t="s">
        <v>32</v>
      </c>
      <c r="S22" s="85"/>
      <c r="T22" s="85"/>
      <c r="U22" s="85"/>
      <c r="V22" s="85"/>
      <c r="W22" s="85"/>
      <c r="X22" s="85"/>
      <c r="Y22" s="85"/>
      <c r="Z22" s="85"/>
      <c r="AA22" s="85"/>
      <c r="AB22" s="85"/>
      <c r="AC22" s="77">
        <v>18543268.405200001</v>
      </c>
      <c r="AD22" s="86">
        <v>11625.224</v>
      </c>
      <c r="AE22" s="88" t="s">
        <v>32</v>
      </c>
      <c r="AF22" s="88" t="s">
        <v>32</v>
      </c>
      <c r="AG22" s="88" t="s">
        <v>32</v>
      </c>
      <c r="AH22" s="77">
        <v>6537.5420000000004</v>
      </c>
      <c r="AI22" s="77">
        <v>0</v>
      </c>
      <c r="AJ22" s="77">
        <v>7741</v>
      </c>
      <c r="AK22" s="77">
        <v>616.70000000000005</v>
      </c>
      <c r="AL22" s="90">
        <v>31352</v>
      </c>
    </row>
    <row r="23" spans="1:38" x14ac:dyDescent="0.25">
      <c r="A23" s="92" t="s">
        <v>63</v>
      </c>
      <c r="B23" s="77">
        <v>2300512</v>
      </c>
      <c r="C23" s="85">
        <v>0.32280000000000003</v>
      </c>
      <c r="D23" s="77">
        <v>12842.6</v>
      </c>
      <c r="E23" s="77">
        <v>9663.6509999999998</v>
      </c>
      <c r="F23" s="77"/>
      <c r="G23" s="86">
        <v>4416.0360000000001</v>
      </c>
      <c r="H23" s="87">
        <v>0.33424093463006188</v>
      </c>
      <c r="I23" s="88" t="s">
        <v>32</v>
      </c>
      <c r="J23" s="88"/>
      <c r="K23" s="88" t="s">
        <v>32</v>
      </c>
      <c r="L23" s="86">
        <v>0.8184119095380471</v>
      </c>
      <c r="M23" s="86"/>
      <c r="N23" s="91" t="s">
        <v>32</v>
      </c>
      <c r="O23" s="89" t="s">
        <v>32</v>
      </c>
      <c r="P23" s="89"/>
      <c r="Q23" s="89" t="s">
        <v>32</v>
      </c>
      <c r="R23" s="89" t="s">
        <v>32</v>
      </c>
      <c r="S23" s="85"/>
      <c r="T23" s="85"/>
      <c r="U23" s="85"/>
      <c r="V23" s="85"/>
      <c r="W23" s="85"/>
      <c r="X23" s="85"/>
      <c r="Y23" s="85"/>
      <c r="Z23" s="85"/>
      <c r="AA23" s="85"/>
      <c r="AB23" s="85"/>
      <c r="AC23" s="77">
        <v>742605.27360000007</v>
      </c>
      <c r="AD23" s="86">
        <v>1476.02</v>
      </c>
      <c r="AE23" s="88" t="s">
        <v>32</v>
      </c>
      <c r="AF23" s="88" t="s">
        <v>32</v>
      </c>
      <c r="AG23" s="88" t="s">
        <v>32</v>
      </c>
      <c r="AH23" s="77">
        <v>607.75699999999995</v>
      </c>
      <c r="AI23" s="77">
        <v>0</v>
      </c>
      <c r="AJ23" s="77">
        <v>3088.3</v>
      </c>
      <c r="AK23" s="77">
        <v>112</v>
      </c>
      <c r="AL23" s="90">
        <v>25280</v>
      </c>
    </row>
    <row r="24" spans="1:38" x14ac:dyDescent="0.25">
      <c r="A24" s="92" t="s">
        <v>64</v>
      </c>
      <c r="B24" s="77">
        <v>34716</v>
      </c>
      <c r="C24" s="85">
        <v>0.85692999999999997</v>
      </c>
      <c r="D24" s="77">
        <v>22.167000000000002</v>
      </c>
      <c r="E24" s="77">
        <v>22.167000000000002</v>
      </c>
      <c r="F24" s="77"/>
      <c r="G24" s="86">
        <v>0</v>
      </c>
      <c r="H24" s="87" t="s">
        <v>32</v>
      </c>
      <c r="I24" s="88" t="s">
        <v>32</v>
      </c>
      <c r="J24" s="88"/>
      <c r="K24" s="88" t="s">
        <v>32</v>
      </c>
      <c r="L24" s="86">
        <v>0.14007107882188255</v>
      </c>
      <c r="M24" s="86"/>
      <c r="N24" s="91" t="s">
        <v>32</v>
      </c>
      <c r="O24" s="89" t="s">
        <v>32</v>
      </c>
      <c r="P24" s="89"/>
      <c r="Q24" s="89" t="s">
        <v>32</v>
      </c>
      <c r="R24" s="89" t="s">
        <v>32</v>
      </c>
      <c r="S24" s="85"/>
      <c r="T24" s="85"/>
      <c r="U24" s="85"/>
      <c r="V24" s="85"/>
      <c r="W24" s="85"/>
      <c r="X24" s="85"/>
      <c r="Y24" s="85"/>
      <c r="Z24" s="85"/>
      <c r="AA24" s="85"/>
      <c r="AB24" s="85"/>
      <c r="AC24" s="77">
        <v>29749.18188</v>
      </c>
      <c r="AD24" s="86">
        <v>0</v>
      </c>
      <c r="AE24" s="88" t="s">
        <v>32</v>
      </c>
      <c r="AF24" s="88" t="s">
        <v>32</v>
      </c>
      <c r="AG24" s="88" t="s">
        <v>32</v>
      </c>
      <c r="AH24" s="77">
        <v>4.1669999999999998</v>
      </c>
      <c r="AI24" s="77">
        <v>0</v>
      </c>
      <c r="AJ24" s="77">
        <v>4</v>
      </c>
      <c r="AK24" s="77">
        <v>0</v>
      </c>
      <c r="AL24" s="90" t="s">
        <v>217</v>
      </c>
    </row>
    <row r="25" spans="1:38" x14ac:dyDescent="0.25">
      <c r="A25" s="92" t="s">
        <v>0</v>
      </c>
      <c r="B25" s="77">
        <v>3414304</v>
      </c>
      <c r="C25" s="85">
        <v>0.33016000000000006</v>
      </c>
      <c r="D25" s="77">
        <v>6045</v>
      </c>
      <c r="E25" s="77">
        <v>5158.9870000000001</v>
      </c>
      <c r="F25" s="77"/>
      <c r="G25" s="86">
        <v>8842.0910000000003</v>
      </c>
      <c r="H25" s="87">
        <v>9.9631184524113126E-2</v>
      </c>
      <c r="I25" s="88">
        <v>3208.64</v>
      </c>
      <c r="J25" s="88"/>
      <c r="K25" s="88">
        <v>0.9397640046111887</v>
      </c>
      <c r="L25" s="86">
        <v>0.9902777137582186</v>
      </c>
      <c r="M25" s="86"/>
      <c r="N25" s="91">
        <v>0.15516015723007442</v>
      </c>
      <c r="O25" s="89">
        <v>0.28769213801081489</v>
      </c>
      <c r="P25" s="89"/>
      <c r="Q25" s="89">
        <v>7.3044272172315669E-2</v>
      </c>
      <c r="R25" s="89">
        <v>0.73314668014046558</v>
      </c>
      <c r="S25" s="85"/>
      <c r="T25" s="85"/>
      <c r="U25" s="85"/>
      <c r="V25" s="85"/>
      <c r="W25" s="85"/>
      <c r="X25" s="85"/>
      <c r="Y25" s="85"/>
      <c r="Z25" s="85"/>
      <c r="AA25" s="85"/>
      <c r="AB25" s="85"/>
      <c r="AC25" s="77">
        <v>1127266.6086400002</v>
      </c>
      <c r="AD25" s="86">
        <v>880.94799999999998</v>
      </c>
      <c r="AE25" s="88">
        <v>645.86410157638284</v>
      </c>
      <c r="AF25" s="88">
        <v>0.80882833787465946</v>
      </c>
      <c r="AG25" s="88">
        <v>1.7485776566757492</v>
      </c>
      <c r="AH25" s="77">
        <v>1116.307</v>
      </c>
      <c r="AI25" s="77">
        <v>1484.2</v>
      </c>
      <c r="AJ25" s="77">
        <v>1835</v>
      </c>
      <c r="AK25" s="77">
        <v>0</v>
      </c>
      <c r="AL25" s="90">
        <v>10870</v>
      </c>
    </row>
    <row r="26" spans="1:38" x14ac:dyDescent="0.25">
      <c r="A26" s="92" t="s">
        <v>65</v>
      </c>
      <c r="B26" s="77">
        <v>465158</v>
      </c>
      <c r="C26" s="85">
        <v>0.14813999999999994</v>
      </c>
      <c r="D26" s="77">
        <v>248.95</v>
      </c>
      <c r="E26" s="77">
        <v>311.46300000000002</v>
      </c>
      <c r="F26" s="77"/>
      <c r="G26" s="86">
        <v>4388.0659999999998</v>
      </c>
      <c r="H26" s="87">
        <v>1.6573360564768169E-2</v>
      </c>
      <c r="I26" s="88" t="s">
        <v>32</v>
      </c>
      <c r="J26" s="88"/>
      <c r="K26" s="88" t="s">
        <v>32</v>
      </c>
      <c r="L26" s="86">
        <v>0.29140088982674939</v>
      </c>
      <c r="M26" s="86"/>
      <c r="N26" s="91" t="s">
        <v>32</v>
      </c>
      <c r="O26" s="89" t="s">
        <v>32</v>
      </c>
      <c r="P26" s="89"/>
      <c r="Q26" s="89" t="s">
        <v>32</v>
      </c>
      <c r="R26" s="89" t="s">
        <v>32</v>
      </c>
      <c r="S26" s="85"/>
      <c r="T26" s="85"/>
      <c r="U26" s="85"/>
      <c r="V26" s="85"/>
      <c r="W26" s="85"/>
      <c r="X26" s="85"/>
      <c r="Y26" s="85"/>
      <c r="Z26" s="85"/>
      <c r="AA26" s="85"/>
      <c r="AB26" s="85"/>
      <c r="AC26" s="77">
        <v>68908.506119999976</v>
      </c>
      <c r="AD26" s="86">
        <v>72.724999999999994</v>
      </c>
      <c r="AE26" s="88" t="s">
        <v>32</v>
      </c>
      <c r="AF26" s="88" t="s">
        <v>32</v>
      </c>
      <c r="AG26" s="88" t="s">
        <v>32</v>
      </c>
      <c r="AH26" s="77">
        <v>20.079999999999998</v>
      </c>
      <c r="AI26" s="77">
        <v>0</v>
      </c>
      <c r="AJ26" s="77">
        <v>86.1</v>
      </c>
      <c r="AK26" s="77">
        <v>0</v>
      </c>
      <c r="AL26" s="90">
        <v>650</v>
      </c>
    </row>
    <row r="27" spans="1:38" x14ac:dyDescent="0.25">
      <c r="A27" s="92" t="s">
        <v>67</v>
      </c>
      <c r="B27" s="77">
        <v>16319868</v>
      </c>
      <c r="C27" s="85">
        <v>0.17138999999999996</v>
      </c>
      <c r="D27" s="77">
        <v>1110</v>
      </c>
      <c r="E27" s="77">
        <v>938.79499999999996</v>
      </c>
      <c r="F27" s="77"/>
      <c r="G27" s="86">
        <v>78823.910999999993</v>
      </c>
      <c r="H27" s="87">
        <v>2.7320973708092205E-2</v>
      </c>
      <c r="I27" s="88">
        <v>1962</v>
      </c>
      <c r="J27" s="88"/>
      <c r="K27" s="88">
        <v>0.1202215606155638</v>
      </c>
      <c r="L27" s="86">
        <v>9.4275701918103055E-2</v>
      </c>
      <c r="M27" s="86"/>
      <c r="N27" s="91">
        <v>0.15860367859027977</v>
      </c>
      <c r="O27" s="89">
        <v>0.33287352403879444</v>
      </c>
      <c r="P27" s="89"/>
      <c r="Q27" s="89">
        <v>5.0102705340089185E-3</v>
      </c>
      <c r="R27" s="89">
        <v>0.18338550402853779</v>
      </c>
      <c r="S27" s="85"/>
      <c r="T27" s="85"/>
      <c r="U27" s="85"/>
      <c r="V27" s="85"/>
      <c r="W27" s="85"/>
      <c r="X27" s="85"/>
      <c r="Y27" s="85"/>
      <c r="Z27" s="85"/>
      <c r="AA27" s="85"/>
      <c r="AB27" s="85"/>
      <c r="AC27" s="77">
        <v>2797062.1765199993</v>
      </c>
      <c r="AD27" s="86">
        <v>2153.5459999999998</v>
      </c>
      <c r="AE27" s="88">
        <v>394.92911865864141</v>
      </c>
      <c r="AF27" s="88">
        <v>1.0593220338983051</v>
      </c>
      <c r="AG27" s="88">
        <v>6.650847457627119</v>
      </c>
      <c r="AH27" s="77">
        <v>263.69499999999999</v>
      </c>
      <c r="AI27" s="77">
        <v>312.5</v>
      </c>
      <c r="AJ27" s="77">
        <v>295</v>
      </c>
      <c r="AK27" s="77">
        <v>0</v>
      </c>
      <c r="AL27" s="90">
        <v>2239</v>
      </c>
    </row>
    <row r="28" spans="1:38" x14ac:dyDescent="0.25">
      <c r="A28" s="92" t="s">
        <v>68</v>
      </c>
      <c r="B28" s="77">
        <v>4623291</v>
      </c>
      <c r="C28" s="85">
        <v>0.20588999999999999</v>
      </c>
      <c r="D28" s="77">
        <v>9667.1790000000001</v>
      </c>
      <c r="E28" s="77">
        <v>12398.111999999999</v>
      </c>
      <c r="F28" s="77"/>
      <c r="G28" s="86">
        <v>26759.315999999999</v>
      </c>
      <c r="H28" s="87">
        <v>0.48479755611092606</v>
      </c>
      <c r="I28" s="88">
        <v>5772.8</v>
      </c>
      <c r="J28" s="88"/>
      <c r="K28" s="88">
        <v>1.2486343602425198</v>
      </c>
      <c r="L28" s="86">
        <v>1.3523682705694757</v>
      </c>
      <c r="M28" s="86"/>
      <c r="N28" s="91">
        <v>0.15284423179160023</v>
      </c>
      <c r="O28" s="89">
        <v>0.2522964786896586</v>
      </c>
      <c r="P28" s="89"/>
      <c r="Q28" s="89">
        <v>4.3424183016049452E-2</v>
      </c>
      <c r="R28" s="89">
        <v>8.9571786137704057E-2</v>
      </c>
      <c r="S28" s="85"/>
      <c r="T28" s="85"/>
      <c r="U28" s="85"/>
      <c r="V28" s="85"/>
      <c r="W28" s="85"/>
      <c r="X28" s="85"/>
      <c r="Y28" s="85"/>
      <c r="Z28" s="85"/>
      <c r="AA28" s="85"/>
      <c r="AB28" s="85"/>
      <c r="AC28" s="77">
        <v>951889.38399</v>
      </c>
      <c r="AD28" s="86">
        <v>12972.851000000001</v>
      </c>
      <c r="AE28" s="88">
        <v>1162.0014353683002</v>
      </c>
      <c r="AF28" s="88">
        <v>0.49721824829120964</v>
      </c>
      <c r="AG28" s="88">
        <v>0.91762835797170561</v>
      </c>
      <c r="AH28" s="77">
        <v>1287.3050000000001</v>
      </c>
      <c r="AI28" s="77">
        <v>3128</v>
      </c>
      <c r="AJ28" s="77">
        <v>6291</v>
      </c>
      <c r="AK28" s="77">
        <v>0</v>
      </c>
      <c r="AL28" s="90">
        <v>23256</v>
      </c>
    </row>
    <row r="29" spans="1:38" x14ac:dyDescent="0.25">
      <c r="A29" s="92" t="s">
        <v>69</v>
      </c>
      <c r="B29" s="77">
        <v>38165445</v>
      </c>
      <c r="C29" s="85">
        <v>0.39041999999999999</v>
      </c>
      <c r="D29" s="77">
        <v>31944.5</v>
      </c>
      <c r="E29" s="77">
        <v>33386.1</v>
      </c>
      <c r="F29" s="77"/>
      <c r="G29" s="86">
        <v>92376.744000000006</v>
      </c>
      <c r="H29" s="87">
        <v>4.8544772264326616E-2</v>
      </c>
      <c r="I29" s="88" t="s">
        <v>32</v>
      </c>
      <c r="J29" s="88"/>
      <c r="K29" s="88" t="s">
        <v>32</v>
      </c>
      <c r="L29" s="86">
        <v>0.22846131895707344</v>
      </c>
      <c r="M29" s="86"/>
      <c r="N29" s="91" t="s">
        <v>32</v>
      </c>
      <c r="O29" s="89" t="s">
        <v>32</v>
      </c>
      <c r="P29" s="89"/>
      <c r="Q29" s="89" t="s">
        <v>32</v>
      </c>
      <c r="R29" s="89" t="s">
        <v>32</v>
      </c>
      <c r="S29" s="85"/>
      <c r="T29" s="85"/>
      <c r="U29" s="85"/>
      <c r="V29" s="85"/>
      <c r="W29" s="85"/>
      <c r="X29" s="85"/>
      <c r="Y29" s="85"/>
      <c r="Z29" s="85"/>
      <c r="AA29" s="85"/>
      <c r="AB29" s="85"/>
      <c r="AC29" s="77">
        <v>14900553.036899999</v>
      </c>
      <c r="AD29" s="86">
        <v>4484.4080000000004</v>
      </c>
      <c r="AE29" s="88" t="s">
        <v>32</v>
      </c>
      <c r="AF29" s="88" t="s">
        <v>32</v>
      </c>
      <c r="AG29" s="88" t="s">
        <v>32</v>
      </c>
      <c r="AH29" s="77">
        <v>3404.2</v>
      </c>
      <c r="AI29" s="77">
        <v>0</v>
      </c>
      <c r="AJ29" s="77">
        <v>8417</v>
      </c>
      <c r="AK29" s="77">
        <v>0</v>
      </c>
      <c r="AL29" s="90">
        <v>67595</v>
      </c>
    </row>
    <row r="30" spans="1:38" x14ac:dyDescent="0.25">
      <c r="A30" s="92" t="s">
        <v>72</v>
      </c>
      <c r="B30" s="77">
        <v>21634370</v>
      </c>
      <c r="C30" s="85">
        <v>0.42532999999999999</v>
      </c>
      <c r="D30" s="77">
        <v>14501</v>
      </c>
      <c r="E30" s="77">
        <v>14678.037</v>
      </c>
      <c r="F30" s="77"/>
      <c r="G30" s="86">
        <v>38652.853000000003</v>
      </c>
      <c r="H30" s="87">
        <v>0.13001330069995093</v>
      </c>
      <c r="I30" s="88" t="s">
        <v>32</v>
      </c>
      <c r="J30" s="88"/>
      <c r="K30" s="88" t="s">
        <v>32</v>
      </c>
      <c r="L30" s="86">
        <v>0.31418383141327239</v>
      </c>
      <c r="M30" s="86"/>
      <c r="N30" s="91" t="s">
        <v>32</v>
      </c>
      <c r="O30" s="89" t="s">
        <v>32</v>
      </c>
      <c r="P30" s="89"/>
      <c r="Q30" s="89" t="s">
        <v>32</v>
      </c>
      <c r="R30" s="89" t="s">
        <v>32</v>
      </c>
      <c r="S30" s="85"/>
      <c r="T30" s="85"/>
      <c r="U30" s="85"/>
      <c r="V30" s="85"/>
      <c r="W30" s="85"/>
      <c r="X30" s="85"/>
      <c r="Y30" s="85"/>
      <c r="Z30" s="85"/>
      <c r="AA30" s="85"/>
      <c r="AB30" s="85"/>
      <c r="AC30" s="77">
        <v>9201746.5921</v>
      </c>
      <c r="AD30" s="86">
        <v>5025.3850000000002</v>
      </c>
      <c r="AE30" s="88" t="s">
        <v>32</v>
      </c>
      <c r="AF30" s="88" t="s">
        <v>32</v>
      </c>
      <c r="AG30" s="88" t="s">
        <v>32</v>
      </c>
      <c r="AH30" s="77">
        <v>2891.04</v>
      </c>
      <c r="AI30" s="77">
        <v>0</v>
      </c>
      <c r="AJ30" s="77">
        <v>0</v>
      </c>
      <c r="AK30" s="77">
        <v>0</v>
      </c>
      <c r="AL30" s="90">
        <v>27334</v>
      </c>
    </row>
    <row r="31" spans="1:38" x14ac:dyDescent="0.25">
      <c r="A31" s="92" t="s">
        <v>73</v>
      </c>
      <c r="B31" s="77">
        <v>143953092</v>
      </c>
      <c r="C31" s="85">
        <v>0.26832999999999996</v>
      </c>
      <c r="D31" s="77">
        <v>185000</v>
      </c>
      <c r="E31" s="77">
        <v>137430</v>
      </c>
      <c r="F31" s="77"/>
      <c r="G31" s="86">
        <v>651711.62699999998</v>
      </c>
      <c r="H31" s="87">
        <v>2.8686077132087134E-2</v>
      </c>
      <c r="I31" s="88" t="s">
        <v>32</v>
      </c>
      <c r="J31" s="88"/>
      <c r="K31" s="88" t="s">
        <v>32</v>
      </c>
      <c r="L31" s="86">
        <v>1.2095187517654917</v>
      </c>
      <c r="M31" s="86"/>
      <c r="N31" s="91" t="s">
        <v>32</v>
      </c>
      <c r="O31" s="89" t="s">
        <v>32</v>
      </c>
      <c r="P31" s="89"/>
      <c r="Q31" s="89" t="s">
        <v>32</v>
      </c>
      <c r="R31" s="89" t="s">
        <v>32</v>
      </c>
      <c r="S31" s="85"/>
      <c r="T31" s="85"/>
      <c r="U31" s="85"/>
      <c r="V31" s="85"/>
      <c r="W31" s="85"/>
      <c r="X31" s="85"/>
      <c r="Y31" s="85"/>
      <c r="Z31" s="85"/>
      <c r="AA31" s="85"/>
      <c r="AB31" s="85"/>
      <c r="AC31" s="77">
        <v>38626933.176359996</v>
      </c>
      <c r="AD31" s="86">
        <v>18695.05</v>
      </c>
      <c r="AE31" s="88" t="s">
        <v>32</v>
      </c>
      <c r="AF31" s="88" t="s">
        <v>32</v>
      </c>
      <c r="AG31" s="88" t="s">
        <v>32</v>
      </c>
      <c r="AH31" s="77">
        <v>46720</v>
      </c>
      <c r="AI31" s="77">
        <v>0</v>
      </c>
      <c r="AJ31" s="77">
        <v>690978.2</v>
      </c>
      <c r="AK31" s="77">
        <v>2882</v>
      </c>
      <c r="AL31" s="90">
        <v>848841</v>
      </c>
    </row>
    <row r="32" spans="1:38" x14ac:dyDescent="0.25">
      <c r="A32" s="92" t="s">
        <v>74</v>
      </c>
      <c r="B32" s="77">
        <v>7440768</v>
      </c>
      <c r="C32" s="85">
        <v>0.43939</v>
      </c>
      <c r="D32" s="77">
        <v>3170</v>
      </c>
      <c r="E32" s="77">
        <v>2786</v>
      </c>
      <c r="F32" s="77"/>
      <c r="G32" s="86">
        <v>16050.950999999999</v>
      </c>
      <c r="H32" s="87">
        <v>0.11445552353876104</v>
      </c>
      <c r="I32" s="88" t="s">
        <v>32</v>
      </c>
      <c r="J32" s="88"/>
      <c r="K32" s="88" t="s">
        <v>32</v>
      </c>
      <c r="L32" s="86">
        <v>0.56768842553407894</v>
      </c>
      <c r="M32" s="86"/>
      <c r="N32" s="91" t="s">
        <v>32</v>
      </c>
      <c r="O32" s="89" t="s">
        <v>32</v>
      </c>
      <c r="P32" s="89"/>
      <c r="Q32" s="89" t="s">
        <v>32</v>
      </c>
      <c r="R32" s="89" t="s">
        <v>32</v>
      </c>
      <c r="S32" s="85"/>
      <c r="T32" s="85"/>
      <c r="U32" s="85"/>
      <c r="V32" s="85"/>
      <c r="W32" s="85"/>
      <c r="X32" s="85"/>
      <c r="Y32" s="85"/>
      <c r="Z32" s="85"/>
      <c r="AA32" s="85"/>
      <c r="AB32" s="85"/>
      <c r="AC32" s="77">
        <v>3269399.0515200002</v>
      </c>
      <c r="AD32" s="86">
        <v>1837.12</v>
      </c>
      <c r="AE32" s="88" t="s">
        <v>32</v>
      </c>
      <c r="AF32" s="88" t="s">
        <v>32</v>
      </c>
      <c r="AG32" s="88" t="s">
        <v>32</v>
      </c>
      <c r="AH32" s="77">
        <v>1856</v>
      </c>
      <c r="AI32" s="77">
        <v>0</v>
      </c>
      <c r="AJ32" s="77">
        <v>1534</v>
      </c>
      <c r="AK32" s="77">
        <v>0</v>
      </c>
      <c r="AL32" s="90">
        <v>5232</v>
      </c>
    </row>
    <row r="33" spans="1:38" x14ac:dyDescent="0.25">
      <c r="A33" s="92" t="s">
        <v>75</v>
      </c>
      <c r="B33" s="77">
        <v>5387001</v>
      </c>
      <c r="C33" s="85">
        <v>0.45033000000000001</v>
      </c>
      <c r="D33" s="77">
        <v>9302</v>
      </c>
      <c r="E33" s="77">
        <v>7591.5309999999999</v>
      </c>
      <c r="F33" s="77"/>
      <c r="G33" s="86">
        <v>18830.458999999999</v>
      </c>
      <c r="H33" s="87">
        <v>4.2938305433765582E-2</v>
      </c>
      <c r="I33" s="88" t="s">
        <v>32</v>
      </c>
      <c r="J33" s="88"/>
      <c r="K33" s="88" t="s">
        <v>32</v>
      </c>
      <c r="L33" s="86">
        <v>7.3373978220272848E-2</v>
      </c>
      <c r="M33" s="86"/>
      <c r="N33" s="91" t="s">
        <v>32</v>
      </c>
      <c r="O33" s="89" t="s">
        <v>32</v>
      </c>
      <c r="P33" s="89"/>
      <c r="Q33" s="89" t="s">
        <v>32</v>
      </c>
      <c r="R33" s="89" t="s">
        <v>32</v>
      </c>
      <c r="S33" s="85"/>
      <c r="T33" s="85"/>
      <c r="U33" s="85"/>
      <c r="V33" s="85"/>
      <c r="W33" s="85"/>
      <c r="X33" s="85"/>
      <c r="Y33" s="85"/>
      <c r="Z33" s="85"/>
      <c r="AA33" s="85"/>
      <c r="AB33" s="85"/>
      <c r="AC33" s="77">
        <v>2425928.1603299999</v>
      </c>
      <c r="AD33" s="86">
        <v>808.548</v>
      </c>
      <c r="AE33" s="88" t="s">
        <v>32</v>
      </c>
      <c r="AF33" s="88" t="s">
        <v>32</v>
      </c>
      <c r="AG33" s="88" t="s">
        <v>32</v>
      </c>
      <c r="AH33" s="77">
        <v>178</v>
      </c>
      <c r="AI33" s="77">
        <v>0</v>
      </c>
      <c r="AJ33" s="77">
        <v>1751.2</v>
      </c>
      <c r="AK33" s="77">
        <v>0</v>
      </c>
      <c r="AL33" s="90">
        <v>12916</v>
      </c>
    </row>
    <row r="34" spans="1:38" x14ac:dyDescent="0.25">
      <c r="A34" s="92" t="s">
        <v>76</v>
      </c>
      <c r="B34" s="77">
        <v>2000474</v>
      </c>
      <c r="C34" s="85">
        <v>0.50495000000000001</v>
      </c>
      <c r="D34" s="77">
        <v>2732.8220000000001</v>
      </c>
      <c r="E34" s="77">
        <v>2719.3220000000001</v>
      </c>
      <c r="F34" s="77"/>
      <c r="G34" s="86">
        <v>7292.6450000000004</v>
      </c>
      <c r="H34" s="87">
        <v>0.10610868895990412</v>
      </c>
      <c r="I34" s="88">
        <v>2213.6010000000001</v>
      </c>
      <c r="J34" s="88"/>
      <c r="K34" s="88">
        <v>1.106538250434647</v>
      </c>
      <c r="L34" s="86">
        <v>0.82912323242110708</v>
      </c>
      <c r="M34" s="86"/>
      <c r="N34" s="91">
        <v>0.21930122939522576</v>
      </c>
      <c r="O34" s="89">
        <v>0.58513188213826828</v>
      </c>
      <c r="P34" s="89"/>
      <c r="Q34" s="89">
        <v>6.1099045031782546E-2</v>
      </c>
      <c r="R34" s="89">
        <v>0.57581566251252414</v>
      </c>
      <c r="S34" s="85"/>
      <c r="T34" s="85"/>
      <c r="U34" s="85"/>
      <c r="V34" s="85"/>
      <c r="W34" s="85"/>
      <c r="X34" s="85"/>
      <c r="Y34" s="85"/>
      <c r="Z34" s="85"/>
      <c r="AA34" s="85"/>
      <c r="AB34" s="85"/>
      <c r="AC34" s="77">
        <v>1010139.3463</v>
      </c>
      <c r="AD34" s="86">
        <v>773.81299999999999</v>
      </c>
      <c r="AE34" s="88">
        <v>445.57364525580385</v>
      </c>
      <c r="AF34" s="88">
        <v>1.3646329331046312</v>
      </c>
      <c r="AG34" s="88">
        <v>1.898457118353345</v>
      </c>
      <c r="AH34" s="77">
        <v>837.53</v>
      </c>
      <c r="AI34" s="77">
        <v>1591.162</v>
      </c>
      <c r="AJ34" s="77">
        <v>1166</v>
      </c>
      <c r="AK34" s="77">
        <v>44</v>
      </c>
      <c r="AL34" s="90">
        <v>8245</v>
      </c>
    </row>
    <row r="35" spans="1:38" x14ac:dyDescent="0.25">
      <c r="A35" s="92" t="s">
        <v>77</v>
      </c>
      <c r="B35" s="77">
        <v>9029572</v>
      </c>
      <c r="C35" s="85">
        <v>0.15317999999999998</v>
      </c>
      <c r="D35" s="77">
        <v>98200</v>
      </c>
      <c r="E35" s="77">
        <v>103923.08100000001</v>
      </c>
      <c r="F35" s="77"/>
      <c r="G35" s="86">
        <v>51569.035000000003</v>
      </c>
      <c r="H35" s="87">
        <v>0.28748296337133317</v>
      </c>
      <c r="I35" s="88">
        <v>39377.098755832034</v>
      </c>
      <c r="J35" s="88"/>
      <c r="K35" s="88">
        <v>4.3609042328730565</v>
      </c>
      <c r="L35" s="86">
        <v>4.3610604072625305</v>
      </c>
      <c r="M35" s="86"/>
      <c r="N35" s="91">
        <v>8.4992226088600367E-2</v>
      </c>
      <c r="O35" s="89">
        <v>6.6618059233495786E-2</v>
      </c>
      <c r="P35" s="89"/>
      <c r="Q35" s="89">
        <v>0.15370035238528759</v>
      </c>
      <c r="R35" s="89">
        <v>0.53464160304608188</v>
      </c>
      <c r="S35" s="85"/>
      <c r="T35" s="85"/>
      <c r="U35" s="85"/>
      <c r="V35" s="85"/>
      <c r="W35" s="85"/>
      <c r="X35" s="85"/>
      <c r="Y35" s="85"/>
      <c r="Z35" s="85"/>
      <c r="AA35" s="85"/>
      <c r="AB35" s="85"/>
      <c r="AC35" s="77">
        <v>1383149.8389599998</v>
      </c>
      <c r="AD35" s="86">
        <v>14825.218999999999</v>
      </c>
      <c r="AE35" s="88">
        <v>7926.1788516692304</v>
      </c>
      <c r="AF35" s="88">
        <v>0.33555418601131159</v>
      </c>
      <c r="AG35" s="88">
        <v>1.9085449183710756</v>
      </c>
      <c r="AH35" s="77">
        <v>6032</v>
      </c>
      <c r="AI35" s="77">
        <v>6923.1539657853809</v>
      </c>
      <c r="AJ35" s="77">
        <v>20632</v>
      </c>
      <c r="AK35" s="77">
        <v>0</v>
      </c>
      <c r="AL35" s="90">
        <v>92564</v>
      </c>
    </row>
    <row r="36" spans="1:38" x14ac:dyDescent="0.25">
      <c r="A36" s="92" t="s">
        <v>78</v>
      </c>
      <c r="B36" s="77">
        <v>7437115</v>
      </c>
      <c r="C36" s="85">
        <v>0.26376999999999995</v>
      </c>
      <c r="D36" s="77">
        <v>5284.6390000000001</v>
      </c>
      <c r="E36" s="77">
        <v>4042.5279999999998</v>
      </c>
      <c r="F36" s="77"/>
      <c r="G36" s="86">
        <v>25946.642</v>
      </c>
      <c r="H36" s="87">
        <v>0.16019760861540389</v>
      </c>
      <c r="I36" s="88">
        <v>3784.8040000000001</v>
      </c>
      <c r="J36" s="88"/>
      <c r="K36" s="88">
        <v>0.50890755353386363</v>
      </c>
      <c r="L36" s="86">
        <v>0.62122320655213015</v>
      </c>
      <c r="M36" s="86"/>
      <c r="N36" s="91">
        <v>0.3166239002932551</v>
      </c>
      <c r="O36" s="89">
        <v>0.47861140355737797</v>
      </c>
      <c r="P36" s="89"/>
      <c r="Q36" s="89">
        <v>2.9361780477487512E-2</v>
      </c>
      <c r="R36" s="89">
        <v>0.18328476143472353</v>
      </c>
      <c r="S36" s="85"/>
      <c r="T36" s="85"/>
      <c r="U36" s="85"/>
      <c r="V36" s="85"/>
      <c r="W36" s="85"/>
      <c r="X36" s="85"/>
      <c r="Y36" s="85"/>
      <c r="Z36" s="85"/>
      <c r="AA36" s="85"/>
      <c r="AB36" s="85"/>
      <c r="AC36" s="77">
        <v>1961687.8235499996</v>
      </c>
      <c r="AD36" s="86">
        <v>4156.59</v>
      </c>
      <c r="AE36" s="88">
        <v>761.83960653195754</v>
      </c>
      <c r="AF36" s="88">
        <v>1.6424448217317487</v>
      </c>
      <c r="AG36" s="88">
        <v>3.2129066213921904</v>
      </c>
      <c r="AH36" s="77">
        <v>1218.646</v>
      </c>
      <c r="AI36" s="77">
        <v>1934.8</v>
      </c>
      <c r="AJ36" s="77">
        <v>1178</v>
      </c>
      <c r="AK36" s="77">
        <v>0</v>
      </c>
      <c r="AL36" s="90">
        <v>6944</v>
      </c>
    </row>
    <row r="37" spans="1:38" x14ac:dyDescent="0.25">
      <c r="A37" s="93" t="s">
        <v>80</v>
      </c>
      <c r="B37" s="77">
        <v>72064992</v>
      </c>
      <c r="C37" s="85">
        <v>0.30351</v>
      </c>
      <c r="D37" s="77">
        <v>16185</v>
      </c>
      <c r="E37" s="77">
        <v>18478.906999999999</v>
      </c>
      <c r="F37" s="77"/>
      <c r="G37" s="86">
        <v>84379.092999999993</v>
      </c>
      <c r="H37" s="87">
        <v>0.12005195410194799</v>
      </c>
      <c r="I37" s="88">
        <v>10800</v>
      </c>
      <c r="J37" s="88"/>
      <c r="K37" s="88">
        <v>0.14986472211084129</v>
      </c>
      <c r="L37" s="86">
        <v>0.24318226994932921</v>
      </c>
      <c r="M37" s="86"/>
      <c r="N37" s="91" t="s">
        <v>32</v>
      </c>
      <c r="O37" s="89" t="s">
        <v>32</v>
      </c>
      <c r="P37" s="89"/>
      <c r="Q37" s="89">
        <v>2.5763748777013578E-2</v>
      </c>
      <c r="R37" s="89">
        <v>0.21460499306104613</v>
      </c>
      <c r="S37" s="85"/>
      <c r="T37" s="85"/>
      <c r="U37" s="85"/>
      <c r="V37" s="85"/>
      <c r="W37" s="85"/>
      <c r="X37" s="85"/>
      <c r="Y37" s="85"/>
      <c r="Z37" s="85"/>
      <c r="AA37" s="85"/>
      <c r="AB37" s="85"/>
      <c r="AC37" s="77">
        <v>21872445.721919999</v>
      </c>
      <c r="AD37" s="86">
        <v>10129.875</v>
      </c>
      <c r="AE37" s="88">
        <v>2173.9217540842646</v>
      </c>
      <c r="AF37" s="88" t="s">
        <v>32</v>
      </c>
      <c r="AG37" s="88">
        <v>1.2463935372186958</v>
      </c>
      <c r="AH37" s="77">
        <v>5318.991</v>
      </c>
      <c r="AI37" s="77">
        <v>0</v>
      </c>
      <c r="AJ37" s="77">
        <v>8665</v>
      </c>
      <c r="AK37" s="77">
        <v>0</v>
      </c>
      <c r="AL37" s="90" t="s">
        <v>217</v>
      </c>
    </row>
    <row r="38" spans="1:38" x14ac:dyDescent="0.25">
      <c r="A38" s="93" t="s">
        <v>81</v>
      </c>
      <c r="B38" s="77">
        <v>46924816</v>
      </c>
      <c r="C38" s="85">
        <v>0.31212999999999996</v>
      </c>
      <c r="D38" s="77">
        <v>14606.3</v>
      </c>
      <c r="E38" s="77">
        <v>12106.370999999999</v>
      </c>
      <c r="F38" s="77"/>
      <c r="G38" s="86">
        <v>142887.15900000001</v>
      </c>
      <c r="H38" s="87">
        <v>9.2941871704510532E-3</v>
      </c>
      <c r="I38" s="88" t="s">
        <v>32</v>
      </c>
      <c r="J38" s="88"/>
      <c r="K38" s="88" t="s">
        <v>32</v>
      </c>
      <c r="L38" s="86">
        <v>0.53693806134824018</v>
      </c>
      <c r="M38" s="86"/>
      <c r="N38" s="91" t="s">
        <v>32</v>
      </c>
      <c r="O38" s="89" t="s">
        <v>32</v>
      </c>
      <c r="P38" s="89"/>
      <c r="Q38" s="89" t="s">
        <v>32</v>
      </c>
      <c r="R38" s="89" t="s">
        <v>32</v>
      </c>
      <c r="S38" s="85"/>
      <c r="T38" s="85"/>
      <c r="U38" s="85"/>
      <c r="V38" s="85"/>
      <c r="W38" s="85"/>
      <c r="X38" s="85"/>
      <c r="Y38" s="85"/>
      <c r="Z38" s="85"/>
      <c r="AA38" s="85"/>
      <c r="AB38" s="85"/>
      <c r="AC38" s="77">
        <v>14646642.818079999</v>
      </c>
      <c r="AD38" s="86">
        <v>1328.02</v>
      </c>
      <c r="AE38" s="88" t="s">
        <v>32</v>
      </c>
      <c r="AF38" s="88" t="s">
        <v>32</v>
      </c>
      <c r="AG38" s="88" t="s">
        <v>32</v>
      </c>
      <c r="AH38" s="77">
        <v>7864.34</v>
      </c>
      <c r="AI38" s="77">
        <v>0</v>
      </c>
      <c r="AJ38" s="77">
        <v>5307</v>
      </c>
      <c r="AK38" s="77">
        <v>0</v>
      </c>
      <c r="AL38" s="90">
        <v>21325</v>
      </c>
    </row>
    <row r="39" spans="1:38" x14ac:dyDescent="0.25">
      <c r="A39" s="93" t="s">
        <v>82</v>
      </c>
      <c r="B39" s="77">
        <v>60224306</v>
      </c>
      <c r="C39" s="85">
        <v>0.20361999999999994</v>
      </c>
      <c r="D39" s="77">
        <v>8519</v>
      </c>
      <c r="E39" s="77">
        <v>8285.1830000000009</v>
      </c>
      <c r="F39" s="77"/>
      <c r="G39" s="86">
        <v>222366.27</v>
      </c>
      <c r="H39" s="87">
        <v>1.7807934629654038E-2</v>
      </c>
      <c r="I39" s="88">
        <v>1562.1</v>
      </c>
      <c r="J39" s="88"/>
      <c r="K39" s="88">
        <v>2.5938032395093104E-2</v>
      </c>
      <c r="L39" s="86">
        <v>1.027695533263779E-2</v>
      </c>
      <c r="M39" s="86"/>
      <c r="N39" s="91">
        <v>3.1845630215195431E-2</v>
      </c>
      <c r="O39" s="89">
        <v>7.0016558475533966E-2</v>
      </c>
      <c r="P39" s="89"/>
      <c r="Q39" s="89">
        <v>1.4140347231715151E-3</v>
      </c>
      <c r="R39" s="89">
        <v>7.940475706917989E-2</v>
      </c>
      <c r="S39" s="85"/>
      <c r="T39" s="85"/>
      <c r="U39" s="85"/>
      <c r="V39" s="85"/>
      <c r="W39" s="85"/>
      <c r="X39" s="85"/>
      <c r="Y39" s="85"/>
      <c r="Z39" s="85"/>
      <c r="AA39" s="85"/>
      <c r="AB39" s="85"/>
      <c r="AC39" s="77">
        <v>12262873.187719997</v>
      </c>
      <c r="AD39" s="86">
        <v>3959.884</v>
      </c>
      <c r="AE39" s="88">
        <v>314.43362704213234</v>
      </c>
      <c r="AF39" s="88">
        <v>0.24425263157894739</v>
      </c>
      <c r="AG39" s="88">
        <v>0.6577263157894736</v>
      </c>
      <c r="AH39" s="77">
        <v>126.02500000000001</v>
      </c>
      <c r="AI39" s="77">
        <v>580.1</v>
      </c>
      <c r="AJ39" s="77">
        <v>2375</v>
      </c>
      <c r="AK39" s="77">
        <v>0</v>
      </c>
      <c r="AL39" s="90">
        <v>20700</v>
      </c>
    </row>
    <row r="40" spans="1:38" x14ac:dyDescent="0.25">
      <c r="A40" s="94" t="s">
        <v>83</v>
      </c>
      <c r="B40" s="77">
        <v>295895897</v>
      </c>
      <c r="C40" s="85">
        <v>0.17713999999999999</v>
      </c>
      <c r="D40" s="77">
        <v>467347.35</v>
      </c>
      <c r="E40" s="77">
        <v>461163.50099999999</v>
      </c>
      <c r="F40" s="77"/>
      <c r="G40" s="86">
        <v>2318861.102</v>
      </c>
      <c r="H40" s="87">
        <v>4.5361227936109479E-2</v>
      </c>
      <c r="I40" s="88" t="s">
        <v>32</v>
      </c>
      <c r="J40" s="88"/>
      <c r="K40" s="88" t="s">
        <v>32</v>
      </c>
      <c r="L40" s="86">
        <v>0.83856586235615227</v>
      </c>
      <c r="M40" s="86"/>
      <c r="N40" s="91" t="s">
        <v>32</v>
      </c>
      <c r="O40" s="89" t="s">
        <v>32</v>
      </c>
      <c r="P40" s="89"/>
      <c r="Q40" s="89" t="s">
        <v>32</v>
      </c>
      <c r="R40" s="89" t="s">
        <v>32</v>
      </c>
      <c r="S40" s="85"/>
      <c r="T40" s="85"/>
      <c r="U40" s="85"/>
      <c r="V40" s="85"/>
      <c r="W40" s="85"/>
      <c r="X40" s="85"/>
      <c r="Y40" s="85"/>
      <c r="Z40" s="85"/>
      <c r="AA40" s="85"/>
      <c r="AB40" s="85"/>
      <c r="AC40" s="77">
        <v>52414999.194579996</v>
      </c>
      <c r="AD40" s="86">
        <v>105186.387</v>
      </c>
      <c r="AE40" s="88" t="s">
        <v>32</v>
      </c>
      <c r="AF40" s="88" t="s">
        <v>32</v>
      </c>
      <c r="AG40" s="88" t="s">
        <v>32</v>
      </c>
      <c r="AH40" s="77">
        <v>43953.428999999996</v>
      </c>
      <c r="AI40" s="77">
        <v>0</v>
      </c>
      <c r="AJ40" s="77" t="e">
        <v>#N/A</v>
      </c>
      <c r="AK40" s="77" t="e">
        <v>#N/A</v>
      </c>
      <c r="AL40" s="90">
        <v>761000</v>
      </c>
    </row>
    <row r="41" spans="1:38" x14ac:dyDescent="0.25">
      <c r="A41" s="95"/>
      <c r="B41" s="77"/>
      <c r="C41" s="77"/>
      <c r="D41" s="77"/>
      <c r="E41" s="77"/>
      <c r="F41" s="77"/>
      <c r="G41" s="86"/>
      <c r="H41" s="87"/>
      <c r="I41" s="86"/>
      <c r="J41" s="86"/>
      <c r="K41" s="88"/>
      <c r="L41" s="86"/>
      <c r="M41" s="86"/>
      <c r="N41" s="77"/>
      <c r="O41" s="96"/>
      <c r="P41" s="96"/>
      <c r="Q41" s="89"/>
      <c r="R41" s="89"/>
      <c r="S41" s="77"/>
      <c r="T41" s="77"/>
      <c r="U41" s="77"/>
      <c r="V41" s="77"/>
      <c r="W41" s="77"/>
      <c r="X41" s="77"/>
      <c r="Y41" s="77"/>
      <c r="Z41" s="77"/>
      <c r="AA41" s="77"/>
      <c r="AB41" s="77"/>
      <c r="AC41" s="77"/>
      <c r="AD41" s="86"/>
      <c r="AE41" s="88"/>
      <c r="AF41" s="86"/>
      <c r="AG41" s="88"/>
      <c r="AH41" s="77"/>
      <c r="AI41" s="77"/>
      <c r="AJ41" s="77"/>
      <c r="AK41" s="77"/>
      <c r="AL41" s="77"/>
    </row>
    <row r="42" spans="1:38" x14ac:dyDescent="0.25">
      <c r="A42" s="93" t="s">
        <v>264</v>
      </c>
      <c r="B42" s="77">
        <v>600255032</v>
      </c>
      <c r="C42" s="96">
        <v>0.1952040689817324</v>
      </c>
      <c r="D42" s="77">
        <v>995702.91099999996</v>
      </c>
      <c r="E42" s="77">
        <v>1011844.2339999999</v>
      </c>
      <c r="F42" s="77"/>
      <c r="G42" s="77">
        <v>3734500.8940000003</v>
      </c>
      <c r="H42" s="87">
        <v>6.3613720479136118E-2</v>
      </c>
      <c r="I42" s="77">
        <v>232521.83318284666</v>
      </c>
      <c r="J42" s="77"/>
      <c r="K42" s="88">
        <v>0.38737173499088079</v>
      </c>
      <c r="L42" s="86">
        <v>8.3753477646891035E-4</v>
      </c>
      <c r="M42" s="86"/>
      <c r="N42" s="91">
        <v>5.4220896737488922E-2</v>
      </c>
      <c r="O42" s="96">
        <v>8.1565309407947789E-2</v>
      </c>
      <c r="P42" s="96"/>
      <c r="Q42" s="89">
        <v>1.2532892757921795E-2</v>
      </c>
      <c r="R42" s="89">
        <v>0.19701555990633032</v>
      </c>
      <c r="S42" s="96"/>
      <c r="T42" s="96"/>
      <c r="U42" s="96"/>
      <c r="V42" s="96"/>
      <c r="W42" s="96"/>
      <c r="X42" s="96"/>
      <c r="Y42" s="96"/>
      <c r="Z42" s="96"/>
      <c r="AA42" s="96"/>
      <c r="AB42" s="96"/>
      <c r="AC42" s="77">
        <v>117172224.67315999</v>
      </c>
      <c r="AD42" s="77">
        <v>237565.49599999998</v>
      </c>
      <c r="AE42" s="88">
        <v>46804.099208865075</v>
      </c>
      <c r="AF42" s="88" t="e">
        <v>#N/A</v>
      </c>
      <c r="AG42" s="88" t="e">
        <v>#N/A</v>
      </c>
      <c r="AH42" s="77">
        <v>98135.812999999995</v>
      </c>
      <c r="AI42" s="77">
        <v>82531.388018857921</v>
      </c>
      <c r="AJ42" s="77" t="e">
        <v>#N/A</v>
      </c>
      <c r="AK42" s="77" t="e">
        <v>#N/A</v>
      </c>
      <c r="AL42" s="77">
        <v>1729696</v>
      </c>
    </row>
    <row r="43" spans="1:38" x14ac:dyDescent="0.25">
      <c r="A43" s="77"/>
      <c r="B43" s="77"/>
      <c r="C43" s="77"/>
      <c r="D43" s="77"/>
      <c r="E43" s="77"/>
      <c r="F43" s="77"/>
      <c r="G43" s="77"/>
      <c r="H43" s="87"/>
      <c r="I43" s="77"/>
      <c r="J43" s="77"/>
      <c r="K43" s="77"/>
      <c r="L43" s="77"/>
      <c r="M43" s="77"/>
      <c r="N43" s="77"/>
      <c r="O43" s="77"/>
      <c r="P43" s="77"/>
      <c r="Q43" s="77"/>
      <c r="R43" s="77"/>
      <c r="S43" s="77"/>
      <c r="T43" s="77"/>
      <c r="U43" s="77"/>
      <c r="V43" s="77"/>
      <c r="W43" s="77"/>
      <c r="X43" s="77"/>
      <c r="Y43" s="77"/>
      <c r="Z43" s="77"/>
      <c r="AA43" s="77"/>
      <c r="AB43" s="77"/>
      <c r="AC43" s="77"/>
      <c r="AD43" s="77"/>
      <c r="AE43" s="88"/>
      <c r="AF43" s="77"/>
      <c r="AG43" s="77"/>
      <c r="AH43" s="77"/>
      <c r="AI43" s="77"/>
      <c r="AJ43" s="77"/>
      <c r="AK43" s="77"/>
      <c r="AL43" s="77"/>
    </row>
    <row r="44" spans="1:38" x14ac:dyDescent="0.25">
      <c r="A44" s="77"/>
      <c r="B44" s="77"/>
      <c r="C44" s="77"/>
      <c r="D44" s="77"/>
      <c r="E44" s="77"/>
      <c r="F44" s="77"/>
      <c r="G44" s="77"/>
      <c r="H44" s="87"/>
      <c r="I44" s="77"/>
      <c r="J44" s="77"/>
      <c r="K44" s="77"/>
      <c r="L44" s="77"/>
      <c r="M44" s="77"/>
      <c r="N44" s="77"/>
      <c r="O44" s="77"/>
      <c r="P44" s="77"/>
      <c r="Q44" s="77"/>
      <c r="R44" s="77"/>
      <c r="S44" s="77"/>
      <c r="T44" s="77"/>
      <c r="U44" s="77"/>
      <c r="V44" s="77"/>
      <c r="W44" s="77"/>
      <c r="X44" s="77"/>
      <c r="Y44" s="77"/>
      <c r="Z44" s="77"/>
      <c r="AA44" s="77"/>
      <c r="AB44" s="77"/>
      <c r="AC44" s="77"/>
      <c r="AD44" s="77"/>
      <c r="AE44" s="88"/>
      <c r="AF44" s="77"/>
      <c r="AG44" s="77"/>
      <c r="AH44" s="77"/>
      <c r="AI44" s="77"/>
      <c r="AJ44" s="77"/>
      <c r="AK44" s="77"/>
      <c r="AL44" s="77"/>
    </row>
    <row r="45" spans="1:38" x14ac:dyDescent="0.25">
      <c r="A45" s="75"/>
      <c r="B45" s="75"/>
      <c r="C45" s="75"/>
      <c r="D45" s="75"/>
      <c r="E45" s="75"/>
      <c r="F45" s="75"/>
      <c r="G45" s="75"/>
      <c r="H45" s="87"/>
      <c r="I45" s="75"/>
      <c r="J45" s="75"/>
      <c r="K45" s="75"/>
      <c r="L45" s="75"/>
      <c r="M45" s="75"/>
      <c r="N45" s="75"/>
      <c r="O45" s="75"/>
      <c r="P45" s="75"/>
      <c r="Q45" s="75"/>
      <c r="R45" s="75"/>
      <c r="S45" s="75"/>
      <c r="T45" s="75"/>
      <c r="U45" s="75"/>
      <c r="V45" s="75"/>
      <c r="W45" s="75"/>
      <c r="X45" s="75"/>
      <c r="Y45" s="75"/>
      <c r="Z45" s="75"/>
      <c r="AA45" s="75"/>
      <c r="AB45" s="75"/>
      <c r="AC45" s="75"/>
      <c r="AD45" s="75"/>
      <c r="AE45" s="88"/>
      <c r="AF45" s="75"/>
      <c r="AG45" s="77"/>
      <c r="AH45" s="75"/>
      <c r="AI45" s="75"/>
      <c r="AJ45" s="75"/>
      <c r="AK45" s="75"/>
      <c r="AL45" s="75"/>
    </row>
    <row r="46" spans="1:38" x14ac:dyDescent="0.25">
      <c r="A46" s="97" t="s">
        <v>102</v>
      </c>
      <c r="B46" s="98" t="s">
        <v>32</v>
      </c>
      <c r="C46" s="98" t="s">
        <v>32</v>
      </c>
      <c r="D46" s="98" t="s">
        <v>32</v>
      </c>
      <c r="E46" s="98" t="s">
        <v>32</v>
      </c>
      <c r="F46" s="98"/>
      <c r="G46" s="98" t="s">
        <v>32</v>
      </c>
      <c r="H46" s="87" t="e">
        <v>#VALUE!</v>
      </c>
      <c r="I46" s="98" t="s">
        <v>32</v>
      </c>
      <c r="J46" s="98"/>
      <c r="K46" s="98" t="s">
        <v>32</v>
      </c>
      <c r="L46" s="98" t="s">
        <v>32</v>
      </c>
      <c r="M46" s="98"/>
      <c r="N46" s="75"/>
      <c r="O46" s="98" t="s">
        <v>32</v>
      </c>
      <c r="P46" s="98"/>
      <c r="Q46" s="98" t="s">
        <v>32</v>
      </c>
      <c r="R46" s="98" t="s">
        <v>32</v>
      </c>
      <c r="S46" s="98"/>
      <c r="T46" s="98"/>
      <c r="U46" s="98"/>
      <c r="V46" s="98"/>
      <c r="W46" s="98"/>
      <c r="X46" s="98"/>
      <c r="Y46" s="98"/>
      <c r="Z46" s="98"/>
      <c r="AA46" s="98"/>
      <c r="AB46" s="98"/>
      <c r="AC46" s="98" t="s">
        <v>32</v>
      </c>
      <c r="AD46" s="98" t="s">
        <v>32</v>
      </c>
      <c r="AE46" s="88" t="s">
        <v>32</v>
      </c>
      <c r="AF46" s="98" t="s">
        <v>32</v>
      </c>
      <c r="AG46" s="99" t="s">
        <v>32</v>
      </c>
      <c r="AH46" s="98" t="s">
        <v>32</v>
      </c>
      <c r="AI46" s="98" t="s">
        <v>32</v>
      </c>
      <c r="AJ46" s="98" t="s">
        <v>32</v>
      </c>
      <c r="AK46" s="98" t="s">
        <v>32</v>
      </c>
      <c r="AL46" s="75"/>
    </row>
    <row r="47" spans="1:38" x14ac:dyDescent="0.25">
      <c r="A47" s="75"/>
      <c r="B47" s="98"/>
      <c r="C47" s="98"/>
      <c r="D47" s="98"/>
      <c r="E47" s="98"/>
      <c r="F47" s="98"/>
      <c r="G47" s="98"/>
      <c r="H47" s="87"/>
      <c r="I47" s="98"/>
      <c r="J47" s="98"/>
      <c r="K47" s="98"/>
      <c r="L47" s="98"/>
      <c r="M47" s="98"/>
      <c r="N47" s="75"/>
      <c r="O47" s="98"/>
      <c r="P47" s="98"/>
      <c r="Q47" s="98"/>
      <c r="R47" s="98"/>
      <c r="S47" s="98"/>
      <c r="T47" s="98"/>
      <c r="U47" s="98"/>
      <c r="V47" s="98"/>
      <c r="W47" s="98"/>
      <c r="X47" s="98"/>
      <c r="Y47" s="98"/>
      <c r="Z47" s="98"/>
      <c r="AA47" s="98"/>
      <c r="AB47" s="98"/>
      <c r="AC47" s="98"/>
      <c r="AD47" s="98"/>
      <c r="AE47" s="88"/>
      <c r="AF47" s="98"/>
      <c r="AG47" s="99"/>
      <c r="AH47" s="98"/>
      <c r="AI47" s="98"/>
      <c r="AJ47" s="98"/>
      <c r="AK47" s="98"/>
      <c r="AL47" s="75"/>
    </row>
    <row r="48" spans="1:38" x14ac:dyDescent="0.25">
      <c r="A48" s="97" t="s">
        <v>103</v>
      </c>
      <c r="B48" s="98" t="s">
        <v>32</v>
      </c>
      <c r="C48" s="98" t="s">
        <v>32</v>
      </c>
      <c r="D48" s="98" t="s">
        <v>32</v>
      </c>
      <c r="E48" s="98" t="s">
        <v>32</v>
      </c>
      <c r="F48" s="98"/>
      <c r="G48" s="98" t="s">
        <v>32</v>
      </c>
      <c r="H48" s="87" t="e">
        <v>#VALUE!</v>
      </c>
      <c r="I48" s="98" t="s">
        <v>32</v>
      </c>
      <c r="J48" s="98"/>
      <c r="K48" s="98" t="s">
        <v>32</v>
      </c>
      <c r="L48" s="98" t="s">
        <v>32</v>
      </c>
      <c r="M48" s="98"/>
      <c r="N48" s="91" t="e">
        <v>#VALUE!</v>
      </c>
      <c r="O48" s="98" t="s">
        <v>32</v>
      </c>
      <c r="P48" s="98"/>
      <c r="Q48" s="98" t="s">
        <v>32</v>
      </c>
      <c r="R48" s="98" t="s">
        <v>32</v>
      </c>
      <c r="S48" s="98"/>
      <c r="T48" s="98"/>
      <c r="U48" s="98"/>
      <c r="V48" s="98"/>
      <c r="W48" s="98"/>
      <c r="X48" s="98"/>
      <c r="Y48" s="98"/>
      <c r="Z48" s="98"/>
      <c r="AA48" s="98"/>
      <c r="AB48" s="98"/>
      <c r="AC48" s="98" t="s">
        <v>32</v>
      </c>
      <c r="AD48" s="98" t="s">
        <v>32</v>
      </c>
      <c r="AE48" s="88" t="s">
        <v>32</v>
      </c>
      <c r="AF48" s="98" t="s">
        <v>32</v>
      </c>
      <c r="AG48" s="99" t="s">
        <v>32</v>
      </c>
      <c r="AH48" s="98" t="s">
        <v>32</v>
      </c>
      <c r="AI48" s="98" t="s">
        <v>32</v>
      </c>
      <c r="AJ48" s="98" t="s">
        <v>32</v>
      </c>
      <c r="AK48" s="98" t="s">
        <v>32</v>
      </c>
      <c r="AL48" s="75"/>
    </row>
    <row r="49" spans="1:38" x14ac:dyDescent="0.25">
      <c r="A49" s="100" t="s">
        <v>104</v>
      </c>
      <c r="B49" s="100">
        <v>250343451</v>
      </c>
      <c r="C49" s="100">
        <v>0.22392223896749741</v>
      </c>
      <c r="D49" s="100">
        <v>298978.98800000001</v>
      </c>
      <c r="E49" s="100">
        <v>320845.28899999999</v>
      </c>
      <c r="F49" s="100"/>
      <c r="G49" s="100">
        <v>1021171.9640000002</v>
      </c>
      <c r="H49" s="100">
        <v>7.1978422431503417E-2</v>
      </c>
      <c r="I49" s="100">
        <v>165829.3931828466</v>
      </c>
      <c r="J49" s="100"/>
      <c r="K49" s="100">
        <v>0.66240755458326972</v>
      </c>
      <c r="L49" s="100">
        <v>8.8914973337797141E-4</v>
      </c>
      <c r="M49" s="100"/>
      <c r="N49" s="100">
        <v>0.1725103828987182</v>
      </c>
      <c r="O49" s="100">
        <v>0.22618592358031447</v>
      </c>
      <c r="P49" s="100"/>
      <c r="Q49" s="100">
        <v>3.2687580945092949E-2</v>
      </c>
      <c r="R49" s="100">
        <v>0.45413027739249667</v>
      </c>
      <c r="S49" s="100"/>
      <c r="T49" s="100"/>
      <c r="U49" s="100"/>
      <c r="V49" s="100"/>
      <c r="W49" s="100"/>
      <c r="X49" s="100"/>
      <c r="Y49" s="100"/>
      <c r="Z49" s="100"/>
      <c r="AA49" s="100"/>
      <c r="AB49" s="100"/>
      <c r="AC49" s="100">
        <v>56057466.058769979</v>
      </c>
      <c r="AD49" s="100">
        <v>73502.347000000009</v>
      </c>
      <c r="AE49" s="100">
        <v>33379.641232109549</v>
      </c>
      <c r="AF49" s="100">
        <v>0.95076665914032099</v>
      </c>
      <c r="AG49" s="100">
        <v>2.1506510880112284</v>
      </c>
      <c r="AH49" s="100">
        <v>49843.481000000007</v>
      </c>
      <c r="AI49" s="100">
        <v>72570.688018857909</v>
      </c>
      <c r="AJ49" s="100">
        <v>76328.600000000006</v>
      </c>
      <c r="AK49" s="100">
        <v>778</v>
      </c>
      <c r="AL49" s="100">
        <v>478039</v>
      </c>
    </row>
    <row r="50" spans="1:38" x14ac:dyDescent="0.25">
      <c r="A50" s="75" t="s">
        <v>353</v>
      </c>
      <c r="B50" s="75">
        <v>272113926</v>
      </c>
      <c r="C50" s="96">
        <v>0.21496823648400851</v>
      </c>
      <c r="D50" s="75">
        <v>325234.56100000005</v>
      </c>
      <c r="E50" s="75">
        <v>347146.57700000005</v>
      </c>
      <c r="F50" s="75"/>
      <c r="G50" s="75">
        <v>1143442.1739999999</v>
      </c>
      <c r="H50" s="87">
        <v>7.7807103868463762E-2</v>
      </c>
      <c r="I50" s="101">
        <v>184711.83318284663</v>
      </c>
      <c r="J50" s="101"/>
      <c r="K50" s="88">
        <v>0.67880330822483015</v>
      </c>
      <c r="L50" s="86">
        <v>8.8172455480284935E-4</v>
      </c>
      <c r="M50" s="86"/>
      <c r="N50" s="91">
        <v>0.17807427896094988</v>
      </c>
      <c r="O50" s="96">
        <v>0.23774219158974427</v>
      </c>
      <c r="P50" s="96"/>
      <c r="Q50" s="89">
        <v>3.2516265808135318E-2</v>
      </c>
      <c r="R50" s="89">
        <v>0.41790870230956623</v>
      </c>
      <c r="S50" s="96"/>
      <c r="T50" s="96"/>
      <c r="U50" s="96"/>
      <c r="V50" s="96"/>
      <c r="W50" s="96"/>
      <c r="X50" s="96"/>
      <c r="Y50" s="96"/>
      <c r="Z50" s="96"/>
      <c r="AA50" s="96"/>
      <c r="AB50" s="96"/>
      <c r="AC50" s="75">
        <v>58495850.794959992</v>
      </c>
      <c r="AD50" s="75">
        <v>88967.923999999999</v>
      </c>
      <c r="AE50" s="88">
        <v>37180.469666016113</v>
      </c>
      <c r="AF50" s="88">
        <v>0.97155186724652631</v>
      </c>
      <c r="AG50" s="88">
        <v>2.1546769146215459</v>
      </c>
      <c r="AH50" s="75">
        <v>51577.228000000003</v>
      </c>
      <c r="AI50" s="75">
        <v>82531.388018857921</v>
      </c>
      <c r="AJ50" s="75">
        <v>84948</v>
      </c>
      <c r="AK50" s="75">
        <v>778</v>
      </c>
      <c r="AL50" s="75">
        <v>526666</v>
      </c>
    </row>
  </sheetData>
  <mergeCells count="22">
    <mergeCell ref="AJ1:AJ3"/>
    <mergeCell ref="AK1:AK3"/>
    <mergeCell ref="AL1:AL3"/>
    <mergeCell ref="N1:N3"/>
    <mergeCell ref="O1:O3"/>
    <mergeCell ref="AG1:AG3"/>
    <mergeCell ref="Q1:Q3"/>
    <mergeCell ref="R1:R3"/>
    <mergeCell ref="AH1:AH3"/>
    <mergeCell ref="AI1:AI3"/>
    <mergeCell ref="AF1:AF3"/>
    <mergeCell ref="AD1:AD3"/>
    <mergeCell ref="B1:B3"/>
    <mergeCell ref="C1:C3"/>
    <mergeCell ref="D1:D3"/>
    <mergeCell ref="E1:E3"/>
    <mergeCell ref="G1:G3"/>
    <mergeCell ref="H1:H3"/>
    <mergeCell ref="I1:I3"/>
    <mergeCell ref="AE1:AE3"/>
    <mergeCell ref="K1:K3"/>
    <mergeCell ref="L1:L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3"/>
  <sheetViews>
    <sheetView topLeftCell="C1" zoomScale="55" zoomScaleNormal="55" workbookViewId="0">
      <selection activeCell="AQ10" sqref="AQ10"/>
    </sheetView>
  </sheetViews>
  <sheetFormatPr defaultColWidth="11.42578125" defaultRowHeight="15" x14ac:dyDescent="0.25"/>
  <cols>
    <col min="1" max="1" width="53.85546875" bestFit="1" customWidth="1"/>
    <col min="2" max="2" width="15" bestFit="1" customWidth="1"/>
    <col min="3" max="3" width="22.28515625" bestFit="1" customWidth="1"/>
    <col min="4" max="4" width="31.5703125" bestFit="1" customWidth="1"/>
    <col min="5" max="5" width="15" bestFit="1" customWidth="1"/>
    <col min="6" max="6" width="13.7109375" bestFit="1" customWidth="1"/>
    <col min="7" max="7" width="18.28515625" bestFit="1" customWidth="1"/>
    <col min="8" max="8" width="17.28515625" bestFit="1" customWidth="1"/>
    <col min="9" max="9" width="16" bestFit="1" customWidth="1"/>
    <col min="10" max="10" width="26.42578125" bestFit="1" customWidth="1"/>
    <col min="11" max="11" width="62.42578125" bestFit="1" customWidth="1"/>
    <col min="12" max="12" width="52.5703125" bestFit="1" customWidth="1"/>
  </cols>
  <sheetData>
    <row r="1" spans="1:16" x14ac:dyDescent="0.25">
      <c r="B1" s="74" t="s">
        <v>84</v>
      </c>
      <c r="C1" s="74" t="s">
        <v>85</v>
      </c>
      <c r="D1" s="74" t="s">
        <v>339</v>
      </c>
      <c r="E1" s="74" t="s">
        <v>340</v>
      </c>
      <c r="F1" s="74" t="s">
        <v>341</v>
      </c>
      <c r="G1" s="74" t="s">
        <v>338</v>
      </c>
      <c r="H1" s="74" t="s">
        <v>342</v>
      </c>
      <c r="I1" s="74" t="s">
        <v>343</v>
      </c>
      <c r="J1" s="74" t="s">
        <v>344</v>
      </c>
      <c r="K1" s="262" t="s">
        <v>346</v>
      </c>
      <c r="L1" s="244" t="s">
        <v>347</v>
      </c>
      <c r="P1" t="s">
        <v>385</v>
      </c>
    </row>
    <row r="2" spans="1:16" x14ac:dyDescent="0.25">
      <c r="A2" t="s">
        <v>40</v>
      </c>
      <c r="B2" s="138">
        <v>2923352</v>
      </c>
      <c r="C2" s="138">
        <v>1361679</v>
      </c>
      <c r="D2" s="230">
        <f>C2/B2</f>
        <v>0.46579371899107602</v>
      </c>
      <c r="E2" s="138">
        <v>91677</v>
      </c>
      <c r="F2" s="138">
        <v>31548</v>
      </c>
      <c r="G2" s="231">
        <v>2.3884589662749593E-2</v>
      </c>
      <c r="H2" s="138">
        <f>E2*$G$2</f>
        <v>2189.6675265118943</v>
      </c>
      <c r="I2" s="138">
        <f>F2*$G$2</f>
        <v>753.51103468042413</v>
      </c>
      <c r="J2" s="231">
        <f>I2/H2</f>
        <v>0.34412120815471714</v>
      </c>
      <c r="K2" s="263">
        <v>470</v>
      </c>
      <c r="L2" s="265">
        <f>VLOOKUP(A2,$O$2:$P$63,2,FALSE)</f>
        <v>1569.9974999999997</v>
      </c>
      <c r="M2">
        <v>394.22460000000001</v>
      </c>
      <c r="O2" t="s">
        <v>40</v>
      </c>
      <c r="P2">
        <v>1569.9974999999997</v>
      </c>
    </row>
    <row r="3" spans="1:16" x14ac:dyDescent="0.25">
      <c r="A3" t="s">
        <v>41</v>
      </c>
      <c r="B3" s="138">
        <v>2916950</v>
      </c>
      <c r="C3" s="138">
        <v>1115876</v>
      </c>
      <c r="D3" s="230">
        <f t="shared" ref="D3:D46" si="0">C3/B3</f>
        <v>0.38254889525017571</v>
      </c>
      <c r="E3" s="138">
        <v>128429</v>
      </c>
      <c r="F3" s="138">
        <v>15922</v>
      </c>
      <c r="G3" s="231">
        <v>2.3884589662749599E-2</v>
      </c>
      <c r="H3" s="138">
        <f t="shared" ref="H3:H46" si="1">E3*$G$2</f>
        <v>3067.4739657972673</v>
      </c>
      <c r="I3" s="138">
        <f t="shared" ref="I3:I46" si="2">F3*$G$2</f>
        <v>380.29043661029903</v>
      </c>
      <c r="J3" s="231">
        <f t="shared" ref="J3:J46" si="3">I3/H3</f>
        <v>0.12397511465478982</v>
      </c>
      <c r="K3" s="263">
        <v>360</v>
      </c>
      <c r="L3" s="265">
        <f t="shared" ref="L3:L46" si="4">VLOOKUP(A3,$O$2:$P$63,2,FALSE)</f>
        <v>1658.8464999999999</v>
      </c>
      <c r="M3">
        <v>178.22500000000002</v>
      </c>
      <c r="O3" t="s">
        <v>42</v>
      </c>
      <c r="P3">
        <v>21583.057000000001</v>
      </c>
    </row>
    <row r="4" spans="1:16" x14ac:dyDescent="0.25">
      <c r="A4" t="s">
        <v>42</v>
      </c>
      <c r="B4" s="138">
        <v>8678657</v>
      </c>
      <c r="C4" s="138">
        <v>2912360</v>
      </c>
      <c r="D4" s="230">
        <f t="shared" si="0"/>
        <v>0.33557726731221199</v>
      </c>
      <c r="E4" s="138">
        <v>1373011</v>
      </c>
      <c r="F4" s="138">
        <v>404102</v>
      </c>
      <c r="G4" s="231">
        <v>2.3884589662749593E-2</v>
      </c>
      <c r="H4" s="138">
        <f t="shared" si="1"/>
        <v>32793.804337441477</v>
      </c>
      <c r="I4" s="138">
        <f t="shared" si="2"/>
        <v>9651.8104518964356</v>
      </c>
      <c r="J4" s="231">
        <f t="shared" si="3"/>
        <v>0.29431810815790987</v>
      </c>
      <c r="K4" s="263">
        <v>25136</v>
      </c>
      <c r="L4" s="265">
        <f t="shared" si="4"/>
        <v>21583.057000000001</v>
      </c>
      <c r="M4">
        <v>20225.845499999999</v>
      </c>
      <c r="O4" t="s">
        <v>44</v>
      </c>
      <c r="P4">
        <v>13144.34</v>
      </c>
    </row>
    <row r="5" spans="1:16" x14ac:dyDescent="0.25">
      <c r="A5" t="s">
        <v>43</v>
      </c>
      <c r="B5" s="138">
        <v>9617484</v>
      </c>
      <c r="C5" s="138">
        <v>4362213</v>
      </c>
      <c r="D5" s="230">
        <f t="shared" si="0"/>
        <v>0.45357112109570447</v>
      </c>
      <c r="E5" s="138">
        <v>601049</v>
      </c>
      <c r="F5" s="138">
        <v>10892</v>
      </c>
      <c r="G5" s="231">
        <v>2.3884589662749593E-2</v>
      </c>
      <c r="H5" s="138">
        <f t="shared" si="1"/>
        <v>14355.80873220598</v>
      </c>
      <c r="I5" s="138">
        <f t="shared" si="2"/>
        <v>260.15095060666857</v>
      </c>
      <c r="J5" s="231">
        <f t="shared" si="3"/>
        <v>1.8121650647451373E-2</v>
      </c>
      <c r="K5" s="263"/>
      <c r="L5" s="265">
        <f t="shared" si="4"/>
        <v>1392.6580000000001</v>
      </c>
      <c r="M5">
        <v>1534.3844000000001</v>
      </c>
      <c r="O5" t="s">
        <v>45</v>
      </c>
      <c r="P5">
        <v>7994.3009999999995</v>
      </c>
    </row>
    <row r="6" spans="1:16" x14ac:dyDescent="0.25">
      <c r="A6" t="s">
        <v>44</v>
      </c>
      <c r="B6" s="138">
        <v>9485772</v>
      </c>
      <c r="C6" s="138">
        <v>2160568</v>
      </c>
      <c r="D6" s="230">
        <f t="shared" si="0"/>
        <v>0.22776933706608171</v>
      </c>
      <c r="E6" s="138">
        <v>1057868</v>
      </c>
      <c r="F6" s="138">
        <v>57682</v>
      </c>
      <c r="G6" s="231">
        <v>2.3884589662749593E-2</v>
      </c>
      <c r="H6" s="138">
        <f t="shared" si="1"/>
        <v>25266.743097353585</v>
      </c>
      <c r="I6" s="138">
        <f t="shared" si="2"/>
        <v>1377.7109009267219</v>
      </c>
      <c r="J6" s="231">
        <f t="shared" si="3"/>
        <v>5.4526651718361838E-2</v>
      </c>
      <c r="K6" s="263">
        <v>29975</v>
      </c>
      <c r="L6" s="265">
        <f t="shared" si="4"/>
        <v>13144.34</v>
      </c>
      <c r="M6">
        <v>4266.88</v>
      </c>
      <c r="O6" t="s">
        <v>46</v>
      </c>
      <c r="P6">
        <v>2032.6680000000001</v>
      </c>
    </row>
    <row r="7" spans="1:16" x14ac:dyDescent="0.25">
      <c r="A7" t="s">
        <v>45</v>
      </c>
      <c r="B7" s="138">
        <v>11287940</v>
      </c>
      <c r="C7" s="138">
        <v>239533</v>
      </c>
      <c r="D7" s="230">
        <f t="shared" si="0"/>
        <v>2.1220258080748126E-2</v>
      </c>
      <c r="E7" s="138">
        <v>2230270</v>
      </c>
      <c r="F7" s="138">
        <v>152096</v>
      </c>
      <c r="G7" s="231">
        <v>2.3884589662749593E-2</v>
      </c>
      <c r="H7" s="138">
        <f t="shared" si="1"/>
        <v>53269.083787140531</v>
      </c>
      <c r="I7" s="138">
        <f t="shared" si="2"/>
        <v>3632.7505493455619</v>
      </c>
      <c r="J7" s="231">
        <f t="shared" si="3"/>
        <v>6.8196227362606318E-2</v>
      </c>
      <c r="K7" s="263">
        <v>5289</v>
      </c>
      <c r="L7" s="265">
        <f t="shared" si="4"/>
        <v>7994.3009999999995</v>
      </c>
      <c r="M7">
        <v>14020.225900000001</v>
      </c>
      <c r="O7" t="s">
        <v>47</v>
      </c>
      <c r="P7">
        <v>4550.5940000000001</v>
      </c>
    </row>
    <row r="8" spans="1:16" x14ac:dyDescent="0.25">
      <c r="A8" t="s">
        <v>46</v>
      </c>
      <c r="B8" s="138">
        <v>3535961</v>
      </c>
      <c r="C8" s="138">
        <v>2300713</v>
      </c>
      <c r="D8" s="230">
        <f t="shared" si="0"/>
        <v>0.6506613053707323</v>
      </c>
      <c r="E8" s="138">
        <v>336287</v>
      </c>
      <c r="F8" s="138">
        <v>83788</v>
      </c>
      <c r="G8" s="231">
        <v>2.3884589662749593E-2</v>
      </c>
      <c r="H8" s="138">
        <f t="shared" si="1"/>
        <v>8032.077003917072</v>
      </c>
      <c r="I8" s="138">
        <f t="shared" si="2"/>
        <v>2001.2419986624629</v>
      </c>
      <c r="J8" s="231">
        <f t="shared" si="3"/>
        <v>0.24915622667542903</v>
      </c>
      <c r="K8" s="263"/>
      <c r="L8" s="265">
        <f t="shared" si="4"/>
        <v>2032.6680000000001</v>
      </c>
      <c r="M8">
        <v>713.45100000000002</v>
      </c>
      <c r="O8" t="s">
        <v>49</v>
      </c>
      <c r="P8">
        <v>2202.8969999999999</v>
      </c>
    </row>
    <row r="9" spans="1:16" x14ac:dyDescent="0.25">
      <c r="A9" t="s">
        <v>47</v>
      </c>
      <c r="B9" s="138">
        <v>7177396</v>
      </c>
      <c r="C9" s="138">
        <v>1853000</v>
      </c>
      <c r="D9" s="230">
        <f t="shared" si="0"/>
        <v>0.25817162658992204</v>
      </c>
      <c r="E9" s="138">
        <v>779038</v>
      </c>
      <c r="F9" s="138">
        <v>83284</v>
      </c>
      <c r="G9" s="231">
        <v>2.3884589662749593E-2</v>
      </c>
      <c r="H9" s="138">
        <f t="shared" si="1"/>
        <v>18607.002961689119</v>
      </c>
      <c r="I9" s="138">
        <f t="shared" si="2"/>
        <v>1989.2041654724371</v>
      </c>
      <c r="J9" s="231">
        <f t="shared" si="3"/>
        <v>0.10690620996665116</v>
      </c>
      <c r="K9" s="263">
        <v>14677</v>
      </c>
      <c r="L9" s="265">
        <f t="shared" si="4"/>
        <v>4550.5940000000001</v>
      </c>
      <c r="M9">
        <v>2649.8954000000003</v>
      </c>
      <c r="O9" t="s">
        <v>50</v>
      </c>
      <c r="P9">
        <v>122.9575</v>
      </c>
    </row>
    <row r="10" spans="1:16" x14ac:dyDescent="0.25">
      <c r="A10" t="s">
        <v>48</v>
      </c>
      <c r="B10" s="138">
        <v>35949709</v>
      </c>
      <c r="C10" s="138">
        <v>6518663</v>
      </c>
      <c r="D10" s="230">
        <f t="shared" si="0"/>
        <v>0.18132728139746557</v>
      </c>
      <c r="E10" s="138">
        <v>11312390</v>
      </c>
      <c r="F10" s="138">
        <v>2047439</v>
      </c>
      <c r="G10" s="231">
        <v>2.3884589662749593E-2</v>
      </c>
      <c r="H10" s="138">
        <f t="shared" si="1"/>
        <v>270191.79325499188</v>
      </c>
      <c r="I10" s="138">
        <f t="shared" si="2"/>
        <v>48902.240374510366</v>
      </c>
      <c r="J10" s="231">
        <f t="shared" si="3"/>
        <v>0.18099084278388564</v>
      </c>
      <c r="K10" s="263">
        <v>442030</v>
      </c>
      <c r="L10" s="265">
        <f t="shared" si="4"/>
        <v>64710.766500000005</v>
      </c>
      <c r="M10">
        <v>100011.2908</v>
      </c>
      <c r="O10" t="s">
        <v>51</v>
      </c>
      <c r="P10">
        <v>9244.1489999999994</v>
      </c>
    </row>
    <row r="11" spans="1:16" x14ac:dyDescent="0.25">
      <c r="A11" t="s">
        <v>49</v>
      </c>
      <c r="B11" s="138">
        <v>4236016</v>
      </c>
      <c r="C11" s="138">
        <v>1746216</v>
      </c>
      <c r="D11" s="230">
        <f t="shared" si="0"/>
        <v>0.41223073756095352</v>
      </c>
      <c r="E11" s="138">
        <v>351586</v>
      </c>
      <c r="F11" s="138">
        <v>82069</v>
      </c>
      <c r="G11" s="231">
        <v>2.3884589662749593E-2</v>
      </c>
      <c r="H11" s="138">
        <f t="shared" si="1"/>
        <v>8397.487341167478</v>
      </c>
      <c r="I11" s="138">
        <f t="shared" si="2"/>
        <v>1960.1843890321963</v>
      </c>
      <c r="J11" s="231">
        <f t="shared" si="3"/>
        <v>0.23342510793945154</v>
      </c>
      <c r="K11" s="263">
        <v>9991</v>
      </c>
      <c r="L11" s="265">
        <f t="shared" si="4"/>
        <v>2202.8969999999999</v>
      </c>
      <c r="M11">
        <v>2256.9894999999997</v>
      </c>
      <c r="O11" t="s">
        <v>52</v>
      </c>
      <c r="P11">
        <v>6122.1085000000003</v>
      </c>
    </row>
    <row r="12" spans="1:16" x14ac:dyDescent="0.25">
      <c r="A12" t="s">
        <v>50</v>
      </c>
      <c r="B12" s="138">
        <v>1160985</v>
      </c>
      <c r="C12" s="138">
        <v>385265</v>
      </c>
      <c r="D12" s="230">
        <f t="shared" si="0"/>
        <v>0.33184321933530581</v>
      </c>
      <c r="E12" s="138">
        <v>84335</v>
      </c>
      <c r="F12" s="138">
        <v>6132</v>
      </c>
      <c r="G12" s="231">
        <v>2.3884589662749593E-2</v>
      </c>
      <c r="H12" s="138">
        <f t="shared" si="1"/>
        <v>2014.3068692079869</v>
      </c>
      <c r="I12" s="138">
        <f t="shared" si="2"/>
        <v>146.46030381198051</v>
      </c>
      <c r="J12" s="231">
        <f t="shared" si="3"/>
        <v>7.2710025493567323E-2</v>
      </c>
      <c r="K12" s="263">
        <v>38</v>
      </c>
      <c r="L12" s="265">
        <f t="shared" si="4"/>
        <v>122.9575</v>
      </c>
      <c r="M12">
        <v>238.57159999999999</v>
      </c>
      <c r="O12" t="s">
        <v>53</v>
      </c>
      <c r="P12">
        <v>5775.1045000000004</v>
      </c>
    </row>
    <row r="13" spans="1:16" x14ac:dyDescent="0.25">
      <c r="A13" t="s">
        <v>51</v>
      </c>
      <c r="B13" s="138">
        <v>10603762</v>
      </c>
      <c r="C13" s="138">
        <v>2910655</v>
      </c>
      <c r="D13" s="230">
        <f t="shared" si="0"/>
        <v>0.27449267533541399</v>
      </c>
      <c r="E13" s="138">
        <v>1764645</v>
      </c>
      <c r="F13" s="138">
        <v>179147</v>
      </c>
      <c r="G13" s="231">
        <v>2.3884589662749593E-2</v>
      </c>
      <c r="H13" s="138">
        <f t="shared" si="1"/>
        <v>42147.821725422757</v>
      </c>
      <c r="I13" s="138">
        <f t="shared" si="2"/>
        <v>4278.8525843126008</v>
      </c>
      <c r="J13" s="231">
        <f t="shared" si="3"/>
        <v>0.10152013577801766</v>
      </c>
      <c r="K13" s="263">
        <v>23086</v>
      </c>
      <c r="L13" s="265">
        <f t="shared" si="4"/>
        <v>9244.1489999999994</v>
      </c>
      <c r="M13">
        <v>8469.4040000000005</v>
      </c>
      <c r="O13" t="s">
        <v>54</v>
      </c>
      <c r="P13">
        <v>39849.351999999999</v>
      </c>
    </row>
    <row r="14" spans="1:16" x14ac:dyDescent="0.25">
      <c r="A14" t="s">
        <v>52</v>
      </c>
      <c r="B14" s="138">
        <v>5688695</v>
      </c>
      <c r="C14" s="138">
        <v>697731</v>
      </c>
      <c r="D14" s="230">
        <f t="shared" si="0"/>
        <v>0.12265220758012163</v>
      </c>
      <c r="E14" s="138">
        <v>673913</v>
      </c>
      <c r="F14" s="138">
        <v>199348</v>
      </c>
      <c r="G14" s="231">
        <v>2.3884589662749593E-2</v>
      </c>
      <c r="H14" s="138">
        <f t="shared" si="1"/>
        <v>16096.135473392565</v>
      </c>
      <c r="I14" s="138">
        <f t="shared" si="2"/>
        <v>4761.3451800898056</v>
      </c>
      <c r="J14" s="231">
        <f t="shared" si="3"/>
        <v>0.29580672876172442</v>
      </c>
      <c r="K14" s="263">
        <v>5796</v>
      </c>
      <c r="L14" s="265">
        <f t="shared" si="4"/>
        <v>6122.1085000000003</v>
      </c>
      <c r="M14">
        <v>6369.8621000000003</v>
      </c>
      <c r="O14" t="s">
        <v>55</v>
      </c>
      <c r="P14">
        <v>52508.29</v>
      </c>
    </row>
    <row r="15" spans="1:16" x14ac:dyDescent="0.25">
      <c r="A15" t="s">
        <v>53</v>
      </c>
      <c r="B15" s="138">
        <v>1315321</v>
      </c>
      <c r="C15" s="138">
        <v>415593</v>
      </c>
      <c r="D15" s="230">
        <f t="shared" si="0"/>
        <v>0.31596317552901537</v>
      </c>
      <c r="E15" s="138">
        <v>227086</v>
      </c>
      <c r="F15" s="138">
        <v>37906</v>
      </c>
      <c r="G15" s="231">
        <v>2.3884589662749593E-2</v>
      </c>
      <c r="H15" s="138">
        <f t="shared" si="1"/>
        <v>5423.8559281551543</v>
      </c>
      <c r="I15" s="138">
        <f t="shared" si="2"/>
        <v>905.36925575618602</v>
      </c>
      <c r="J15" s="231">
        <f t="shared" si="3"/>
        <v>0.16692354438406592</v>
      </c>
      <c r="K15" s="263">
        <v>11201</v>
      </c>
      <c r="L15" s="265">
        <f t="shared" si="4"/>
        <v>5775.1045000000004</v>
      </c>
      <c r="M15">
        <v>7180.0409999999993</v>
      </c>
      <c r="O15" t="s">
        <v>56</v>
      </c>
      <c r="P15">
        <v>887.60300000000018</v>
      </c>
    </row>
    <row r="16" spans="1:16" x14ac:dyDescent="0.25">
      <c r="A16" t="s">
        <v>54</v>
      </c>
      <c r="B16" s="138">
        <v>5481966</v>
      </c>
      <c r="C16" s="138">
        <v>861607</v>
      </c>
      <c r="D16" s="230">
        <f t="shared" si="0"/>
        <v>0.15717116815390683</v>
      </c>
      <c r="E16" s="138">
        <v>1360137</v>
      </c>
      <c r="F16" s="138">
        <v>439107</v>
      </c>
      <c r="G16" s="231">
        <v>2.3884589662749593E-2</v>
      </c>
      <c r="H16" s="138">
        <f t="shared" si="1"/>
        <v>32486.314130123243</v>
      </c>
      <c r="I16" s="138">
        <f t="shared" si="2"/>
        <v>10487.890513040986</v>
      </c>
      <c r="J16" s="231">
        <f t="shared" si="3"/>
        <v>0.32284027270782284</v>
      </c>
      <c r="K16" s="263">
        <v>91038</v>
      </c>
      <c r="L16" s="265">
        <f t="shared" si="4"/>
        <v>39849.351999999999</v>
      </c>
      <c r="M16">
        <v>30844.924899999998</v>
      </c>
      <c r="O16" t="s">
        <v>57</v>
      </c>
      <c r="P16">
        <v>73981.972000000009</v>
      </c>
    </row>
    <row r="17" spans="1:16" x14ac:dyDescent="0.25">
      <c r="A17" t="s">
        <v>55</v>
      </c>
      <c r="B17" s="138">
        <v>64457201</v>
      </c>
      <c r="C17" s="138">
        <v>13308464</v>
      </c>
      <c r="D17" s="230">
        <f t="shared" si="0"/>
        <v>0.20646977829521329</v>
      </c>
      <c r="E17" s="138">
        <v>10320707</v>
      </c>
      <c r="F17" s="138">
        <v>913258</v>
      </c>
      <c r="G17" s="231">
        <v>2.3884589662749593E-2</v>
      </c>
      <c r="H17" s="138">
        <f t="shared" si="1"/>
        <v>246505.85172446736</v>
      </c>
      <c r="I17" s="138">
        <f t="shared" si="2"/>
        <v>21812.792586223368</v>
      </c>
      <c r="J17" s="231">
        <f t="shared" si="3"/>
        <v>8.8487930138894555E-2</v>
      </c>
      <c r="K17" s="263">
        <v>94367</v>
      </c>
      <c r="L17" s="265">
        <f t="shared" si="4"/>
        <v>52508.29</v>
      </c>
      <c r="M17">
        <v>62179.202000000005</v>
      </c>
      <c r="O17" t="s">
        <v>368</v>
      </c>
      <c r="P17">
        <v>2923.9580000000001</v>
      </c>
    </row>
    <row r="18" spans="1:16" x14ac:dyDescent="0.25">
      <c r="A18" t="s">
        <v>56</v>
      </c>
      <c r="B18" s="138">
        <v>3951524</v>
      </c>
      <c r="C18" s="138">
        <v>1995548</v>
      </c>
      <c r="D18" s="230">
        <f t="shared" si="0"/>
        <v>0.5050071820391322</v>
      </c>
      <c r="E18" s="138">
        <v>193908</v>
      </c>
      <c r="F18" s="138">
        <v>47883</v>
      </c>
      <c r="G18" s="231">
        <v>2.3884589662749593E-2</v>
      </c>
      <c r="H18" s="138">
        <f t="shared" si="1"/>
        <v>4631.4130123244477</v>
      </c>
      <c r="I18" s="138">
        <f t="shared" si="2"/>
        <v>1143.6658068214388</v>
      </c>
      <c r="J18" s="231">
        <f t="shared" si="3"/>
        <v>0.24693669162695714</v>
      </c>
      <c r="K18" s="263"/>
      <c r="L18" s="265">
        <f t="shared" si="4"/>
        <v>887.60300000000018</v>
      </c>
      <c r="M18">
        <v>545.33199999999999</v>
      </c>
      <c r="O18" t="s">
        <v>58</v>
      </c>
      <c r="P18">
        <v>6227.9345000000003</v>
      </c>
    </row>
    <row r="19" spans="1:16" x14ac:dyDescent="0.25">
      <c r="A19" t="s">
        <v>57</v>
      </c>
      <c r="B19" s="138">
        <v>81707789</v>
      </c>
      <c r="C19" s="138">
        <v>20391913</v>
      </c>
      <c r="D19" s="230">
        <f t="shared" si="0"/>
        <v>0.24957122508846738</v>
      </c>
      <c r="E19" s="138">
        <v>12886750</v>
      </c>
      <c r="F19" s="138">
        <v>1605702</v>
      </c>
      <c r="G19" s="231">
        <v>2.3884589662749593E-2</v>
      </c>
      <c r="H19" s="138">
        <f t="shared" si="1"/>
        <v>307794.73583643831</v>
      </c>
      <c r="I19" s="138">
        <f t="shared" si="2"/>
        <v>38351.533390656346</v>
      </c>
      <c r="J19" s="231">
        <f t="shared" si="3"/>
        <v>0.12460100490814209</v>
      </c>
      <c r="K19" s="263">
        <v>107000</v>
      </c>
      <c r="L19" s="265">
        <f t="shared" si="4"/>
        <v>73981.972000000009</v>
      </c>
      <c r="M19">
        <v>87862.419800000003</v>
      </c>
      <c r="O19" t="s">
        <v>59</v>
      </c>
      <c r="P19">
        <v>144.79500000000002</v>
      </c>
    </row>
    <row r="20" spans="1:16" x14ac:dyDescent="0.25">
      <c r="A20" t="s">
        <v>58</v>
      </c>
      <c r="B20" s="138">
        <v>9783925</v>
      </c>
      <c r="C20" s="138">
        <v>2851842</v>
      </c>
      <c r="D20" s="230">
        <f t="shared" si="0"/>
        <v>0.29148240608958059</v>
      </c>
      <c r="E20" s="138">
        <v>1055463</v>
      </c>
      <c r="F20" s="138">
        <v>126190</v>
      </c>
      <c r="G20" s="231">
        <v>2.3884589662749593E-2</v>
      </c>
      <c r="H20" s="138">
        <f t="shared" si="1"/>
        <v>25209.300659214674</v>
      </c>
      <c r="I20" s="138">
        <f t="shared" si="2"/>
        <v>3013.9963695423712</v>
      </c>
      <c r="J20" s="231">
        <f t="shared" si="3"/>
        <v>0.11955890448078237</v>
      </c>
      <c r="K20" s="263">
        <v>11099</v>
      </c>
      <c r="L20" s="265">
        <f t="shared" si="4"/>
        <v>6227.9345000000003</v>
      </c>
      <c r="M20">
        <v>3104.3002999999999</v>
      </c>
      <c r="O20" t="s">
        <v>60</v>
      </c>
      <c r="P20">
        <v>1611.6120000000001</v>
      </c>
    </row>
    <row r="21" spans="1:16" x14ac:dyDescent="0.25">
      <c r="A21" t="s">
        <v>59</v>
      </c>
      <c r="B21" s="138">
        <v>330243</v>
      </c>
      <c r="C21" s="138">
        <v>19741</v>
      </c>
      <c r="D21" s="230">
        <f t="shared" si="0"/>
        <v>5.9777194368994951E-2</v>
      </c>
      <c r="E21" s="138">
        <v>233748</v>
      </c>
      <c r="F21" s="138">
        <v>206418</v>
      </c>
      <c r="G21" s="231">
        <v>2.3884589662749593E-2</v>
      </c>
      <c r="H21" s="138">
        <f t="shared" si="1"/>
        <v>5582.9750644883916</v>
      </c>
      <c r="I21" s="138">
        <f t="shared" si="2"/>
        <v>4930.2092290054452</v>
      </c>
      <c r="J21" s="231">
        <f t="shared" si="3"/>
        <v>0.88307921351198726</v>
      </c>
      <c r="K21" s="263">
        <v>15.6</v>
      </c>
      <c r="L21" s="265">
        <f t="shared" si="4"/>
        <v>144.79500000000002</v>
      </c>
      <c r="M21">
        <v>205.89970000000005</v>
      </c>
      <c r="O21" t="s">
        <v>61</v>
      </c>
      <c r="P21">
        <v>40375.438000000002</v>
      </c>
    </row>
    <row r="22" spans="1:16" x14ac:dyDescent="0.25">
      <c r="A22" t="s">
        <v>60</v>
      </c>
      <c r="B22" s="138">
        <v>4700107</v>
      </c>
      <c r="C22" s="138">
        <v>1737531</v>
      </c>
      <c r="D22" s="230">
        <f t="shared" si="0"/>
        <v>0.36967903071142849</v>
      </c>
      <c r="E22" s="138">
        <v>555313</v>
      </c>
      <c r="F22" s="138">
        <v>44810</v>
      </c>
      <c r="G22" s="231">
        <v>2.3884589662749593E-2</v>
      </c>
      <c r="H22" s="138">
        <f t="shared" si="1"/>
        <v>13263.423139390465</v>
      </c>
      <c r="I22" s="138">
        <f t="shared" si="2"/>
        <v>1070.2684627878093</v>
      </c>
      <c r="J22" s="231">
        <f t="shared" si="3"/>
        <v>8.0693230664508134E-2</v>
      </c>
      <c r="K22" s="263">
        <v>5356</v>
      </c>
      <c r="L22" s="265">
        <f t="shared" si="4"/>
        <v>1611.6120000000001</v>
      </c>
      <c r="M22">
        <v>2506.7885999999999</v>
      </c>
      <c r="O22" t="s">
        <v>63</v>
      </c>
      <c r="P22">
        <v>3790.7310000000002</v>
      </c>
    </row>
    <row r="23" spans="1:16" x14ac:dyDescent="0.25">
      <c r="A23" t="s">
        <v>61</v>
      </c>
      <c r="B23" s="138">
        <v>59504212</v>
      </c>
      <c r="C23" s="138">
        <v>18976152</v>
      </c>
      <c r="D23" s="230">
        <f t="shared" si="0"/>
        <v>0.31890434915766969</v>
      </c>
      <c r="E23" s="138">
        <v>6389256</v>
      </c>
      <c r="F23" s="138">
        <v>1099713</v>
      </c>
      <c r="G23" s="231">
        <v>2.3884589662749593E-2</v>
      </c>
      <c r="H23" s="138">
        <f t="shared" si="1"/>
        <v>152604.75781026081</v>
      </c>
      <c r="I23" s="138">
        <f t="shared" si="2"/>
        <v>26266.193751791343</v>
      </c>
      <c r="J23" s="231">
        <f t="shared" si="3"/>
        <v>0.17211910119112461</v>
      </c>
      <c r="K23" s="263">
        <v>32543</v>
      </c>
      <c r="L23" s="265">
        <f t="shared" si="4"/>
        <v>40375.438000000002</v>
      </c>
      <c r="M23">
        <v>31519.891200000002</v>
      </c>
      <c r="O23" t="s">
        <v>64</v>
      </c>
      <c r="P23">
        <v>3.7</v>
      </c>
    </row>
    <row r="24" spans="1:16" x14ac:dyDescent="0.25">
      <c r="A24" t="s">
        <v>62</v>
      </c>
      <c r="B24" s="138">
        <v>17749648</v>
      </c>
      <c r="C24" s="138">
        <v>7840762</v>
      </c>
      <c r="D24" s="230">
        <f t="shared" si="0"/>
        <v>0.4417418305985561</v>
      </c>
      <c r="E24" s="138">
        <v>3269587</v>
      </c>
      <c r="F24" s="138">
        <v>37261</v>
      </c>
      <c r="G24" s="231">
        <v>2.3884589662749593E-2</v>
      </c>
      <c r="H24" s="138">
        <f t="shared" si="1"/>
        <v>78092.743861660449</v>
      </c>
      <c r="I24" s="138">
        <f t="shared" si="2"/>
        <v>889.96369542371258</v>
      </c>
      <c r="J24" s="231">
        <f t="shared" si="3"/>
        <v>1.1396240564939854E-2</v>
      </c>
      <c r="K24" s="263"/>
      <c r="L24" s="265">
        <f>VLOOKUP(A24,$O$2:$P$63,2,FALSE)</f>
        <v>2429.8615</v>
      </c>
      <c r="O24" t="s">
        <v>0</v>
      </c>
      <c r="P24">
        <v>4924.0260000000007</v>
      </c>
    </row>
    <row r="25" spans="1:16" x14ac:dyDescent="0.25">
      <c r="A25" t="s">
        <v>63</v>
      </c>
      <c r="B25" s="138">
        <v>1992663</v>
      </c>
      <c r="C25" s="138">
        <v>662579</v>
      </c>
      <c r="D25" s="230">
        <f t="shared" si="0"/>
        <v>0.33250931040522158</v>
      </c>
      <c r="E25" s="138">
        <v>178470</v>
      </c>
      <c r="F25" s="138">
        <v>64344</v>
      </c>
      <c r="G25" s="231">
        <v>2.3884589662749593E-2</v>
      </c>
      <c r="H25" s="138">
        <f t="shared" si="1"/>
        <v>4262.6827171109198</v>
      </c>
      <c r="I25" s="138">
        <f t="shared" si="2"/>
        <v>1536.8300372599597</v>
      </c>
      <c r="J25" s="231">
        <f t="shared" si="3"/>
        <v>0.36053118171121196</v>
      </c>
      <c r="K25" s="263">
        <v>25280</v>
      </c>
      <c r="L25" s="265">
        <f t="shared" si="4"/>
        <v>3790.7310000000002</v>
      </c>
      <c r="M25">
        <v>4670.1789999999992</v>
      </c>
      <c r="O25" t="s">
        <v>65</v>
      </c>
      <c r="P25">
        <v>410.9255</v>
      </c>
    </row>
    <row r="26" spans="1:16" x14ac:dyDescent="0.25">
      <c r="A26" t="s">
        <v>64</v>
      </c>
      <c r="B26" s="138">
        <v>37403</v>
      </c>
      <c r="C26" s="138">
        <v>32107.999999999996</v>
      </c>
      <c r="D26" s="230">
        <f t="shared" si="0"/>
        <v>0.85843381546934727</v>
      </c>
      <c r="E26" s="138"/>
      <c r="F26" s="138"/>
      <c r="G26" s="231">
        <v>2.3884589662749593E-2</v>
      </c>
      <c r="H26" s="138"/>
      <c r="I26" s="138"/>
      <c r="J26" s="231"/>
      <c r="K26" s="263"/>
      <c r="L26" s="265">
        <f t="shared" si="4"/>
        <v>3.7</v>
      </c>
      <c r="M26">
        <v>0</v>
      </c>
      <c r="O26" t="s">
        <v>369</v>
      </c>
      <c r="P26">
        <v>55.272500000000001</v>
      </c>
    </row>
    <row r="27" spans="1:16" x14ac:dyDescent="0.25">
      <c r="A27" t="s">
        <v>0</v>
      </c>
      <c r="B27" s="138">
        <v>2931926</v>
      </c>
      <c r="C27" s="138">
        <v>1004416</v>
      </c>
      <c r="D27" s="230">
        <f t="shared" si="0"/>
        <v>0.34257890547032904</v>
      </c>
      <c r="E27" s="138">
        <v>302368</v>
      </c>
      <c r="F27" s="138">
        <v>59335</v>
      </c>
      <c r="G27" s="231">
        <v>2.3884589662749593E-2</v>
      </c>
      <c r="H27" s="138">
        <f t="shared" si="1"/>
        <v>7221.9356071462689</v>
      </c>
      <c r="I27" s="138">
        <f t="shared" si="2"/>
        <v>1417.192127639247</v>
      </c>
      <c r="J27" s="231">
        <f t="shared" si="3"/>
        <v>0.19623438988252723</v>
      </c>
      <c r="K27" s="263">
        <v>10750</v>
      </c>
      <c r="L27" s="265">
        <f t="shared" si="4"/>
        <v>4924.0260000000007</v>
      </c>
      <c r="M27">
        <v>5118.2937999999995</v>
      </c>
      <c r="O27" t="s">
        <v>66</v>
      </c>
      <c r="P27">
        <v>809.45099999999991</v>
      </c>
    </row>
    <row r="28" spans="1:16" x14ac:dyDescent="0.25">
      <c r="A28" t="s">
        <v>65</v>
      </c>
      <c r="B28" s="138">
        <v>566741</v>
      </c>
      <c r="C28" s="138">
        <v>53458</v>
      </c>
      <c r="D28" s="230">
        <f t="shared" si="0"/>
        <v>9.4325273802318879E-2</v>
      </c>
      <c r="E28" s="138">
        <v>155961</v>
      </c>
      <c r="F28" s="138">
        <v>8567</v>
      </c>
      <c r="G28" s="231">
        <v>2.3884589662749593E-2</v>
      </c>
      <c r="H28" s="138">
        <f t="shared" si="1"/>
        <v>3725.0644883920891</v>
      </c>
      <c r="I28" s="138">
        <f t="shared" si="2"/>
        <v>204.61927964077577</v>
      </c>
      <c r="J28" s="231">
        <f t="shared" si="3"/>
        <v>5.4930399266483292E-2</v>
      </c>
      <c r="K28" s="263">
        <v>650</v>
      </c>
      <c r="L28" s="265">
        <f t="shared" si="4"/>
        <v>410.9255</v>
      </c>
      <c r="M28">
        <v>1434.0300999999999</v>
      </c>
      <c r="O28" t="s">
        <v>67</v>
      </c>
      <c r="P28">
        <v>7565.6</v>
      </c>
    </row>
    <row r="29" spans="1:16" x14ac:dyDescent="0.25">
      <c r="A29" t="s">
        <v>66</v>
      </c>
      <c r="B29" s="138">
        <v>628178</v>
      </c>
      <c r="C29" s="138">
        <v>223599</v>
      </c>
      <c r="D29" s="230">
        <f t="shared" si="0"/>
        <v>0.35594847320345507</v>
      </c>
      <c r="E29" s="138">
        <v>42302</v>
      </c>
      <c r="F29" s="138">
        <v>12933</v>
      </c>
      <c r="G29" s="231">
        <v>2.3884589662749593E-2</v>
      </c>
      <c r="H29" s="138">
        <f t="shared" si="1"/>
        <v>1010.3659119136332</v>
      </c>
      <c r="I29" s="138">
        <f t="shared" si="2"/>
        <v>308.89939810834051</v>
      </c>
      <c r="J29" s="231">
        <f t="shared" si="3"/>
        <v>0.30573022552125201</v>
      </c>
      <c r="K29" s="263">
        <v>1394</v>
      </c>
      <c r="L29" s="265">
        <f t="shared" si="4"/>
        <v>809.45099999999991</v>
      </c>
      <c r="M29">
        <v>2.9158000000000044</v>
      </c>
      <c r="O29" t="s">
        <v>68</v>
      </c>
      <c r="P29">
        <v>8127.8289999999997</v>
      </c>
    </row>
    <row r="30" spans="1:16" x14ac:dyDescent="0.25">
      <c r="A30" t="s">
        <v>67</v>
      </c>
      <c r="B30" s="138">
        <v>16938499</v>
      </c>
      <c r="C30" s="138">
        <v>1600924</v>
      </c>
      <c r="D30" s="230">
        <f t="shared" si="0"/>
        <v>9.4513923577289813E-2</v>
      </c>
      <c r="E30" s="138">
        <v>3091163</v>
      </c>
      <c r="F30" s="138">
        <v>152624</v>
      </c>
      <c r="G30" s="231">
        <v>2.3884589662749593E-2</v>
      </c>
      <c r="H30" s="138">
        <f t="shared" si="1"/>
        <v>73831.159835674014</v>
      </c>
      <c r="I30" s="138">
        <f t="shared" si="2"/>
        <v>3645.361612687494</v>
      </c>
      <c r="J30" s="231">
        <f t="shared" si="3"/>
        <v>4.9374296987897442E-2</v>
      </c>
      <c r="K30" s="263">
        <v>2250</v>
      </c>
      <c r="L30" s="265">
        <f t="shared" si="4"/>
        <v>7565.6</v>
      </c>
      <c r="M30">
        <v>10791.280000000002</v>
      </c>
      <c r="O30" t="s">
        <v>69</v>
      </c>
      <c r="P30">
        <v>32779.851000000002</v>
      </c>
    </row>
    <row r="31" spans="1:16" x14ac:dyDescent="0.25">
      <c r="A31" t="s">
        <v>68</v>
      </c>
      <c r="B31" s="138">
        <v>5199836</v>
      </c>
      <c r="C31" s="138">
        <v>1004221</v>
      </c>
      <c r="D31" s="230">
        <f t="shared" si="0"/>
        <v>0.19312551395851715</v>
      </c>
      <c r="E31" s="138">
        <v>1239979</v>
      </c>
      <c r="F31" s="138">
        <v>561988</v>
      </c>
      <c r="G31" s="231">
        <v>2.3884589662749593E-2</v>
      </c>
      <c r="H31" s="138">
        <f t="shared" si="1"/>
        <v>29616.389605426579</v>
      </c>
      <c r="I31" s="138">
        <f t="shared" si="2"/>
        <v>13422.852775389318</v>
      </c>
      <c r="J31" s="231">
        <f t="shared" si="3"/>
        <v>0.4532238045966907</v>
      </c>
      <c r="K31" s="263">
        <v>21878</v>
      </c>
      <c r="L31" s="265">
        <f t="shared" si="4"/>
        <v>8127.8289999999997</v>
      </c>
      <c r="M31">
        <v>7410.8762999999999</v>
      </c>
      <c r="O31" t="s">
        <v>70</v>
      </c>
      <c r="P31">
        <v>9001.1934999999994</v>
      </c>
    </row>
    <row r="32" spans="1:16" x14ac:dyDescent="0.25">
      <c r="A32" t="s">
        <v>69</v>
      </c>
      <c r="B32" s="138">
        <v>38265226</v>
      </c>
      <c r="C32" s="138">
        <v>15082630</v>
      </c>
      <c r="D32" s="230">
        <f t="shared" si="0"/>
        <v>0.3941602226522849</v>
      </c>
      <c r="E32" s="138">
        <v>3974477</v>
      </c>
      <c r="F32" s="138">
        <v>376252</v>
      </c>
      <c r="G32" s="231">
        <v>2.3884589662749593E-2</v>
      </c>
      <c r="H32" s="138">
        <f t="shared" si="1"/>
        <v>94928.752269036006</v>
      </c>
      <c r="I32" s="138">
        <f t="shared" si="2"/>
        <v>8986.6246297888592</v>
      </c>
      <c r="J32" s="231">
        <f t="shared" si="3"/>
        <v>9.4667046758604975E-2</v>
      </c>
      <c r="K32" s="263">
        <v>67595</v>
      </c>
      <c r="L32" s="265">
        <f t="shared" si="4"/>
        <v>32779.851000000002</v>
      </c>
      <c r="M32">
        <v>36571.712400000004</v>
      </c>
      <c r="O32" t="s">
        <v>71</v>
      </c>
      <c r="P32">
        <v>1686.9</v>
      </c>
    </row>
    <row r="33" spans="1:16" x14ac:dyDescent="0.25">
      <c r="A33" t="s">
        <v>70</v>
      </c>
      <c r="B33" s="138">
        <v>10418473</v>
      </c>
      <c r="C33" s="138">
        <v>3876030</v>
      </c>
      <c r="D33" s="230">
        <f t="shared" si="0"/>
        <v>0.37203436626461478</v>
      </c>
      <c r="E33" s="138">
        <v>919662</v>
      </c>
      <c r="F33" s="138">
        <v>207934</v>
      </c>
      <c r="G33" s="231">
        <v>2.3884589662749593E-2</v>
      </c>
      <c r="H33" s="138">
        <f t="shared" si="1"/>
        <v>21965.749498423615</v>
      </c>
      <c r="I33" s="138">
        <f t="shared" si="2"/>
        <v>4966.4182669341735</v>
      </c>
      <c r="J33" s="231">
        <f t="shared" si="3"/>
        <v>0.22609828393474996</v>
      </c>
      <c r="K33" s="263">
        <v>18870</v>
      </c>
      <c r="L33" s="265">
        <f t="shared" si="4"/>
        <v>9001.1934999999994</v>
      </c>
      <c r="M33">
        <v>10796.6872</v>
      </c>
      <c r="O33" t="s">
        <v>72</v>
      </c>
      <c r="P33">
        <v>16260.830499999998</v>
      </c>
    </row>
    <row r="34" spans="1:16" x14ac:dyDescent="0.25">
      <c r="A34" t="s">
        <v>71</v>
      </c>
      <c r="B34" s="138">
        <v>4065980</v>
      </c>
      <c r="C34" s="138">
        <v>1890424</v>
      </c>
      <c r="D34" s="230">
        <f t="shared" si="0"/>
        <v>0.46493686638891485</v>
      </c>
      <c r="E34" s="138">
        <v>141582</v>
      </c>
      <c r="F34" s="138">
        <v>14562</v>
      </c>
      <c r="G34" s="231">
        <v>2.3884589662749593E-2</v>
      </c>
      <c r="H34" s="138">
        <f t="shared" si="1"/>
        <v>3381.6279736314127</v>
      </c>
      <c r="I34" s="138">
        <f t="shared" si="2"/>
        <v>347.80739466895955</v>
      </c>
      <c r="J34" s="231">
        <f t="shared" si="3"/>
        <v>0.10285205746493198</v>
      </c>
      <c r="K34" s="263">
        <v>27334</v>
      </c>
      <c r="L34" s="265">
        <f t="shared" si="4"/>
        <v>1686.9</v>
      </c>
      <c r="M34">
        <v>407.2824</v>
      </c>
      <c r="O34" t="s">
        <v>73</v>
      </c>
      <c r="P34">
        <v>80401.116000000009</v>
      </c>
    </row>
    <row r="35" spans="1:16" x14ac:dyDescent="0.25">
      <c r="A35" t="s">
        <v>72</v>
      </c>
      <c r="B35" s="138">
        <v>19876621</v>
      </c>
      <c r="C35" s="138">
        <v>9804711</v>
      </c>
      <c r="D35" s="230">
        <f t="shared" si="0"/>
        <v>0.49327856077750842</v>
      </c>
      <c r="E35" s="138">
        <v>1335843</v>
      </c>
      <c r="F35" s="138">
        <v>250058</v>
      </c>
      <c r="G35" s="231">
        <v>2.3884589662749593E-2</v>
      </c>
      <c r="H35" s="138">
        <f t="shared" si="1"/>
        <v>31906.061908856405</v>
      </c>
      <c r="I35" s="138">
        <f t="shared" si="2"/>
        <v>5972.5327218878374</v>
      </c>
      <c r="J35" s="231">
        <f t="shared" si="3"/>
        <v>0.18719115944014378</v>
      </c>
      <c r="K35" s="263"/>
      <c r="L35" s="265">
        <f t="shared" si="4"/>
        <v>16260.830499999998</v>
      </c>
      <c r="M35">
        <v>9588.9832000000006</v>
      </c>
      <c r="O35" t="s">
        <v>74</v>
      </c>
      <c r="P35">
        <v>7797.44</v>
      </c>
    </row>
    <row r="36" spans="1:16" x14ac:dyDescent="0.25">
      <c r="A36" t="s">
        <v>73</v>
      </c>
      <c r="B36" s="138">
        <v>143888004</v>
      </c>
      <c r="C36" s="138">
        <v>36934612</v>
      </c>
      <c r="D36" s="230">
        <f t="shared" si="0"/>
        <v>0.25669000175997991</v>
      </c>
      <c r="E36" s="138">
        <v>29715039</v>
      </c>
      <c r="F36" s="138">
        <v>729103</v>
      </c>
      <c r="G36" s="231">
        <v>2.3884589662749593E-2</v>
      </c>
      <c r="H36" s="138">
        <f t="shared" si="1"/>
        <v>709731.51332760102</v>
      </c>
      <c r="I36" s="138">
        <f t="shared" si="2"/>
        <v>17414.325976879718</v>
      </c>
      <c r="J36" s="231">
        <f t="shared" si="3"/>
        <v>2.4536498168486336E-2</v>
      </c>
      <c r="K36" s="263">
        <v>852927</v>
      </c>
      <c r="L36" s="265">
        <f t="shared" si="4"/>
        <v>80401.116000000009</v>
      </c>
      <c r="M36">
        <v>61424.582800000004</v>
      </c>
      <c r="O36" t="s">
        <v>75</v>
      </c>
      <c r="P36">
        <v>5152.5140000000001</v>
      </c>
    </row>
    <row r="37" spans="1:16" x14ac:dyDescent="0.25">
      <c r="A37" t="s">
        <v>74</v>
      </c>
      <c r="B37" s="138">
        <v>8851280</v>
      </c>
      <c r="C37" s="138">
        <v>4188657</v>
      </c>
      <c r="D37" s="230">
        <f t="shared" si="0"/>
        <v>0.47322613226561583</v>
      </c>
      <c r="E37" s="138">
        <v>617787</v>
      </c>
      <c r="F37" s="138">
        <v>80856</v>
      </c>
      <c r="G37" s="231">
        <v>2.3884589662749593E-2</v>
      </c>
      <c r="H37" s="138">
        <f t="shared" si="1"/>
        <v>14755.588993981082</v>
      </c>
      <c r="I37" s="138">
        <f t="shared" si="2"/>
        <v>1931.2123817712811</v>
      </c>
      <c r="J37" s="231">
        <f t="shared" si="3"/>
        <v>0.13088006060341187</v>
      </c>
      <c r="K37" s="263">
        <v>5232</v>
      </c>
      <c r="L37" s="265">
        <f t="shared" si="4"/>
        <v>7797.44</v>
      </c>
      <c r="M37">
        <v>3050.4390000000003</v>
      </c>
      <c r="O37" t="s">
        <v>76</v>
      </c>
      <c r="P37">
        <v>3401.0129999999999</v>
      </c>
    </row>
    <row r="38" spans="1:16" x14ac:dyDescent="0.25">
      <c r="A38" t="s">
        <v>75</v>
      </c>
      <c r="B38" s="138">
        <v>5439318</v>
      </c>
      <c r="C38" s="138">
        <v>2532566</v>
      </c>
      <c r="D38" s="230">
        <f t="shared" si="0"/>
        <v>0.46560359221505343</v>
      </c>
      <c r="E38" s="138">
        <v>686318</v>
      </c>
      <c r="F38" s="138">
        <v>65969</v>
      </c>
      <c r="G38" s="231">
        <v>2.3884589662749593E-2</v>
      </c>
      <c r="H38" s="138">
        <f t="shared" si="1"/>
        <v>16392.423808158976</v>
      </c>
      <c r="I38" s="138">
        <f t="shared" si="2"/>
        <v>1575.6424954619279</v>
      </c>
      <c r="J38" s="231">
        <f t="shared" si="3"/>
        <v>9.6120165870631394E-2</v>
      </c>
      <c r="K38" s="263">
        <v>13193</v>
      </c>
      <c r="L38" s="265">
        <f t="shared" si="4"/>
        <v>5152.5140000000001</v>
      </c>
      <c r="M38">
        <v>5077.8751000000002</v>
      </c>
      <c r="O38" t="s">
        <v>370</v>
      </c>
      <c r="P38">
        <v>20289.343000000001</v>
      </c>
    </row>
    <row r="39" spans="1:16" x14ac:dyDescent="0.25">
      <c r="A39" t="s">
        <v>76</v>
      </c>
      <c r="B39" s="138">
        <v>2074788</v>
      </c>
      <c r="C39" s="138">
        <v>1046826</v>
      </c>
      <c r="D39" s="230">
        <f t="shared" si="0"/>
        <v>0.50454600662814708</v>
      </c>
      <c r="E39" s="138">
        <v>275130</v>
      </c>
      <c r="F39" s="138">
        <v>44242</v>
      </c>
      <c r="G39" s="231">
        <v>2.3884589662749593E-2</v>
      </c>
      <c r="H39" s="138">
        <f t="shared" si="1"/>
        <v>6571.3671539122952</v>
      </c>
      <c r="I39" s="138">
        <f t="shared" si="2"/>
        <v>1056.7020158593675</v>
      </c>
      <c r="J39" s="231">
        <f t="shared" si="3"/>
        <v>0.16080398357140263</v>
      </c>
      <c r="K39" s="263">
        <v>9165</v>
      </c>
      <c r="L39" s="265">
        <f t="shared" si="4"/>
        <v>3401.0129999999999</v>
      </c>
      <c r="M39">
        <v>2011.5288999999998</v>
      </c>
      <c r="O39" t="s">
        <v>77</v>
      </c>
      <c r="P39">
        <v>46861.500500000002</v>
      </c>
    </row>
    <row r="40" spans="1:16" x14ac:dyDescent="0.25">
      <c r="A40" t="s">
        <v>77</v>
      </c>
      <c r="B40" s="138">
        <v>9763565</v>
      </c>
      <c r="C40" s="138">
        <v>1375071</v>
      </c>
      <c r="D40" s="230">
        <f t="shared" si="0"/>
        <v>0.1408369791157226</v>
      </c>
      <c r="E40" s="138">
        <v>1902926</v>
      </c>
      <c r="F40" s="138">
        <v>803548</v>
      </c>
      <c r="G40" s="231">
        <v>2.3884589662749593E-2</v>
      </c>
      <c r="H40" s="138">
        <f t="shared" si="1"/>
        <v>45450.606668577428</v>
      </c>
      <c r="I40" s="138">
        <f t="shared" si="2"/>
        <v>19192.41425432311</v>
      </c>
      <c r="J40" s="231">
        <f t="shared" si="3"/>
        <v>0.4222697046548316</v>
      </c>
      <c r="K40" s="263">
        <v>96486</v>
      </c>
      <c r="L40" s="265">
        <f t="shared" si="4"/>
        <v>46861.500500000002</v>
      </c>
      <c r="M40">
        <v>38399.327399999995</v>
      </c>
      <c r="O40" t="s">
        <v>78</v>
      </c>
      <c r="P40">
        <v>5482.7215000000006</v>
      </c>
    </row>
    <row r="41" spans="1:16" x14ac:dyDescent="0.25">
      <c r="A41" t="s">
        <v>78</v>
      </c>
      <c r="B41" s="138">
        <v>8319769</v>
      </c>
      <c r="C41" s="138">
        <v>2149288</v>
      </c>
      <c r="D41" s="230">
        <f t="shared" si="0"/>
        <v>0.25833505713920663</v>
      </c>
      <c r="E41" s="138">
        <v>1027161</v>
      </c>
      <c r="F41" s="138">
        <v>228656</v>
      </c>
      <c r="G41" s="231">
        <v>2.3884589662749593E-2</v>
      </c>
      <c r="H41" s="138">
        <f t="shared" si="1"/>
        <v>24533.319002579534</v>
      </c>
      <c r="I41" s="138">
        <f t="shared" si="2"/>
        <v>5461.3547339256711</v>
      </c>
      <c r="J41" s="231">
        <f t="shared" si="3"/>
        <v>0.2226096979928171</v>
      </c>
      <c r="K41" s="263">
        <v>6232</v>
      </c>
      <c r="L41" s="265">
        <f t="shared" si="4"/>
        <v>5482.7215000000006</v>
      </c>
      <c r="M41">
        <v>6734.0767000000014</v>
      </c>
      <c r="O41" t="s">
        <v>79</v>
      </c>
      <c r="P41">
        <v>970.97300000000007</v>
      </c>
    </row>
    <row r="42" spans="1:16" x14ac:dyDescent="0.25">
      <c r="A42" t="s">
        <v>79</v>
      </c>
      <c r="B42" s="138">
        <v>2079308</v>
      </c>
      <c r="C42" s="138">
        <v>904795</v>
      </c>
      <c r="D42" s="230">
        <f t="shared" si="0"/>
        <v>0.43514236467132333</v>
      </c>
      <c r="E42" s="138">
        <v>112137</v>
      </c>
      <c r="F42" s="138">
        <v>17647</v>
      </c>
      <c r="G42" s="231">
        <v>2.3884589662749593E-2</v>
      </c>
      <c r="H42" s="138">
        <f t="shared" si="1"/>
        <v>2678.3462310117511</v>
      </c>
      <c r="I42" s="138">
        <f t="shared" si="2"/>
        <v>421.49135377854208</v>
      </c>
      <c r="J42" s="231">
        <f t="shared" si="3"/>
        <v>0.1573700027644756</v>
      </c>
      <c r="K42" s="263">
        <v>1624</v>
      </c>
      <c r="L42" s="265">
        <f t="shared" si="4"/>
        <v>970.97300000000007</v>
      </c>
      <c r="M42">
        <v>397.1413</v>
      </c>
      <c r="O42" t="s">
        <v>80</v>
      </c>
      <c r="P42">
        <v>32834.534999999996</v>
      </c>
    </row>
    <row r="43" spans="1:16" x14ac:dyDescent="0.25">
      <c r="A43" t="s">
        <v>80</v>
      </c>
      <c r="B43" s="138">
        <v>78271472</v>
      </c>
      <c r="C43" s="138">
        <v>20402156</v>
      </c>
      <c r="D43" s="230">
        <f t="shared" si="0"/>
        <v>0.26065890264590907</v>
      </c>
      <c r="E43" s="138">
        <v>5393027</v>
      </c>
      <c r="F43" s="138">
        <v>656208</v>
      </c>
      <c r="G43" s="231">
        <v>2.3884589662749593E-2</v>
      </c>
      <c r="H43" s="138">
        <f t="shared" si="1"/>
        <v>128810.23693512945</v>
      </c>
      <c r="I43" s="138">
        <f t="shared" si="2"/>
        <v>15673.258813413584</v>
      </c>
      <c r="J43" s="231">
        <f t="shared" si="3"/>
        <v>0.12167712121597017</v>
      </c>
      <c r="K43" s="263"/>
      <c r="L43" s="265">
        <f t="shared" si="4"/>
        <v>32834.534999999996</v>
      </c>
      <c r="M43">
        <v>36412.549899999998</v>
      </c>
      <c r="O43" t="s">
        <v>81</v>
      </c>
      <c r="P43">
        <v>12380.010000000002</v>
      </c>
    </row>
    <row r="44" spans="1:16" x14ac:dyDescent="0.25">
      <c r="A44" t="s">
        <v>81</v>
      </c>
      <c r="B44" s="138">
        <v>44657704</v>
      </c>
      <c r="C44" s="138">
        <v>13529815</v>
      </c>
      <c r="D44" s="230">
        <f t="shared" si="0"/>
        <v>0.3029670983532875</v>
      </c>
      <c r="E44" s="138">
        <v>3771873</v>
      </c>
      <c r="F44" s="138">
        <v>113059</v>
      </c>
      <c r="G44" s="231">
        <v>2.3884589662749593E-2</v>
      </c>
      <c r="H44" s="138">
        <f t="shared" si="1"/>
        <v>90089.638865004294</v>
      </c>
      <c r="I44" s="138">
        <f t="shared" si="2"/>
        <v>2700.3678226808061</v>
      </c>
      <c r="J44" s="231">
        <f t="shared" si="3"/>
        <v>2.9974232960653765E-2</v>
      </c>
      <c r="K44" s="263">
        <v>20935</v>
      </c>
      <c r="L44" s="265">
        <f t="shared" si="4"/>
        <v>12380.010000000002</v>
      </c>
      <c r="M44">
        <v>7610.0940000000001</v>
      </c>
      <c r="O44" t="s">
        <v>82</v>
      </c>
      <c r="P44">
        <v>26084.398499999999</v>
      </c>
    </row>
    <row r="45" spans="1:16" x14ac:dyDescent="0.25">
      <c r="A45" t="s">
        <v>82</v>
      </c>
      <c r="B45" s="138">
        <v>65397080</v>
      </c>
      <c r="C45" s="138">
        <v>11113712</v>
      </c>
      <c r="D45" s="230">
        <f t="shared" si="0"/>
        <v>0.16994202187620611</v>
      </c>
      <c r="E45" s="138">
        <v>7567610</v>
      </c>
      <c r="F45" s="138">
        <v>617117</v>
      </c>
      <c r="G45" s="231">
        <v>2.3884589662749593E-2</v>
      </c>
      <c r="H45" s="138">
        <f t="shared" si="1"/>
        <v>180749.25957772046</v>
      </c>
      <c r="I45" s="138">
        <f t="shared" si="2"/>
        <v>14739.586318907041</v>
      </c>
      <c r="J45" s="231">
        <f t="shared" si="3"/>
        <v>8.1547146324929529E-2</v>
      </c>
      <c r="K45" s="263">
        <v>20700</v>
      </c>
      <c r="L45" s="265">
        <f t="shared" si="4"/>
        <v>26084.398499999999</v>
      </c>
      <c r="M45">
        <v>38857.040300000001</v>
      </c>
      <c r="O45" t="s">
        <v>371</v>
      </c>
      <c r="P45">
        <v>1887.365</v>
      </c>
    </row>
    <row r="46" spans="1:16" x14ac:dyDescent="0.25">
      <c r="A46" t="s">
        <v>83</v>
      </c>
      <c r="B46" s="138">
        <v>319929162</v>
      </c>
      <c r="C46" s="138">
        <v>59766644</v>
      </c>
      <c r="D46" s="230">
        <f t="shared" si="0"/>
        <v>0.18681211686479521</v>
      </c>
      <c r="E46" s="138">
        <v>91618826</v>
      </c>
      <c r="F46" s="138">
        <v>6156601</v>
      </c>
      <c r="G46" s="231">
        <v>2.3884589662749593E-2</v>
      </c>
      <c r="H46" s="138">
        <f t="shared" si="1"/>
        <v>2188278.0643928535</v>
      </c>
      <c r="I46" s="138">
        <f t="shared" si="2"/>
        <v>147047.8886022738</v>
      </c>
      <c r="J46" s="231">
        <f t="shared" si="3"/>
        <v>6.7197990509068523E-2</v>
      </c>
      <c r="K46" s="263">
        <v>761000</v>
      </c>
      <c r="L46" s="265">
        <f t="shared" si="4"/>
        <v>392830.75150000001</v>
      </c>
      <c r="M46">
        <v>365806.42200000002</v>
      </c>
      <c r="O46" t="s">
        <v>372</v>
      </c>
      <c r="P46">
        <v>513312.19499999995</v>
      </c>
    </row>
    <row r="47" spans="1:16" x14ac:dyDescent="0.25">
      <c r="B47" s="138"/>
      <c r="C47" s="138"/>
      <c r="D47" s="230"/>
      <c r="E47" s="138"/>
      <c r="F47" s="138"/>
      <c r="G47" s="231"/>
      <c r="H47" s="138"/>
      <c r="I47" s="138"/>
      <c r="J47" s="231"/>
      <c r="K47" s="263"/>
      <c r="L47" s="245"/>
      <c r="O47" t="s">
        <v>41</v>
      </c>
      <c r="P47">
        <v>1658.8464999999999</v>
      </c>
    </row>
    <row r="48" spans="1:16" x14ac:dyDescent="0.25">
      <c r="A48" t="s">
        <v>264</v>
      </c>
      <c r="B48" s="138">
        <f>SUM(B2:B46)</f>
        <v>1151837611</v>
      </c>
      <c r="C48" s="138">
        <f>SUM(C2:C46)</f>
        <v>286142867</v>
      </c>
      <c r="D48" s="230">
        <f>C48/B48</f>
        <v>0.24842292374146133</v>
      </c>
      <c r="E48" s="138">
        <f>SUM(E2:E46)</f>
        <v>211346094</v>
      </c>
      <c r="F48" s="138">
        <f>SUM(F2:F46)</f>
        <v>19133300</v>
      </c>
      <c r="G48" s="231">
        <v>2.3884589662749599E-2</v>
      </c>
      <c r="H48" s="138">
        <f>E48*$G$2</f>
        <v>5047914.7320149038</v>
      </c>
      <c r="I48" s="138">
        <f>F48*$G$2</f>
        <v>456991.01939428679</v>
      </c>
      <c r="J48" s="231">
        <f>I48/H48</f>
        <v>9.0530653478743728E-2</v>
      </c>
      <c r="K48" s="138">
        <f>SUM(K2:K46)</f>
        <v>2872962.6</v>
      </c>
      <c r="L48" s="138">
        <f>SUM(L2:L46)</f>
        <v>1059679.3135000002</v>
      </c>
      <c r="O48" t="s">
        <v>43</v>
      </c>
      <c r="P48">
        <v>1392.6580000000001</v>
      </c>
    </row>
    <row r="49" spans="1:16" x14ac:dyDescent="0.25">
      <c r="A49" t="s">
        <v>104</v>
      </c>
      <c r="B49" s="233">
        <f>+B4+B12+B16+B17+B19+B22+B28+B37+B39+B40+B41+B45</f>
        <v>261159928</v>
      </c>
      <c r="C49" s="233">
        <f>+C4+C12+C16+C17+C19+C22+C28+C37+C39+C40+C41+C45</f>
        <v>59524152</v>
      </c>
      <c r="D49" s="230">
        <f>C49/B49</f>
        <v>0.22792222549548261</v>
      </c>
      <c r="E49" s="233">
        <f>+E4+E12+E16+E17+E19+E22+E28+E37+E39+E40+E41+E45</f>
        <v>38126828</v>
      </c>
      <c r="F49" s="233">
        <f>+F4+F12+F16+F17+F19+F22+F28+F37+F39+F40+F41+F45</f>
        <v>5196097</v>
      </c>
      <c r="G49" s="231">
        <v>2.3884589662749599E-2</v>
      </c>
      <c r="H49" s="138">
        <f>E49*$G$2</f>
        <v>910643.64192223176</v>
      </c>
      <c r="I49" s="138">
        <f>F49*$G$2</f>
        <v>124106.64469284417</v>
      </c>
      <c r="J49" s="231">
        <f>I49/H49</f>
        <v>0.13628453434416313</v>
      </c>
      <c r="K49" s="233">
        <f>+K4+K12+K16+K17+K19+K22+K28+K37+K39+K40+K41+K45</f>
        <v>461400</v>
      </c>
      <c r="L49" s="233">
        <f>+L4+L12+L16+L17+L19+L22+L28+L37+L39+L40+L41+L45</f>
        <v>279695.23950000003</v>
      </c>
      <c r="O49" t="s">
        <v>62</v>
      </c>
      <c r="P49">
        <v>2429.8615</v>
      </c>
    </row>
    <row r="50" spans="1:16" x14ac:dyDescent="0.25">
      <c r="A50" t="s">
        <v>353</v>
      </c>
      <c r="B50" s="233">
        <f>+B3+B4+B8+B11+B12+B13+B15+B16+B17+B18+B19+B21+B23+B25+B27+B28+B29+B30+B31+B32+B33+B34+B37+B38+B39+B40+B41+B45</f>
        <v>428733909</v>
      </c>
      <c r="C50" s="233">
        <f>+C3+C4+C8+C11+C12+C13+C15+C16+C17+C18+C19+C21+C23+C25+C27+C28+C29+C30+C31+C32+C33+C34+C37+C38+C39+C40+C41+C45</f>
        <v>115144504</v>
      </c>
      <c r="D50" s="230">
        <f>C50/B50</f>
        <v>0.26856868930327599</v>
      </c>
      <c r="E50" s="233">
        <f>+E3+E4+E8+E11+E12+E13+E15+E16+E17+E18+E19+E21+E23+E25+E27+E28+E29+E30+E31+E32+E33+E34+E37+E38+E39+E40+E41+E45</f>
        <v>57772781</v>
      </c>
      <c r="F50" s="233">
        <f>+F3+F4+F8+F11+F12+F13+F15+F16+F17+F18+F19+F21+F23+F25+F27+F28+F29+F30+F31+F32+F33+F34+F37+F38+F39+F40+F41+F45</f>
        <v>8420074</v>
      </c>
      <c r="G50" s="231">
        <v>1.02388458966275</v>
      </c>
      <c r="H50" s="138">
        <f t="shared" ref="H50" si="5">E50*$G$2</f>
        <v>1379879.1678608961</v>
      </c>
      <c r="I50" s="138">
        <f t="shared" ref="I50" si="6">F50*$G$2</f>
        <v>201110.01241998663</v>
      </c>
      <c r="J50" s="231">
        <f t="shared" ref="J50" si="7">I50/H50</f>
        <v>0.14574465439010112</v>
      </c>
      <c r="K50" s="233">
        <f>+K3+K4+K8+K11+K12+K13+K15+K16+K17+K18+K19+K21+K23+K25+K27+K28+K29+K30+K31+K32+K33+K34+K37+K38+K39+K40+K41+K45</f>
        <v>721784.6</v>
      </c>
      <c r="L50" s="233">
        <f>+L3+L4+L8+L11+L12+L13+L15+L16+L17+L18+L19+L21+L23+L25+L27+L28+L29+L30+L31+L32+L33+L34+L37+L38+L39+L40+L41+L45</f>
        <v>414243.22400000016</v>
      </c>
      <c r="O50" t="s">
        <v>373</v>
      </c>
      <c r="P50">
        <v>508.6585</v>
      </c>
    </row>
    <row r="51" spans="1:16" x14ac:dyDescent="0.25">
      <c r="G51" s="231"/>
      <c r="H51" s="138"/>
      <c r="I51" s="138"/>
      <c r="J51" s="231"/>
      <c r="K51" s="234" t="s">
        <v>348</v>
      </c>
      <c r="L51" s="264"/>
      <c r="O51" t="s">
        <v>374</v>
      </c>
      <c r="P51">
        <v>990.09900000000005</v>
      </c>
    </row>
    <row r="52" spans="1:16" x14ac:dyDescent="0.25">
      <c r="L52" s="263"/>
      <c r="O52" t="s">
        <v>375</v>
      </c>
      <c r="P52">
        <v>527.81100000000004</v>
      </c>
    </row>
    <row r="53" spans="1:16" x14ac:dyDescent="0.25">
      <c r="O53" t="s">
        <v>376</v>
      </c>
      <c r="P53">
        <v>3638.3545000000004</v>
      </c>
    </row>
    <row r="54" spans="1:16" x14ac:dyDescent="0.25">
      <c r="O54" t="s">
        <v>48</v>
      </c>
      <c r="P54">
        <v>64710.766500000005</v>
      </c>
    </row>
    <row r="55" spans="1:16" x14ac:dyDescent="0.25">
      <c r="O55" t="s">
        <v>83</v>
      </c>
      <c r="P55">
        <v>392830.75150000001</v>
      </c>
    </row>
    <row r="56" spans="1:16" x14ac:dyDescent="0.25">
      <c r="O56" t="s">
        <v>377</v>
      </c>
      <c r="P56">
        <v>457541.52850000001</v>
      </c>
    </row>
    <row r="57" spans="1:16" x14ac:dyDescent="0.25">
      <c r="O57" t="s">
        <v>378</v>
      </c>
      <c r="P57">
        <v>119646.9525</v>
      </c>
    </row>
    <row r="58" spans="1:16" x14ac:dyDescent="0.25">
      <c r="O58" t="s">
        <v>379</v>
      </c>
      <c r="P58">
        <v>451650.74449999997</v>
      </c>
    </row>
    <row r="59" spans="1:16" x14ac:dyDescent="0.25">
      <c r="O59" t="s">
        <v>380</v>
      </c>
      <c r="P59">
        <v>13721.5015</v>
      </c>
    </row>
    <row r="60" spans="1:16" x14ac:dyDescent="0.25">
      <c r="O60" t="s">
        <v>381</v>
      </c>
      <c r="P60">
        <v>3062.6190000000001</v>
      </c>
    </row>
    <row r="61" spans="1:16" x14ac:dyDescent="0.25">
      <c r="O61" t="s">
        <v>382</v>
      </c>
      <c r="P61">
        <v>13759.056</v>
      </c>
    </row>
    <row r="62" spans="1:16" x14ac:dyDescent="0.25">
      <c r="O62" t="s">
        <v>383</v>
      </c>
      <c r="P62">
        <v>133783.33199999999</v>
      </c>
    </row>
    <row r="63" spans="1:16" x14ac:dyDescent="0.25">
      <c r="O63" t="s">
        <v>384</v>
      </c>
      <c r="P63">
        <v>460803.8835</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topLeftCell="A71" workbookViewId="0">
      <selection activeCell="AQ10" sqref="AQ10"/>
    </sheetView>
  </sheetViews>
  <sheetFormatPr defaultColWidth="8.85546875" defaultRowHeight="12.75" x14ac:dyDescent="0.2"/>
  <cols>
    <col min="1" max="1" width="14.140625" style="75" bestFit="1" customWidth="1"/>
    <col min="2" max="2" width="53.140625" style="75" customWidth="1"/>
    <col min="3" max="3" width="79.28515625" style="75" customWidth="1"/>
    <col min="4" max="16384" width="8.85546875" style="75"/>
  </cols>
  <sheetData>
    <row r="1" spans="1:3" x14ac:dyDescent="0.2">
      <c r="A1" s="75" t="s">
        <v>161</v>
      </c>
      <c r="B1" s="75" t="s">
        <v>265</v>
      </c>
    </row>
    <row r="2" spans="1:3" x14ac:dyDescent="0.2">
      <c r="A2" s="219" t="s">
        <v>266</v>
      </c>
      <c r="B2" s="77" t="s">
        <v>267</v>
      </c>
    </row>
    <row r="3" spans="1:3" x14ac:dyDescent="0.2">
      <c r="A3" s="219" t="s">
        <v>268</v>
      </c>
      <c r="B3" s="77" t="str">
        <f>B2</f>
        <v>TPES and RES figures are based on IEA 2010 data.</v>
      </c>
    </row>
    <row r="4" spans="1:3" x14ac:dyDescent="0.2">
      <c r="A4" s="220" t="s">
        <v>269</v>
      </c>
      <c r="B4" s="175"/>
      <c r="C4" s="222"/>
    </row>
    <row r="5" spans="1:3" x14ac:dyDescent="0.2">
      <c r="A5" s="220" t="s">
        <v>270</v>
      </c>
      <c r="B5" s="77" t="str">
        <f>B2</f>
        <v>TPES and RES figures are based on IEA 2010 data.</v>
      </c>
      <c r="C5" s="222"/>
    </row>
    <row r="6" spans="1:3" x14ac:dyDescent="0.2">
      <c r="A6" s="220" t="s">
        <v>271</v>
      </c>
      <c r="B6" s="175"/>
      <c r="C6" s="222"/>
    </row>
    <row r="7" spans="1:3" x14ac:dyDescent="0.2">
      <c r="A7" s="224" t="s">
        <v>272</v>
      </c>
      <c r="B7" s="221" t="s">
        <v>273</v>
      </c>
      <c r="C7" s="222"/>
    </row>
    <row r="8" spans="1:3" x14ac:dyDescent="0.2">
      <c r="A8" s="220" t="s">
        <v>274</v>
      </c>
      <c r="B8" s="221" t="str">
        <f>B2</f>
        <v>TPES and RES figures are based on IEA 2010 data.</v>
      </c>
      <c r="C8" s="222"/>
    </row>
    <row r="9" spans="1:3" x14ac:dyDescent="0.2">
      <c r="A9" s="220" t="s">
        <v>275</v>
      </c>
      <c r="B9" s="175"/>
      <c r="C9" s="222"/>
    </row>
    <row r="10" spans="1:3" x14ac:dyDescent="0.2">
      <c r="A10" s="220" t="s">
        <v>276</v>
      </c>
      <c r="B10" s="175"/>
      <c r="C10" s="222"/>
    </row>
    <row r="11" spans="1:3" x14ac:dyDescent="0.2">
      <c r="A11" s="220" t="s">
        <v>277</v>
      </c>
      <c r="B11" s="175"/>
      <c r="C11" s="222"/>
    </row>
    <row r="12" spans="1:3" x14ac:dyDescent="0.2">
      <c r="A12" s="220" t="s">
        <v>278</v>
      </c>
      <c r="B12" s="175"/>
      <c r="C12" s="222"/>
    </row>
    <row r="13" spans="1:3" x14ac:dyDescent="0.2">
      <c r="A13" s="220" t="s">
        <v>279</v>
      </c>
      <c r="B13" s="175"/>
      <c r="C13" s="225"/>
    </row>
    <row r="14" spans="1:3" x14ac:dyDescent="0.2">
      <c r="A14" s="220" t="s">
        <v>280</v>
      </c>
      <c r="B14" s="175"/>
      <c r="C14" s="219"/>
    </row>
    <row r="15" spans="1:3" x14ac:dyDescent="0.2">
      <c r="A15" s="220" t="s">
        <v>281</v>
      </c>
      <c r="B15" s="175"/>
      <c r="C15" s="219"/>
    </row>
    <row r="16" spans="1:3" x14ac:dyDescent="0.2">
      <c r="A16" s="220" t="s">
        <v>282</v>
      </c>
      <c r="B16" s="175"/>
      <c r="C16" s="219"/>
    </row>
    <row r="17" spans="1:3" x14ac:dyDescent="0.2">
      <c r="A17" s="224" t="s">
        <v>283</v>
      </c>
      <c r="B17" s="221" t="s">
        <v>273</v>
      </c>
      <c r="C17" s="219"/>
    </row>
    <row r="18" spans="1:3" x14ac:dyDescent="0.2">
      <c r="A18" s="220" t="s">
        <v>284</v>
      </c>
      <c r="B18" s="175"/>
      <c r="C18" s="219"/>
    </row>
    <row r="19" spans="1:3" x14ac:dyDescent="0.2">
      <c r="A19" s="220" t="s">
        <v>285</v>
      </c>
      <c r="B19" s="175"/>
      <c r="C19" s="219"/>
    </row>
    <row r="20" spans="1:3" x14ac:dyDescent="0.2">
      <c r="A20" s="220" t="s">
        <v>286</v>
      </c>
      <c r="B20" s="175"/>
      <c r="C20" s="219"/>
    </row>
    <row r="21" spans="1:3" x14ac:dyDescent="0.2">
      <c r="A21" s="220" t="s">
        <v>287</v>
      </c>
      <c r="B21" s="175"/>
      <c r="C21" s="219"/>
    </row>
    <row r="22" spans="1:3" x14ac:dyDescent="0.2">
      <c r="A22" s="220" t="s">
        <v>288</v>
      </c>
      <c r="B22" s="175"/>
      <c r="C22" s="222"/>
    </row>
    <row r="23" spans="1:3" x14ac:dyDescent="0.2">
      <c r="A23" s="220" t="s">
        <v>289</v>
      </c>
      <c r="B23" s="175"/>
      <c r="C23" s="222"/>
    </row>
    <row r="24" spans="1:3" ht="25.5" x14ac:dyDescent="0.2">
      <c r="A24" s="224" t="s">
        <v>290</v>
      </c>
      <c r="B24" s="223" t="s">
        <v>291</v>
      </c>
      <c r="C24" s="222"/>
    </row>
    <row r="25" spans="1:3" x14ac:dyDescent="0.2">
      <c r="A25" s="220" t="s">
        <v>292</v>
      </c>
      <c r="B25" s="175"/>
      <c r="C25" s="222"/>
    </row>
    <row r="26" spans="1:3" x14ac:dyDescent="0.2">
      <c r="A26" s="220" t="s">
        <v>293</v>
      </c>
      <c r="B26" s="175"/>
      <c r="C26" s="222"/>
    </row>
    <row r="27" spans="1:3" x14ac:dyDescent="0.2">
      <c r="A27" s="248" t="s">
        <v>294</v>
      </c>
      <c r="B27" s="175"/>
      <c r="C27" s="222"/>
    </row>
    <row r="28" spans="1:3" x14ac:dyDescent="0.2">
      <c r="A28" s="248" t="s">
        <v>295</v>
      </c>
      <c r="C28" s="222"/>
    </row>
    <row r="29" spans="1:3" x14ac:dyDescent="0.2">
      <c r="A29" s="248" t="s">
        <v>296</v>
      </c>
      <c r="B29" s="175"/>
      <c r="C29" s="222"/>
    </row>
    <row r="30" spans="1:3" x14ac:dyDescent="0.2">
      <c r="A30" s="248" t="s">
        <v>297</v>
      </c>
      <c r="B30" s="77" t="str">
        <f>B2</f>
        <v>TPES and RES figures are based on IEA 2010 data.</v>
      </c>
      <c r="C30" s="222"/>
    </row>
    <row r="31" spans="1:3" x14ac:dyDescent="0.2">
      <c r="A31" s="248" t="s">
        <v>298</v>
      </c>
      <c r="B31" s="175"/>
      <c r="C31" s="222"/>
    </row>
    <row r="32" spans="1:3" x14ac:dyDescent="0.2">
      <c r="A32" s="248" t="s">
        <v>299</v>
      </c>
      <c r="B32" s="175"/>
      <c r="C32" s="222"/>
    </row>
    <row r="33" spans="1:2" ht="140.25" x14ac:dyDescent="0.2">
      <c r="A33" s="226" t="s">
        <v>213</v>
      </c>
      <c r="B33" s="223" t="s">
        <v>300</v>
      </c>
    </row>
    <row r="34" spans="1:2" ht="102" x14ac:dyDescent="0.2">
      <c r="A34" s="226" t="s">
        <v>211</v>
      </c>
      <c r="B34" s="223" t="s">
        <v>301</v>
      </c>
    </row>
    <row r="35" spans="1:2" ht="102" x14ac:dyDescent="0.2">
      <c r="A35" s="226" t="s">
        <v>179</v>
      </c>
      <c r="B35" s="223" t="s">
        <v>302</v>
      </c>
    </row>
    <row r="36" spans="1:2" ht="89.25" x14ac:dyDescent="0.2">
      <c r="A36" s="226" t="s">
        <v>101</v>
      </c>
      <c r="B36" s="223" t="s">
        <v>303</v>
      </c>
    </row>
    <row r="37" spans="1:2" ht="76.5" x14ac:dyDescent="0.2">
      <c r="A37" s="226" t="s">
        <v>180</v>
      </c>
      <c r="B37" s="223" t="s">
        <v>304</v>
      </c>
    </row>
    <row r="38" spans="1:2" x14ac:dyDescent="0.2">
      <c r="A38" s="77"/>
    </row>
    <row r="39" spans="1:2" ht="153" x14ac:dyDescent="0.2">
      <c r="A39" s="226" t="s">
        <v>214</v>
      </c>
      <c r="B39" s="175" t="s">
        <v>305</v>
      </c>
    </row>
    <row r="40" spans="1:2" ht="114.75" x14ac:dyDescent="0.2">
      <c r="A40" s="226" t="s">
        <v>212</v>
      </c>
      <c r="B40" s="223" t="s">
        <v>306</v>
      </c>
    </row>
    <row r="41" spans="1:2" ht="102" x14ac:dyDescent="0.2">
      <c r="A41" s="226" t="s">
        <v>181</v>
      </c>
      <c r="B41" s="223" t="s">
        <v>302</v>
      </c>
    </row>
    <row r="42" spans="1:2" x14ac:dyDescent="0.2">
      <c r="A42" s="226" t="s">
        <v>307</v>
      </c>
      <c r="B42" s="223"/>
    </row>
    <row r="43" spans="1:2" x14ac:dyDescent="0.2">
      <c r="A43" s="226" t="s">
        <v>308</v>
      </c>
      <c r="B43" s="223"/>
    </row>
    <row r="44" spans="1:2" x14ac:dyDescent="0.2">
      <c r="A44" s="226" t="s">
        <v>309</v>
      </c>
      <c r="B44" s="223"/>
    </row>
    <row r="45" spans="1:2" ht="38.25" x14ac:dyDescent="0.2">
      <c r="A45" s="226" t="s">
        <v>310</v>
      </c>
      <c r="B45" s="223"/>
    </row>
    <row r="46" spans="1:2" x14ac:dyDescent="0.2">
      <c r="A46" s="226" t="s">
        <v>311</v>
      </c>
      <c r="B46" s="223"/>
    </row>
    <row r="47" spans="1:2" x14ac:dyDescent="0.2">
      <c r="A47" s="226" t="s">
        <v>312</v>
      </c>
      <c r="B47" s="223"/>
    </row>
    <row r="48" spans="1:2" x14ac:dyDescent="0.2">
      <c r="A48" s="226" t="s">
        <v>313</v>
      </c>
      <c r="B48" s="223"/>
    </row>
    <row r="49" spans="1:2" ht="25.5" x14ac:dyDescent="0.2">
      <c r="A49" s="226" t="s">
        <v>314</v>
      </c>
      <c r="B49" s="223"/>
    </row>
    <row r="50" spans="1:2" x14ac:dyDescent="0.2">
      <c r="A50" s="226" t="s">
        <v>315</v>
      </c>
      <c r="B50" s="223"/>
    </row>
    <row r="51" spans="1:2" x14ac:dyDescent="0.2">
      <c r="A51" s="226" t="s">
        <v>316</v>
      </c>
      <c r="B51" s="223"/>
    </row>
    <row r="52" spans="1:2" x14ac:dyDescent="0.2">
      <c r="A52" s="226" t="s">
        <v>317</v>
      </c>
      <c r="B52" s="223"/>
    </row>
    <row r="53" spans="1:2" x14ac:dyDescent="0.2">
      <c r="A53" s="226" t="s">
        <v>318</v>
      </c>
      <c r="B53" s="223"/>
    </row>
    <row r="54" spans="1:2" x14ac:dyDescent="0.2">
      <c r="A54" s="226" t="s">
        <v>319</v>
      </c>
      <c r="B54" s="223"/>
    </row>
    <row r="55" spans="1:2" x14ac:dyDescent="0.2">
      <c r="A55" s="226" t="s">
        <v>320</v>
      </c>
      <c r="B55" s="223"/>
    </row>
    <row r="56" spans="1:2" x14ac:dyDescent="0.2">
      <c r="A56" s="226" t="s">
        <v>321</v>
      </c>
      <c r="B56" s="223"/>
    </row>
    <row r="57" spans="1:2" x14ac:dyDescent="0.2">
      <c r="A57" s="226" t="s">
        <v>322</v>
      </c>
      <c r="B57" s="223"/>
    </row>
    <row r="58" spans="1:2" ht="25.5" x14ac:dyDescent="0.2">
      <c r="A58" s="226" t="s">
        <v>323</v>
      </c>
      <c r="B58" s="223"/>
    </row>
    <row r="59" spans="1:2" ht="25.5" x14ac:dyDescent="0.2">
      <c r="A59" s="226" t="s">
        <v>324</v>
      </c>
      <c r="B59" s="223"/>
    </row>
    <row r="60" spans="1:2" x14ac:dyDescent="0.2">
      <c r="A60" s="226" t="s">
        <v>325</v>
      </c>
      <c r="B60" s="223"/>
    </row>
    <row r="61" spans="1:2" ht="25.5" x14ac:dyDescent="0.2">
      <c r="A61" s="226" t="s">
        <v>326</v>
      </c>
      <c r="B61" s="223"/>
    </row>
    <row r="62" spans="1:2" x14ac:dyDescent="0.2">
      <c r="A62" s="226" t="s">
        <v>327</v>
      </c>
      <c r="B62" s="223"/>
    </row>
    <row r="63" spans="1:2" x14ac:dyDescent="0.2">
      <c r="A63" s="226" t="s">
        <v>328</v>
      </c>
      <c r="B63" s="223"/>
    </row>
    <row r="64" spans="1:2" x14ac:dyDescent="0.2">
      <c r="A64" s="226" t="s">
        <v>329</v>
      </c>
      <c r="B64" s="223"/>
    </row>
    <row r="65" spans="1:2" ht="25.5" x14ac:dyDescent="0.2">
      <c r="A65" s="226" t="s">
        <v>330</v>
      </c>
      <c r="B65" s="223"/>
    </row>
    <row r="66" spans="1:2" ht="51" x14ac:dyDescent="0.2">
      <c r="A66" s="226" t="s">
        <v>331</v>
      </c>
      <c r="B66" s="223"/>
    </row>
    <row r="67" spans="1:2" ht="25.5" x14ac:dyDescent="0.2">
      <c r="A67" s="226" t="s">
        <v>332</v>
      </c>
      <c r="B67" s="223"/>
    </row>
    <row r="68" spans="1:2" ht="25.5" x14ac:dyDescent="0.2">
      <c r="A68" s="226" t="s">
        <v>333</v>
      </c>
      <c r="B68" s="223"/>
    </row>
    <row r="69" spans="1:2" ht="153" x14ac:dyDescent="0.2">
      <c r="A69" s="226" t="s">
        <v>215</v>
      </c>
      <c r="B69" s="223" t="s">
        <v>334</v>
      </c>
    </row>
    <row r="70" spans="1:2" ht="76.5" x14ac:dyDescent="0.2">
      <c r="A70" s="226" t="s">
        <v>335</v>
      </c>
      <c r="B70" s="223" t="s">
        <v>336</v>
      </c>
    </row>
    <row r="71" spans="1:2" ht="153" x14ac:dyDescent="0.2">
      <c r="A71" s="226" t="s">
        <v>216</v>
      </c>
      <c r="B71" s="221" t="s">
        <v>337</v>
      </c>
    </row>
    <row r="72" spans="1:2" x14ac:dyDescent="0.2">
      <c r="A72" s="227" t="s">
        <v>364</v>
      </c>
      <c r="B72" s="221" t="s">
        <v>365</v>
      </c>
    </row>
    <row r="73" spans="1:2" ht="140.25" x14ac:dyDescent="0.2">
      <c r="A73" s="227" t="s">
        <v>359</v>
      </c>
      <c r="B73" s="223" t="s">
        <v>386</v>
      </c>
    </row>
    <row r="74" spans="1:2" ht="89.25" x14ac:dyDescent="0.2">
      <c r="A74" s="227" t="s">
        <v>360</v>
      </c>
      <c r="B74" s="223" t="s">
        <v>366</v>
      </c>
    </row>
    <row r="75" spans="1:2" ht="153" x14ac:dyDescent="0.2">
      <c r="A75" s="227" t="s">
        <v>361</v>
      </c>
      <c r="B75" s="221" t="s">
        <v>367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Country Profile</vt:lpstr>
      <vt:lpstr>2015</vt:lpstr>
      <vt:lpstr>2013</vt:lpstr>
      <vt:lpstr>2011</vt:lpstr>
      <vt:lpstr>2009</vt:lpstr>
      <vt:lpstr>2007</vt:lpstr>
      <vt:lpstr>2005</vt:lpstr>
      <vt:lpstr>External 2015 data</vt:lpstr>
      <vt:lpstr>CountryComments</vt:lpstr>
      <vt:lpstr>country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2018-09-26T15:58:48Z</dcterms:modified>
</cp:coreProperties>
</file>