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tolze\Desktop\replies\Serbia\"/>
    </mc:Choice>
  </mc:AlternateContent>
  <bookViews>
    <workbookView xWindow="0" yWindow="0" windowWidth="28800" windowHeight="11010" tabRatio="787"/>
  </bookViews>
  <sheets>
    <sheet name="JQ1|Primary Products|Production" sheetId="1" r:id="rId1"/>
    <sheet name="JQ2 | Primary Products | Trade" sheetId="2" r:id="rId2"/>
    <sheet name="JQ3 | Secondary Products| Trade" sheetId="23" r:id="rId3"/>
    <sheet name="ECE-EU | Species | Trade" sheetId="51" r:id="rId4"/>
    <sheet name="Notes" sheetId="25" state="hidden" r:id="rId5"/>
    <sheet name="Validation" sheetId="21" state="hidden" r:id="rId6"/>
    <sheet name="Upload" sheetId="22" state="hidden" r:id="rId7"/>
  </sheets>
  <definedNames>
    <definedName name="_xlnm.Print_Area" localSheetId="3">'ECE-EU | Species | Trade'!$A$2:$M$43</definedName>
    <definedName name="_xlnm.Print_Area" localSheetId="0">'JQ1|Primary Products|Production'!$A$1:$E$81</definedName>
    <definedName name="_xlnm.Print_Area" localSheetId="1">'JQ2 | Primary Products | Trade'!$A$2:$K$69</definedName>
    <definedName name="_xlnm.Print_Area" localSheetId="2">'JQ3 | Secondary Products| Trade'!$A$2:$F$34</definedName>
    <definedName name="_xlnm.Print_Titles" localSheetId="0">'JQ1|Primary Products|Production'!$1:$11</definedName>
    <definedName name="Z_E59B5840_EF58_11D3_B672_B1E0953C1B26_.wvu.PrintArea" localSheetId="0" hidden="1">'JQ1|Primary Products|Production'!$A$1:$E$81</definedName>
    <definedName name="Z_E59B5840_EF58_11D3_B672_B1E0953C1B26_.wvu.PrintArea" localSheetId="1" hidden="1">'JQ2 | Primary Products | Trade'!$A$2:$K$70</definedName>
    <definedName name="Z_E59B5840_EF58_11D3_B672_B1E0953C1B26_.wvu.PrintTitles" localSheetId="0" hidden="1">'JQ1|Primary Products|Production'!$1:$11</definedName>
    <definedName name="Z_E59B5840_EF58_11D3_B672_B1E0953C1B26_.wvu.Rows" localSheetId="0" hidden="1">'JQ1|Primary Products|Production'!#REF!</definedName>
  </definedNames>
  <calcPr calcId="171027"/>
  <customWorkbookViews>
    <customWorkbookView name="ITTO - Personal View" guid="{E59B5840-EF58-11D3-B672-B1E0953C1B26}" mergeInterval="0" personalView="1" maximized="1" windowWidth="796" windowHeight="466" tabRatio="601" activeSheetId="1"/>
  </customWorkbookViews>
</workbook>
</file>

<file path=xl/calcChain.xml><?xml version="1.0" encoding="utf-8"?>
<calcChain xmlns="http://schemas.openxmlformats.org/spreadsheetml/2006/main">
  <c r="AF28" i="51" l="1"/>
  <c r="AF22" i="51"/>
  <c r="AF16" i="51"/>
  <c r="AF19" i="5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U15" i="1" s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9" i="1"/>
  <c r="K19" i="1"/>
  <c r="L18" i="1"/>
  <c r="K18" i="1"/>
  <c r="L17" i="1"/>
  <c r="K17" i="1"/>
  <c r="K14" i="1"/>
  <c r="K13" i="1"/>
  <c r="U17" i="1" l="1"/>
  <c r="S22" i="1"/>
  <c r="S23" i="1" s="1"/>
  <c r="T22" i="1"/>
  <c r="U16" i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5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H13" i="51"/>
  <c r="AF13" i="51"/>
  <c r="AM28" i="51"/>
  <c r="AL28" i="51"/>
  <c r="AK28" i="51"/>
  <c r="AJ28" i="51"/>
  <c r="AI28" i="51"/>
  <c r="AH28" i="51"/>
  <c r="AG28" i="51"/>
  <c r="AM22" i="51"/>
  <c r="AL22" i="51"/>
  <c r="AK22" i="51"/>
  <c r="AJ22" i="51"/>
  <c r="AI22" i="51"/>
  <c r="AH22" i="51"/>
  <c r="AG22" i="51"/>
  <c r="AM19" i="51"/>
  <c r="AL19" i="51"/>
  <c r="AK19" i="51"/>
  <c r="AJ19" i="51"/>
  <c r="AI19" i="51"/>
  <c r="AH19" i="51"/>
  <c r="AG19" i="51"/>
  <c r="AM16" i="51"/>
  <c r="AL16" i="51"/>
  <c r="AK16" i="51"/>
  <c r="AJ16" i="51"/>
  <c r="AI16" i="51"/>
  <c r="AH16" i="51"/>
  <c r="AG16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>
  <authors>
    <author>McCusker 14/6/07</author>
  </authors>
  <commentList>
    <comment ref="R11" authorId="0" shapeId="0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<sst xmlns="http://schemas.openxmlformats.org/spreadsheetml/2006/main" count="1055" uniqueCount="311">
  <si>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</si>
  <si>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</si>
  <si>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</si>
  <si>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</si>
  <si>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</si>
  <si>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</si>
  <si>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</si>
  <si>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</si>
  <si>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</si>
  <si>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</si>
  <si>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</si>
  <si>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</si>
  <si>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</si>
  <si>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</si>
  <si>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</si>
  <si>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</si>
  <si>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</si>
  <si>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</si>
  <si>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</si>
  <si>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</si>
  <si>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</si>
  <si>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</si>
  <si>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</si>
  <si>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</si>
  <si>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</si>
  <si>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</si>
  <si>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</si>
  <si>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</si>
  <si>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</si>
  <si>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</si>
  <si>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</si>
  <si>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</si>
  <si>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</si>
  <si>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</si>
  <si>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</si>
  <si>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</si>
  <si>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</si>
  <si>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</si>
  <si>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</si>
  <si>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</si>
  <si>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</si>
  <si>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</si>
  <si>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</si>
  <si>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</si>
  <si>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</si>
  <si>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</si>
  <si>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</si>
  <si>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</si>
  <si>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</si>
  <si>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</si>
  <si>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</si>
  <si>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</si>
  <si>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</si>
  <si>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</si>
  <si>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</si>
  <si>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</si>
  <si>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</si>
  <si>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</si>
  <si>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</si>
  <si>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</si>
  <si>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</si>
  <si>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1000 mt</t>
  </si>
  <si>
    <t>Country:</t>
  </si>
  <si>
    <t>of which: Tropical</t>
  </si>
  <si>
    <t>Non-coniferous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</si>
  <si>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</si>
  <si>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</si>
  <si>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</si>
  <si>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</si>
  <si>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</si>
  <si>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</si>
  <si>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</si>
  <si>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 xml:space="preserve">_______________  </t>
  </si>
  <si>
    <t xml:space="preserve">_____________________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</si>
  <si>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</si>
  <si>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</si>
  <si>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</si>
  <si>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</si>
  <si>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</si>
  <si>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</si>
  <si>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</si>
  <si>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</si>
  <si>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Apparent Consumption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</si>
  <si>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</si>
  <si>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</si>
  <si>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</si>
  <si>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</si>
  <si>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</si>
  <si>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</si>
  <si>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</si>
  <si>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</si>
  <si>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</si>
  <si>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</si>
  <si>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</si>
  <si>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</si>
  <si>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</si>
  <si>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</si>
  <si>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</si>
  <si>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</si>
  <si>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</si>
  <si>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</si>
  <si>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</si>
  <si>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</si>
  <si>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t xml:space="preserve">_______________________________  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</si>
  <si>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</si>
  <si>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</si>
  <si>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</si>
  <si>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</si>
  <si>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</si>
  <si>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</si>
  <si>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</si>
  <si>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</si>
  <si>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</si>
  <si>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</si>
  <si>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</si>
  <si>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</si>
  <si>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</si>
  <si>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</si>
  <si>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</si>
  <si>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</si>
  <si>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</si>
  <si>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</si>
  <si>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</si>
  <si>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</si>
  <si>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</si>
  <si>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</si>
  <si>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</si>
  <si>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</si>
  <si>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</si>
  <si>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</si>
  <si>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</si>
  <si>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</si>
  <si>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</si>
  <si>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</si>
  <si>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of which: ORIENTED STRANDBOARD (OSB)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</si>
  <si>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</si>
  <si>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</si>
  <si>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</si>
  <si>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</si>
  <si>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</si>
  <si>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</si>
  <si>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</si>
  <si>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</si>
  <si>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</si>
  <si>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</si>
  <si>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</si>
  <si>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</si>
  <si>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</si>
  <si>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</si>
  <si>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</si>
  <si>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</si>
  <si>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</si>
  <si>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</si>
  <si>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PARTICLE BOARD, ORIENTED STRANDBOARD (OSB) AND SIMILAR BOARD</t>
  </si>
  <si>
    <t>HOUSEHOLD AND SANITARY PAPERS</t>
  </si>
  <si>
    <t>OTHER PAPER AND PAPERBOARD N.E.S. (NOT ELSEWHERE SPECIFIED)</t>
  </si>
  <si>
    <t>8.1</t>
  </si>
  <si>
    <t>8.2</t>
  </si>
  <si>
    <t>9</t>
  </si>
  <si>
    <t>10.2</t>
  </si>
  <si>
    <t>12.1</t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</si>
  <si>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</si>
  <si>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</si>
  <si>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</si>
  <si>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</si>
  <si>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</si>
  <si>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</si>
  <si>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</si>
  <si>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</si>
  <si>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</si>
  <si>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</si>
  <si>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</si>
  <si>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</si>
  <si>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</si>
  <si>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</si>
  <si>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</si>
  <si>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</si>
  <si>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</si>
  <si>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</si>
  <si>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</si>
  <si>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</si>
  <si>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</si>
  <si>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</si>
  <si>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</si>
  <si>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</si>
  <si>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</si>
  <si>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</si>
  <si>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</si>
  <si>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</si>
  <si>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</si>
  <si>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</si>
  <si>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</si>
  <si>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</si>
  <si>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</si>
  <si>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</si>
  <si>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</si>
  <si>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</si>
  <si>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</si>
  <si>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</si>
  <si>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</si>
  <si>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</si>
  <si>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</si>
  <si>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</si>
  <si>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</si>
  <si>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</si>
  <si>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</si>
  <si>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</si>
  <si>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</si>
  <si>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</si>
  <si>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</si>
  <si>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</si>
  <si>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</si>
  <si>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</si>
  <si>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</si>
  <si>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</si>
  <si>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</si>
  <si>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</si>
  <si>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</si>
  <si>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</si>
  <si>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</si>
  <si>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</si>
  <si>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</si>
  <si>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</si>
  <si>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</si>
  <si>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</si>
  <si>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</si>
  <si>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</si>
  <si>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</si>
  <si>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</si>
  <si>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</si>
  <si>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</si>
  <si>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</si>
  <si>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</si>
  <si>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</si>
  <si>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</si>
  <si>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</si>
  <si>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</si>
  <si>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</si>
  <si>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</si>
  <si>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</si>
  <si>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</si>
  <si>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</si>
  <si>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</si>
  <si>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</si>
  <si>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</si>
  <si>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</si>
  <si>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</si>
  <si>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</si>
  <si>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4403.11/21/22/23/24/25/26</t>
  </si>
  <si>
    <t>4406.11/91  4407.11/12/19</t>
  </si>
  <si>
    <t>4406.12/92  4407.21/22/25/26/27/28/29/91/92/93/94/95/96/97/99</t>
  </si>
  <si>
    <t>CN2017</t>
  </si>
  <si>
    <t>ex4403.11</t>
  </si>
  <si>
    <t>4403.23/24</t>
  </si>
  <si>
    <t>4403.25/26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</si>
  <si>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</si>
  <si>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</si>
  <si>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</si>
  <si>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</si>
  <si>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</si>
  <si>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</si>
  <si>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</si>
  <si>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</si>
  <si>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</si>
  <si>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t>4403.95/96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</si>
  <si>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</rPr>
      <t>spp.</t>
    </r>
    <r>
      <rPr>
        <sz val="11"/>
        <rFont val="Univers"/>
        <family val="2"/>
      </rPr>
      <t>)</t>
    </r>
  </si>
  <si>
    <t>PRIMARY PRODUCTS</t>
  </si>
  <si>
    <r>
      <rPr>
        <b/>
        <sz val="14"/>
        <rFont val="Univers"/>
      </rPr>
      <t>FOREST SECTOR QUESTIONNAIRE</t>
    </r>
    <r>
      <rPr>
        <b/>
        <sz val="12"/>
        <rFont val="Univers"/>
      </rPr>
      <t xml:space="preserve">  </t>
    </r>
    <r>
      <rPr>
        <b/>
        <sz val="24"/>
        <rFont val="Univers"/>
        <family val="2"/>
      </rPr>
      <t>JQ1</t>
    </r>
  </si>
  <si>
    <r>
      <rPr>
        <b/>
        <sz val="14"/>
        <rFont val="Univers"/>
      </rPr>
      <t xml:space="preserve">FOREST SECTOR QUESTIONNAIRE </t>
    </r>
    <r>
      <rPr>
        <b/>
        <sz val="12"/>
        <rFont val="Univers"/>
      </rPr>
      <t xml:space="preserve"> </t>
    </r>
    <r>
      <rPr>
        <b/>
        <sz val="24"/>
        <rFont val="Univers"/>
        <family val="2"/>
      </rPr>
      <t>JQ2</t>
    </r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</si>
  <si>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</si>
  <si>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</si>
  <si>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4403.21/22</t>
  </si>
  <si>
    <t>4403.12/41/49/91/93/94
4403.95/96/97/98/99</t>
  </si>
  <si>
    <t>4403 25 10</t>
  </si>
  <si>
    <t>4403 95 10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</si>
  <si>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</si>
  <si>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</si>
  <si>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</si>
  <si>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1"/>
        <color rgb="FFFF0000"/>
        <rFont val="Univers"/>
      </rPr>
      <t>ex4403.12</t>
    </r>
    <r>
      <rPr>
        <b/>
        <sz val="11"/>
        <rFont val="Univers"/>
        <family val="2"/>
      </rPr>
      <t xml:space="preserve">
4403.91</t>
    </r>
  </si>
  <si>
    <t>ex4403.12</t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</si>
  <si>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</si>
  <si>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</si>
  <si>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SECONDARY PROCESSED PRODUCTS</t>
  </si>
  <si>
    <t>4403 23 10</t>
  </si>
  <si>
    <r>
      <rPr>
        <b/>
        <sz val="14"/>
        <rFont val="Univers"/>
      </rPr>
      <t>FOREST SECTOR QUESTIONNAIRE</t>
    </r>
    <r>
      <rPr>
        <b/>
        <sz val="24"/>
        <rFont val="Univers"/>
        <family val="2"/>
      </rPr>
      <t xml:space="preserve"> JQ3</t>
    </r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</si>
  <si>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</si>
  <si>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</si>
  <si>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Sawnwood production</t>
  </si>
  <si>
    <t>veneer production</t>
  </si>
  <si>
    <r>
      <rPr>
        <b/>
        <sz val="14"/>
        <rFont val="Univers"/>
      </rPr>
      <t xml:space="preserve">FOREST SECTOR QUESTIONNAIRE </t>
    </r>
    <r>
      <rPr>
        <b/>
        <sz val="24"/>
        <rFont val="Univers"/>
        <family val="2"/>
      </rPr>
      <t>ECE/EU Species Trade</t>
    </r>
  </si>
  <si>
    <r>
      <t xml:space="preserve">ex4403 11 00 </t>
    </r>
    <r>
      <rPr>
        <b/>
        <sz val="11"/>
        <rFont val="Univers"/>
      </rPr>
      <t>4403 23 90  
4403 24 00</t>
    </r>
  </si>
  <si>
    <r>
      <t xml:space="preserve">ex4403 11 00 
</t>
    </r>
    <r>
      <rPr>
        <b/>
        <sz val="11"/>
        <rFont val="Univers"/>
      </rPr>
      <t>4403 21 90
4403 22 00</t>
    </r>
  </si>
  <si>
    <r>
      <t xml:space="preserve">ex4403 11 00 
</t>
    </r>
    <r>
      <rPr>
        <b/>
        <sz val="11"/>
        <rFont val="Univers"/>
      </rPr>
      <t>4403 25 90
4403 26 00</t>
    </r>
  </si>
  <si>
    <r>
      <t xml:space="preserve">ex4403.12
</t>
    </r>
    <r>
      <rPr>
        <b/>
        <sz val="11"/>
        <rFont val="Univers"/>
      </rPr>
      <t>4403.93/94</t>
    </r>
  </si>
  <si>
    <r>
      <t xml:space="preserve">ex4403 12 00
</t>
    </r>
    <r>
      <rPr>
        <b/>
        <sz val="11"/>
        <rFont val="Univers"/>
      </rPr>
      <t>4403 95 90
4403 96 00</t>
    </r>
  </si>
  <si>
    <r>
      <t xml:space="preserve">ex4403.12
</t>
    </r>
    <r>
      <rPr>
        <b/>
        <sz val="11"/>
        <rFont val="Univers"/>
      </rPr>
      <t>4403.97</t>
    </r>
  </si>
  <si>
    <r>
      <t xml:space="preserve">ex4403.12
</t>
    </r>
    <r>
      <rPr>
        <b/>
        <sz val="11"/>
        <rFont val="Univers"/>
      </rPr>
      <t>4403.98</t>
    </r>
  </si>
  <si>
    <r>
      <t>ex4406.11/91</t>
    </r>
    <r>
      <rPr>
        <b/>
        <sz val="11"/>
        <rFont val="Univers"/>
      </rPr>
      <t xml:space="preserve">  4407.12</t>
    </r>
  </si>
  <si>
    <r>
      <t xml:space="preserve">ex4406.11/91  </t>
    </r>
    <r>
      <rPr>
        <b/>
        <sz val="11"/>
        <rFont val="Univers"/>
      </rPr>
      <t>4407.11</t>
    </r>
  </si>
  <si>
    <r>
      <t xml:space="preserve">ex4406.12/92  </t>
    </r>
    <r>
      <rPr>
        <b/>
        <sz val="11"/>
        <rFont val="Univers"/>
      </rPr>
      <t>4407.91</t>
    </r>
  </si>
  <si>
    <r>
      <t xml:space="preserve">ex4406.12/92  </t>
    </r>
    <r>
      <rPr>
        <b/>
        <sz val="11"/>
        <rFont val="Univers"/>
      </rPr>
      <t>4407.92</t>
    </r>
  </si>
  <si>
    <r>
      <t xml:space="preserve">ex4406.12/92  </t>
    </r>
    <r>
      <rPr>
        <b/>
        <sz val="11"/>
        <rFont val="Univers"/>
      </rPr>
      <t>4407.93</t>
    </r>
  </si>
  <si>
    <r>
      <t xml:space="preserve">ex4406.12/92  </t>
    </r>
    <r>
      <rPr>
        <b/>
        <sz val="11"/>
        <rFont val="Univers"/>
      </rPr>
      <t>4407.94</t>
    </r>
  </si>
  <si>
    <r>
      <t xml:space="preserve">ex4406.12/92  </t>
    </r>
    <r>
      <rPr>
        <b/>
        <sz val="11"/>
        <rFont val="Univers"/>
      </rPr>
      <t>4407.95</t>
    </r>
  </si>
  <si>
    <r>
      <t xml:space="preserve">ex4406.12/92  </t>
    </r>
    <r>
      <rPr>
        <b/>
        <sz val="11"/>
        <rFont val="Univers"/>
      </rPr>
      <t>4407.97</t>
    </r>
  </si>
  <si>
    <r>
      <t xml:space="preserve">ex4406.12/92  </t>
    </r>
    <r>
      <rPr>
        <b/>
        <sz val="11"/>
        <rFont val="Univers"/>
      </rPr>
      <t>4407.96</t>
    </r>
  </si>
  <si>
    <r>
      <t>"</t>
    </r>
    <r>
      <rPr>
        <sz val="12"/>
        <color rgb="FFFF0000"/>
        <rFont val="Univers"/>
      </rPr>
      <t>ex</t>
    </r>
    <r>
      <rPr>
        <sz val="12"/>
        <rFont val="Univers"/>
        <family val="2"/>
      </rPr>
      <t>" codes indicate that only part of that trade classication code is used</t>
    </r>
  </si>
  <si>
    <t>SERBIA</t>
  </si>
  <si>
    <t>Date: 08.06.2018.</t>
  </si>
  <si>
    <t>Serbia</t>
  </si>
  <si>
    <t>08.06.2018.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</si>
</sst>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0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b/>
      <sz val="10"/>
      <name val="Univers"/>
      <family val="2"/>
    </font>
    <font>
      <b/>
      <sz val="11"/>
      <name val="Univers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b/>
      <sz val="11"/>
      <color rgb="FFFF0000"/>
      <name val="Univers"/>
    </font>
    <font>
      <b/>
      <sz val="14"/>
      <name val="Univers"/>
    </font>
    <font>
      <i/>
      <sz val="11"/>
      <name val="Univers"/>
      <family val="2"/>
    </font>
    <font>
      <sz val="11"/>
      <name val="Univers"/>
    </font>
    <font>
      <b/>
      <sz val="24"/>
      <name val="Univers"/>
    </font>
    <font>
      <b/>
      <sz val="12"/>
      <name val="Univers"/>
    </font>
    <font>
      <sz val="14"/>
      <color indexed="12"/>
      <name val="Univers"/>
    </font>
    <font>
      <sz val="12"/>
      <color rgb="FFFF0000"/>
      <name val="Univers"/>
    </font>
    <font>
      <sz val="11"/>
      <color indexed="39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</cellStyleXfs>
  <cellXfs count="806">
    <xf numFmtId="0" fontId="0" fillId="0" borderId="0" xfId="0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8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2"/>
    </xf>
    <xf numFmtId="0" fontId="19" fillId="0" borderId="2" xfId="0" applyFont="1" applyFill="1" applyBorder="1" applyAlignment="1" applyProtection="1">
      <alignment horizontal="left" vertical="center" indent="3"/>
    </xf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 indent="2"/>
    </xf>
    <xf numFmtId="0" fontId="19" fillId="0" borderId="2" xfId="0" applyFont="1" applyBorder="1" applyAlignment="1" applyProtection="1">
      <alignment horizontal="left" vertical="center" indent="2"/>
    </xf>
    <xf numFmtId="0" fontId="19" fillId="0" borderId="13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 indent="1"/>
    </xf>
    <xf numFmtId="0" fontId="18" fillId="0" borderId="15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19" fillId="0" borderId="13" xfId="0" applyFont="1" applyFill="1" applyBorder="1" applyAlignment="1" applyProtection="1">
      <alignment horizontal="left" vertical="center" indent="3"/>
    </xf>
    <xf numFmtId="0" fontId="24" fillId="0" borderId="0" xfId="0" applyFont="1" applyFill="1" applyProtection="1"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19" fillId="0" borderId="2" xfId="0" quotePrefix="1" applyFont="1" applyFill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 indent="3"/>
    </xf>
    <xf numFmtId="0" fontId="3" fillId="0" borderId="13" xfId="0" applyFont="1" applyBorder="1" applyAlignment="1" applyProtection="1">
      <alignment horizontal="left" vertical="center" indent="3"/>
    </xf>
    <xf numFmtId="0" fontId="3" fillId="0" borderId="15" xfId="0" applyFont="1" applyBorder="1" applyAlignment="1" applyProtection="1">
      <alignment horizontal="left" vertical="center"/>
    </xf>
    <xf numFmtId="0" fontId="3" fillId="0" borderId="13" xfId="0" quotePrefix="1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13" xfId="0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4" xfId="0" applyFont="1" applyFill="1" applyBorder="1" applyAlignment="1" applyProtection="1">
      <alignment horizontal="left" vertical="center" indent="1"/>
    </xf>
    <xf numFmtId="0" fontId="3" fillId="0" borderId="2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top"/>
    </xf>
    <xf numFmtId="0" fontId="19" fillId="0" borderId="14" xfId="0" quotePrefix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0" fontId="24" fillId="0" borderId="0" xfId="0" applyFont="1" applyFill="1" applyBorder="1" applyProtection="1"/>
    <xf numFmtId="0" fontId="16" fillId="0" borderId="20" xfId="0" applyFont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19" fillId="0" borderId="3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Protection="1"/>
    <xf numFmtId="0" fontId="19" fillId="0" borderId="2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/>
    </xf>
    <xf numFmtId="0" fontId="4" fillId="0" borderId="11" xfId="0" quotePrefix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 applyProtection="1">
      <alignment horizontal="center" vertical="center"/>
    </xf>
    <xf numFmtId="3" fontId="18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left" vertical="center"/>
    </xf>
    <xf numFmtId="3" fontId="18" fillId="2" borderId="11" xfId="0" applyNumberFormat="1" applyFont="1" applyFill="1" applyBorder="1" applyAlignment="1" applyProtection="1">
      <alignment horizontal="right" vertical="center"/>
      <protection locked="0"/>
    </xf>
    <xf numFmtId="3" fontId="18" fillId="2" borderId="17" xfId="0" applyNumberFormat="1" applyFont="1" applyFill="1" applyBorder="1" applyAlignment="1" applyProtection="1">
      <alignment horizontal="right" vertical="center"/>
      <protection locked="0"/>
    </xf>
    <xf numFmtId="0" fontId="9" fillId="2" borderId="26" xfId="0" applyFont="1" applyFill="1" applyBorder="1" applyAlignment="1" applyProtection="1">
      <alignment horizontal="left" vertical="center"/>
    </xf>
    <xf numFmtId="0" fontId="18" fillId="2" borderId="2" xfId="0" applyFont="1" applyFill="1" applyBorder="1" applyAlignment="1" applyProtection="1">
      <alignment horizontal="center" vertical="center"/>
    </xf>
    <xf numFmtId="3" fontId="18" fillId="2" borderId="18" xfId="0" applyNumberFormat="1" applyFont="1" applyFill="1" applyBorder="1" applyAlignment="1" applyProtection="1">
      <alignment horizontal="right" vertical="center"/>
      <protection locked="0"/>
    </xf>
    <xf numFmtId="0" fontId="19" fillId="2" borderId="13" xfId="0" applyFont="1" applyFill="1" applyBorder="1" applyAlignment="1" applyProtection="1">
      <alignment horizontal="left" vertical="center"/>
    </xf>
    <xf numFmtId="0" fontId="18" fillId="2" borderId="1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left" vertical="center"/>
    </xf>
    <xf numFmtId="0" fontId="18" fillId="0" borderId="37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indent="1"/>
    </xf>
    <xf numFmtId="0" fontId="27" fillId="0" borderId="0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/>
    </xf>
    <xf numFmtId="0" fontId="4" fillId="0" borderId="40" xfId="0" applyFont="1" applyFill="1" applyBorder="1" applyProtection="1"/>
    <xf numFmtId="0" fontId="3" fillId="0" borderId="41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horizontal="center" vertical="center"/>
    </xf>
    <xf numFmtId="49" fontId="9" fillId="2" borderId="43" xfId="0" applyNumberFormat="1" applyFont="1" applyFill="1" applyBorder="1" applyAlignment="1" applyProtection="1">
      <alignment horizontal="left" vertical="center"/>
    </xf>
    <xf numFmtId="3" fontId="18" fillId="2" borderId="46" xfId="0" applyNumberFormat="1" applyFont="1" applyFill="1" applyBorder="1" applyAlignment="1" applyProtection="1">
      <alignment horizontal="right" vertical="center"/>
      <protection locked="0"/>
    </xf>
    <xf numFmtId="49" fontId="9" fillId="0" borderId="43" xfId="0" applyNumberFormat="1" applyFont="1" applyFill="1" applyBorder="1" applyAlignment="1" applyProtection="1">
      <alignment horizontal="left" vertical="center"/>
    </xf>
    <xf numFmtId="3" fontId="18" fillId="0" borderId="47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49" fontId="9" fillId="0" borderId="44" xfId="0" applyNumberFormat="1" applyFont="1" applyFill="1" applyBorder="1" applyAlignment="1" applyProtection="1">
      <alignment horizontal="left" vertical="center"/>
    </xf>
    <xf numFmtId="3" fontId="18" fillId="0" borderId="46" xfId="0" applyNumberFormat="1" applyFont="1" applyFill="1" applyBorder="1" applyAlignment="1" applyProtection="1">
      <alignment horizontal="right" vertical="center"/>
      <protection locked="0"/>
    </xf>
    <xf numFmtId="49" fontId="9" fillId="2" borderId="48" xfId="0" applyNumberFormat="1" applyFont="1" applyFill="1" applyBorder="1" applyAlignment="1" applyProtection="1">
      <alignment horizontal="left" vertical="center"/>
    </xf>
    <xf numFmtId="3" fontId="18" fillId="2" borderId="45" xfId="0" applyNumberFormat="1" applyFont="1" applyFill="1" applyBorder="1" applyAlignment="1" applyProtection="1">
      <alignment horizontal="right" vertical="center"/>
      <protection locked="0"/>
    </xf>
    <xf numFmtId="3" fontId="18" fillId="0" borderId="50" xfId="0" applyNumberFormat="1" applyFont="1" applyFill="1" applyBorder="1" applyAlignment="1" applyProtection="1">
      <alignment horizontal="right" vertical="center"/>
      <protection locked="0"/>
    </xf>
    <xf numFmtId="0" fontId="19" fillId="0" borderId="52" xfId="0" applyFont="1" applyFill="1" applyBorder="1" applyAlignment="1" applyProtection="1">
      <alignment horizontal="left" vertical="center" indent="1"/>
    </xf>
    <xf numFmtId="0" fontId="18" fillId="0" borderId="52" xfId="0" applyFont="1" applyFill="1" applyBorder="1" applyAlignment="1" applyProtection="1">
      <alignment horizontal="center" vertical="center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3" fillId="0" borderId="0" xfId="0" applyFont="1" applyProtection="1"/>
    <xf numFmtId="0" fontId="4" fillId="0" borderId="20" xfId="0" applyFont="1" applyBorder="1" applyProtection="1"/>
    <xf numFmtId="0" fontId="3" fillId="0" borderId="0" xfId="0" applyFont="1" applyAlignment="1" applyProtection="1">
      <alignment horizontal="left" vertical="center"/>
    </xf>
    <xf numFmtId="0" fontId="25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25" fillId="0" borderId="13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center" vertical="center"/>
    </xf>
    <xf numFmtId="3" fontId="3" fillId="0" borderId="15" xfId="0" applyNumberFormat="1" applyFont="1" applyBorder="1" applyAlignment="1" applyProtection="1">
      <alignment horizontal="right" vertical="center"/>
    </xf>
    <xf numFmtId="3" fontId="3" fillId="0" borderId="16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3" fontId="4" fillId="0" borderId="23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6" fillId="0" borderId="0" xfId="0" applyFont="1" applyBorder="1" applyAlignment="1" applyProtection="1"/>
    <xf numFmtId="0" fontId="17" fillId="0" borderId="29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54" xfId="0" applyFont="1" applyFill="1" applyBorder="1" applyProtection="1"/>
    <xf numFmtId="0" fontId="24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4" fillId="0" borderId="55" xfId="0" applyFont="1" applyFill="1" applyBorder="1" applyProtection="1"/>
    <xf numFmtId="0" fontId="25" fillId="0" borderId="56" xfId="0" applyFont="1" applyFill="1" applyBorder="1" applyAlignment="1" applyProtection="1">
      <alignment horizontal="center" vertical="center"/>
    </xf>
    <xf numFmtId="0" fontId="4" fillId="0" borderId="25" xfId="0" applyFont="1" applyFill="1" applyBorder="1" applyProtection="1"/>
    <xf numFmtId="0" fontId="8" fillId="0" borderId="4" xfId="0" applyFont="1" applyFill="1" applyBorder="1" applyProtection="1"/>
    <xf numFmtId="3" fontId="3" fillId="2" borderId="11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3" fontId="3" fillId="0" borderId="38" xfId="0" applyNumberFormat="1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57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13" fillId="0" borderId="0" xfId="0" applyFont="1" applyFill="1" applyBorder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7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25" fillId="0" borderId="58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3" fontId="32" fillId="0" borderId="13" xfId="0" applyNumberFormat="1" applyFont="1" applyBorder="1" applyAlignment="1" applyProtection="1">
      <alignment horizontal="right" vertical="center"/>
      <protection locked="0"/>
    </xf>
    <xf numFmtId="3" fontId="32" fillId="0" borderId="31" xfId="0" applyNumberFormat="1" applyFont="1" applyBorder="1" applyAlignment="1" applyProtection="1">
      <alignment horizontal="right" vertical="center"/>
      <protection locked="0"/>
    </xf>
    <xf numFmtId="0" fontId="19" fillId="0" borderId="2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4" fillId="0" borderId="13" xfId="0" applyFont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3" fontId="4" fillId="0" borderId="37" xfId="0" applyNumberFormat="1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</xf>
    <xf numFmtId="0" fontId="4" fillId="0" borderId="60" xfId="0" applyFont="1" applyFill="1" applyBorder="1" applyProtection="1">
      <protection locked="0"/>
    </xf>
    <xf numFmtId="0" fontId="4" fillId="0" borderId="61" xfId="0" applyFont="1" applyFill="1" applyBorder="1" applyProtection="1">
      <protection locked="0"/>
    </xf>
    <xf numFmtId="0" fontId="4" fillId="0" borderId="62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19" fillId="0" borderId="34" xfId="0" applyFont="1" applyFill="1" applyBorder="1" applyAlignment="1" applyProtection="1">
      <alignment horizontal="right" vertical="center"/>
    </xf>
    <xf numFmtId="49" fontId="3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49" fontId="3" fillId="2" borderId="63" xfId="0" applyNumberFormat="1" applyFont="1" applyFill="1" applyBorder="1" applyAlignment="1" applyProtection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 indent="1"/>
    </xf>
    <xf numFmtId="0" fontId="19" fillId="0" borderId="5" xfId="0" applyFont="1" applyFill="1" applyBorder="1" applyAlignment="1" applyProtection="1">
      <alignment horizontal="left" vertical="center" indent="2"/>
    </xf>
    <xf numFmtId="0" fontId="19" fillId="0" borderId="5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center" indent="1"/>
    </xf>
    <xf numFmtId="0" fontId="19" fillId="0" borderId="28" xfId="0" quotePrefix="1" applyFont="1" applyFill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top"/>
    </xf>
    <xf numFmtId="0" fontId="0" fillId="0" borderId="13" xfId="0" applyBorder="1" applyAlignment="1"/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20" xfId="0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35" fillId="0" borderId="0" xfId="0" applyFont="1" applyBorder="1" applyAlignment="1" applyProtection="1"/>
    <xf numFmtId="0" fontId="12" fillId="0" borderId="0" xfId="0" applyFont="1" applyAlignment="1" applyProtection="1">
      <protection locked="0"/>
    </xf>
    <xf numFmtId="0" fontId="18" fillId="0" borderId="8" xfId="0" applyFont="1" applyFill="1" applyBorder="1" applyAlignment="1" applyProtection="1"/>
    <xf numFmtId="0" fontId="9" fillId="0" borderId="17" xfId="0" applyFont="1" applyFill="1" applyBorder="1" applyAlignment="1" applyProtection="1">
      <alignment vertical="center"/>
    </xf>
    <xf numFmtId="0" fontId="9" fillId="0" borderId="58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vertical="center"/>
      <protection locked="0"/>
    </xf>
    <xf numFmtId="0" fontId="28" fillId="0" borderId="67" xfId="0" applyFont="1" applyBorder="1" applyAlignment="1" applyProtection="1">
      <alignment horizontal="left" vertical="center"/>
    </xf>
    <xf numFmtId="0" fontId="28" fillId="0" borderId="17" xfId="0" applyFont="1" applyBorder="1" applyAlignment="1" applyProtection="1">
      <alignment vertical="center"/>
    </xf>
    <xf numFmtId="0" fontId="28" fillId="0" borderId="29" xfId="0" applyFont="1" applyBorder="1" applyAlignment="1" applyProtection="1">
      <alignment vertical="center"/>
    </xf>
    <xf numFmtId="0" fontId="28" fillId="0" borderId="29" xfId="0" applyFont="1" applyBorder="1" applyAlignment="1" applyProtection="1">
      <alignment vertical="center"/>
      <protection locked="0"/>
    </xf>
    <xf numFmtId="0" fontId="28" fillId="0" borderId="29" xfId="0" applyFont="1" applyFill="1" applyBorder="1" applyAlignment="1" applyProtection="1">
      <alignment vertical="center"/>
      <protection locked="0"/>
    </xf>
    <xf numFmtId="0" fontId="28" fillId="0" borderId="54" xfId="0" applyFont="1" applyFill="1" applyBorder="1" applyProtection="1">
      <protection locked="0"/>
    </xf>
    <xf numFmtId="0" fontId="28" fillId="0" borderId="17" xfId="0" applyFont="1" applyFill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9" fillId="0" borderId="61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1" fillId="0" borderId="0" xfId="5" applyFont="1" applyFill="1" applyBorder="1" applyProtection="1">
      <protection locked="0"/>
    </xf>
    <xf numFmtId="0" fontId="13" fillId="0" borderId="0" xfId="5" applyFont="1" applyFill="1" applyBorder="1" applyProtection="1">
      <protection locked="0"/>
    </xf>
    <xf numFmtId="0" fontId="13" fillId="0" borderId="0" xfId="5" applyFont="1" applyFill="1" applyProtection="1">
      <protection locked="0"/>
    </xf>
    <xf numFmtId="0" fontId="11" fillId="0" borderId="8" xfId="5" applyFont="1" applyFill="1" applyBorder="1" applyAlignment="1" applyProtection="1">
      <alignment horizontal="left"/>
    </xf>
    <xf numFmtId="0" fontId="13" fillId="0" borderId="8" xfId="5" applyFont="1" applyFill="1" applyBorder="1" applyProtection="1"/>
    <xf numFmtId="0" fontId="9" fillId="0" borderId="61" xfId="5" applyFont="1" applyFill="1" applyBorder="1" applyAlignment="1" applyProtection="1">
      <alignment vertical="center"/>
    </xf>
    <xf numFmtId="0" fontId="11" fillId="0" borderId="6" xfId="5" applyFont="1" applyFill="1" applyBorder="1" applyAlignment="1" applyProtection="1">
      <alignment horizontal="center"/>
    </xf>
    <xf numFmtId="0" fontId="39" fillId="0" borderId="0" xfId="5" applyFont="1" applyFill="1" applyBorder="1" applyAlignment="1" applyProtection="1">
      <alignment horizontal="center"/>
    </xf>
    <xf numFmtId="0" fontId="13" fillId="0" borderId="0" xfId="5" applyFont="1" applyFill="1" applyBorder="1" applyProtection="1"/>
    <xf numFmtId="0" fontId="9" fillId="0" borderId="17" xfId="5" applyFont="1" applyFill="1" applyBorder="1" applyAlignment="1" applyProtection="1">
      <alignment vertical="center"/>
    </xf>
    <xf numFmtId="0" fontId="10" fillId="0" borderId="20" xfId="2" applyFont="1" applyBorder="1" applyAlignment="1" applyProtection="1">
      <alignment vertical="center"/>
      <protection locked="0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13" fillId="0" borderId="0" xfId="5" applyFont="1" applyFill="1" applyAlignment="1" applyProtection="1">
      <protection locked="0"/>
    </xf>
    <xf numFmtId="0" fontId="11" fillId="0" borderId="0" xfId="5" applyFont="1" applyFill="1" applyBorder="1" applyAlignment="1" applyProtection="1">
      <alignment horizontal="left"/>
    </xf>
    <xf numFmtId="0" fontId="9" fillId="0" borderId="18" xfId="5" applyFont="1" applyFill="1" applyBorder="1" applyAlignment="1" applyProtection="1">
      <alignment vertical="center"/>
      <protection locked="0"/>
    </xf>
    <xf numFmtId="0" fontId="11" fillId="0" borderId="0" xfId="5" applyFont="1" applyBorder="1" applyAlignment="1" applyProtection="1">
      <alignment horizontal="left" vertical="center"/>
    </xf>
    <xf numFmtId="0" fontId="13" fillId="0" borderId="0" xfId="5" applyNumberFormat="1" applyFont="1" applyFill="1" applyBorder="1" applyAlignment="1" applyProtection="1">
      <alignment vertical="center"/>
    </xf>
    <xf numFmtId="0" fontId="40" fillId="0" borderId="0" xfId="5" applyFont="1" applyBorder="1" applyAlignment="1" applyProtection="1">
      <alignment vertical="center"/>
    </xf>
    <xf numFmtId="0" fontId="11" fillId="0" borderId="21" xfId="5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horizontal="righ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11" fillId="0" borderId="0" xfId="5" applyFont="1" applyBorder="1" applyAlignment="1" applyProtection="1">
      <alignment horizontal="left" vertical="center"/>
      <protection locked="0"/>
    </xf>
    <xf numFmtId="0" fontId="11" fillId="0" borderId="24" xfId="5" applyFont="1" applyFill="1" applyBorder="1" applyAlignment="1" applyProtection="1">
      <alignment horizontal="center"/>
    </xf>
    <xf numFmtId="0" fontId="11" fillId="0" borderId="0" xfId="5" applyFont="1" applyFill="1" applyBorder="1" applyAlignment="1" applyProtection="1">
      <alignment horizontal="centerContinuous"/>
    </xf>
    <xf numFmtId="0" fontId="13" fillId="0" borderId="20" xfId="5" applyFont="1" applyFill="1" applyBorder="1" applyProtection="1"/>
    <xf numFmtId="0" fontId="45" fillId="0" borderId="0" xfId="5" applyFont="1" applyFill="1" applyBorder="1" applyAlignment="1" applyProtection="1">
      <alignment horizontal="left"/>
    </xf>
    <xf numFmtId="0" fontId="13" fillId="0" borderId="0" xfId="5" applyFont="1" applyFill="1" applyBorder="1" applyAlignment="1" applyProtection="1">
      <alignment horizontal="left"/>
    </xf>
    <xf numFmtId="0" fontId="13" fillId="0" borderId="21" xfId="5" applyFont="1" applyFill="1" applyBorder="1" applyProtection="1"/>
    <xf numFmtId="0" fontId="11" fillId="0" borderId="4" xfId="5" applyFont="1" applyFill="1" applyBorder="1" applyAlignment="1" applyProtection="1">
      <alignment horizontal="center" vertical="center"/>
    </xf>
    <xf numFmtId="0" fontId="11" fillId="0" borderId="22" xfId="5" applyFont="1" applyFill="1" applyBorder="1" applyAlignment="1" applyProtection="1">
      <alignment horizontal="center" vertical="center"/>
    </xf>
    <xf numFmtId="0" fontId="11" fillId="0" borderId="15" xfId="5" applyFont="1" applyFill="1" applyBorder="1" applyAlignment="1" applyProtection="1">
      <alignment horizontal="center" vertical="center"/>
    </xf>
    <xf numFmtId="0" fontId="11" fillId="0" borderId="1" xfId="5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left" vertical="center"/>
    </xf>
    <xf numFmtId="0" fontId="11" fillId="0" borderId="11" xfId="5" applyFont="1" applyFill="1" applyBorder="1" applyAlignment="1" applyProtection="1">
      <alignment horizontal="center" vertical="center"/>
    </xf>
    <xf numFmtId="0" fontId="11" fillId="0" borderId="30" xfId="5" applyFont="1" applyFill="1" applyBorder="1" applyAlignment="1" applyProtection="1">
      <alignment horizontal="center" vertical="center"/>
    </xf>
    <xf numFmtId="0" fontId="13" fillId="0" borderId="0" xfId="5" applyFont="1" applyFill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8" fillId="0" borderId="0" xfId="5" applyFont="1" applyFill="1" applyAlignment="1" applyProtection="1">
      <alignment horizontal="left"/>
      <protection locked="0"/>
    </xf>
    <xf numFmtId="0" fontId="11" fillId="0" borderId="0" xfId="5" applyFont="1" applyFill="1" applyAlignment="1" applyProtection="1">
      <alignment horizontal="left"/>
      <protection locked="0"/>
    </xf>
    <xf numFmtId="0" fontId="9" fillId="0" borderId="17" xfId="5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horizontal="left" vertical="center"/>
    </xf>
    <xf numFmtId="0" fontId="9" fillId="0" borderId="61" xfId="5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24" xfId="0" applyNumberFormat="1" applyFont="1" applyFill="1" applyBorder="1" applyAlignment="1" applyProtection="1">
      <alignment vertical="center"/>
    </xf>
    <xf numFmtId="49" fontId="3" fillId="0" borderId="28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vertical="center"/>
    </xf>
    <xf numFmtId="0" fontId="19" fillId="0" borderId="63" xfId="0" applyFont="1" applyFill="1" applyBorder="1" applyAlignment="1" applyProtection="1">
      <alignment vertical="center"/>
    </xf>
    <xf numFmtId="0" fontId="11" fillId="0" borderId="9" xfId="5" applyFont="1" applyFill="1" applyBorder="1" applyAlignment="1" applyProtection="1">
      <alignment horizontal="left"/>
    </xf>
    <xf numFmtId="0" fontId="13" fillId="0" borderId="0" xfId="5" quotePrefix="1" applyFont="1" applyFill="1" applyProtection="1">
      <protection locked="0"/>
    </xf>
    <xf numFmtId="0" fontId="14" fillId="0" borderId="0" xfId="5" applyFont="1" applyFill="1" applyProtection="1">
      <protection locked="0"/>
    </xf>
    <xf numFmtId="0" fontId="11" fillId="0" borderId="26" xfId="5" applyFont="1" applyFill="1" applyBorder="1" applyAlignment="1" applyProtection="1">
      <alignment horizontal="center" vertical="center"/>
    </xf>
    <xf numFmtId="0" fontId="11" fillId="0" borderId="2" xfId="5" applyFont="1" applyFill="1" applyBorder="1" applyAlignment="1" applyProtection="1">
      <alignment horizontal="center"/>
      <protection locked="0"/>
    </xf>
    <xf numFmtId="0" fontId="6" fillId="0" borderId="1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0" fontId="6" fillId="0" borderId="13" xfId="5" applyFont="1" applyFill="1" applyBorder="1" applyAlignment="1" applyProtection="1">
      <alignment horizontal="center"/>
      <protection locked="0"/>
    </xf>
    <xf numFmtId="0" fontId="11" fillId="2" borderId="22" xfId="2" applyFont="1" applyFill="1" applyBorder="1" applyAlignment="1" applyProtection="1">
      <alignment vertical="center"/>
    </xf>
    <xf numFmtId="0" fontId="8" fillId="2" borderId="1" xfId="2" applyFont="1" applyFill="1" applyBorder="1" applyAlignment="1" applyProtection="1">
      <alignment horizontal="center" vertical="center"/>
    </xf>
    <xf numFmtId="3" fontId="42" fillId="2" borderId="13" xfId="5" applyNumberFormat="1" applyFont="1" applyFill="1" applyBorder="1" applyAlignment="1" applyProtection="1">
      <alignment vertical="center"/>
      <protection locked="0"/>
    </xf>
    <xf numFmtId="3" fontId="42" fillId="2" borderId="20" xfId="5" applyNumberFormat="1" applyFont="1" applyFill="1" applyBorder="1" applyAlignment="1" applyProtection="1">
      <alignment vertical="center"/>
      <protection locked="0"/>
    </xf>
    <xf numFmtId="3" fontId="42" fillId="2" borderId="18" xfId="5" applyNumberFormat="1" applyFont="1" applyFill="1" applyBorder="1" applyAlignment="1" applyProtection="1">
      <alignment vertical="center"/>
      <protection locked="0"/>
    </xf>
    <xf numFmtId="3" fontId="42" fillId="2" borderId="31" xfId="5" applyNumberFormat="1" applyFont="1" applyFill="1" applyBorder="1" applyAlignment="1" applyProtection="1">
      <alignment vertical="center"/>
      <protection locked="0"/>
    </xf>
    <xf numFmtId="0" fontId="8" fillId="0" borderId="23" xfId="2" applyFont="1" applyFill="1" applyBorder="1" applyAlignment="1" applyProtection="1">
      <alignment horizontal="center" vertical="center"/>
    </xf>
    <xf numFmtId="3" fontId="42" fillId="0" borderId="13" xfId="5" applyNumberFormat="1" applyFont="1" applyFill="1" applyBorder="1" applyAlignment="1" applyProtection="1">
      <alignment vertical="center"/>
      <protection locked="0"/>
    </xf>
    <xf numFmtId="3" fontId="42" fillId="0" borderId="20" xfId="5" applyNumberFormat="1" applyFont="1" applyFill="1" applyBorder="1" applyAlignment="1" applyProtection="1">
      <alignment vertical="center"/>
      <protection locked="0"/>
    </xf>
    <xf numFmtId="3" fontId="42" fillId="0" borderId="18" xfId="5" applyNumberFormat="1" applyFont="1" applyFill="1" applyBorder="1" applyAlignment="1" applyProtection="1">
      <alignment vertical="center"/>
      <protection locked="0"/>
    </xf>
    <xf numFmtId="3" fontId="42" fillId="0" borderId="31" xfId="5" applyNumberFormat="1" applyFont="1" applyFill="1" applyBorder="1" applyAlignment="1" applyProtection="1">
      <alignment vertical="center"/>
      <protection locked="0"/>
    </xf>
    <xf numFmtId="0" fontId="13" fillId="0" borderId="23" xfId="2" applyFont="1" applyFill="1" applyBorder="1" applyAlignment="1" applyProtection="1">
      <alignment horizontal="left" vertical="center" indent="2"/>
    </xf>
    <xf numFmtId="3" fontId="42" fillId="0" borderId="11" xfId="5" applyNumberFormat="1" applyFont="1" applyFill="1" applyBorder="1" applyAlignment="1" applyProtection="1">
      <alignment vertical="center"/>
      <protection locked="0"/>
    </xf>
    <xf numFmtId="3" fontId="42" fillId="0" borderId="29" xfId="5" applyNumberFormat="1" applyFont="1" applyFill="1" applyBorder="1" applyAlignment="1" applyProtection="1">
      <alignment vertical="center"/>
      <protection locked="0"/>
    </xf>
    <xf numFmtId="3" fontId="42" fillId="0" borderId="17" xfId="5" applyNumberFormat="1" applyFont="1" applyFill="1" applyBorder="1" applyAlignment="1" applyProtection="1">
      <alignment vertical="center"/>
      <protection locked="0"/>
    </xf>
    <xf numFmtId="3" fontId="42" fillId="0" borderId="30" xfId="5" applyNumberFormat="1" applyFont="1" applyFill="1" applyBorder="1" applyAlignment="1" applyProtection="1">
      <alignment vertical="center"/>
      <protection locked="0"/>
    </xf>
    <xf numFmtId="0" fontId="13" fillId="0" borderId="13" xfId="2" applyFont="1" applyFill="1" applyBorder="1" applyAlignment="1" applyProtection="1">
      <alignment horizontal="left" vertical="center" indent="2"/>
    </xf>
    <xf numFmtId="0" fontId="8" fillId="0" borderId="13" xfId="2" applyFont="1" applyFill="1" applyBorder="1" applyAlignment="1" applyProtection="1">
      <alignment horizontal="center" vertical="center"/>
    </xf>
    <xf numFmtId="0" fontId="13" fillId="0" borderId="23" xfId="2" applyNumberFormat="1" applyFont="1" applyFill="1" applyBorder="1" applyAlignment="1" applyProtection="1">
      <alignment horizontal="left" vertical="center" indent="1"/>
    </xf>
    <xf numFmtId="0" fontId="13" fillId="0" borderId="23" xfId="2" applyFont="1" applyFill="1" applyBorder="1" applyAlignment="1" applyProtection="1">
      <alignment horizontal="left" vertical="center" indent="3"/>
    </xf>
    <xf numFmtId="0" fontId="13" fillId="0" borderId="13" xfId="2" applyFont="1" applyFill="1" applyBorder="1" applyAlignment="1" applyProtection="1">
      <alignment horizontal="left" vertical="center" indent="3"/>
    </xf>
    <xf numFmtId="0" fontId="11" fillId="2" borderId="1" xfId="2" applyFont="1" applyFill="1" applyBorder="1" applyAlignment="1" applyProtection="1">
      <alignment vertical="center"/>
    </xf>
    <xf numFmtId="0" fontId="8" fillId="0" borderId="13" xfId="2" applyNumberFormat="1" applyFont="1" applyFill="1" applyBorder="1" applyAlignment="1" applyProtection="1">
      <alignment horizontal="center" vertical="center"/>
    </xf>
    <xf numFmtId="0" fontId="8" fillId="0" borderId="14" xfId="2" applyFont="1" applyFill="1" applyBorder="1" applyAlignment="1" applyProtection="1">
      <alignment horizontal="center" vertical="center"/>
    </xf>
    <xf numFmtId="3" fontId="42" fillId="0" borderId="19" xfId="5" applyNumberFormat="1" applyFont="1" applyFill="1" applyBorder="1" applyAlignment="1" applyProtection="1">
      <alignment vertical="center"/>
      <protection locked="0"/>
    </xf>
    <xf numFmtId="3" fontId="42" fillId="0" borderId="32" xfId="5" applyNumberFormat="1" applyFont="1" applyFill="1" applyBorder="1" applyAlignment="1" applyProtection="1">
      <alignment vertical="center"/>
      <protection locked="0"/>
    </xf>
    <xf numFmtId="3" fontId="42" fillId="0" borderId="59" xfId="5" applyNumberFormat="1" applyFont="1" applyFill="1" applyBorder="1" applyAlignment="1" applyProtection="1">
      <alignment vertical="center"/>
      <protection locked="0"/>
    </xf>
    <xf numFmtId="0" fontId="8" fillId="4" borderId="0" xfId="2" applyFont="1" applyFill="1" applyAlignment="1" applyProtection="1">
      <alignment horizontal="left"/>
    </xf>
    <xf numFmtId="0" fontId="13" fillId="4" borderId="0" xfId="5" applyFont="1" applyFill="1" applyBorder="1" applyProtection="1"/>
    <xf numFmtId="0" fontId="13" fillId="4" borderId="0" xfId="5" applyFont="1" applyFill="1" applyProtection="1">
      <protection locked="0"/>
    </xf>
    <xf numFmtId="0" fontId="3" fillId="0" borderId="55" xfId="0" applyFont="1" applyBorder="1" applyAlignment="1" applyProtection="1">
      <alignment horizontal="center" vertical="center"/>
    </xf>
    <xf numFmtId="0" fontId="25" fillId="0" borderId="7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4" fillId="0" borderId="69" xfId="0" applyFont="1" applyFill="1" applyBorder="1" applyAlignment="1" applyProtection="1">
      <alignment vertical="center"/>
    </xf>
    <xf numFmtId="0" fontId="3" fillId="0" borderId="2" xfId="0" quotePrefix="1" applyFont="1" applyFill="1" applyBorder="1" applyAlignment="1" applyProtection="1">
      <alignment horizontal="left" vertical="center" indent="1"/>
    </xf>
    <xf numFmtId="0" fontId="8" fillId="0" borderId="23" xfId="2" applyFont="1" applyFill="1" applyBorder="1" applyAlignment="1" applyProtection="1">
      <alignment horizontal="left" vertical="center" indent="2"/>
    </xf>
    <xf numFmtId="0" fontId="8" fillId="0" borderId="11" xfId="2" applyFont="1" applyFill="1" applyBorder="1" applyAlignment="1" applyProtection="1">
      <alignment horizontal="left" vertical="center" indent="2"/>
    </xf>
    <xf numFmtId="0" fontId="8" fillId="0" borderId="23" xfId="2" applyFont="1" applyFill="1" applyBorder="1" applyAlignment="1" applyProtection="1">
      <alignment horizontal="left" vertical="center" indent="1"/>
    </xf>
    <xf numFmtId="0" fontId="8" fillId="0" borderId="13" xfId="2" applyFont="1" applyFill="1" applyBorder="1" applyAlignment="1" applyProtection="1">
      <alignment horizontal="left" vertical="center" indent="2"/>
    </xf>
    <xf numFmtId="0" fontId="8" fillId="0" borderId="23" xfId="2" applyNumberFormat="1" applyFont="1" applyFill="1" applyBorder="1" applyAlignment="1" applyProtection="1">
      <alignment horizontal="left" vertical="center" indent="1"/>
    </xf>
    <xf numFmtId="0" fontId="8" fillId="0" borderId="23" xfId="2" applyNumberFormat="1" applyFont="1" applyFill="1" applyBorder="1" applyAlignment="1" applyProtection="1">
      <alignment horizontal="left" vertical="center" indent="2"/>
    </xf>
    <xf numFmtId="0" fontId="8" fillId="0" borderId="14" xfId="2" applyFont="1" applyFill="1" applyBorder="1" applyAlignment="1" applyProtection="1">
      <alignment horizontal="left" vertical="center" indent="2"/>
    </xf>
    <xf numFmtId="0" fontId="8" fillId="0" borderId="15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left" vertical="center" indent="2"/>
    </xf>
    <xf numFmtId="0" fontId="51" fillId="0" borderId="2" xfId="0" applyFont="1" applyBorder="1" applyAlignment="1" applyProtection="1">
      <alignment horizontal="left" vertical="center" indent="1"/>
    </xf>
    <xf numFmtId="0" fontId="51" fillId="0" borderId="2" xfId="0" applyFont="1" applyBorder="1" applyAlignment="1" applyProtection="1">
      <alignment horizontal="left" vertical="center"/>
    </xf>
    <xf numFmtId="0" fontId="51" fillId="0" borderId="15" xfId="0" applyFont="1" applyBorder="1" applyAlignment="1" applyProtection="1">
      <alignment horizontal="left" vertical="center" indent="1"/>
    </xf>
    <xf numFmtId="0" fontId="51" fillId="0" borderId="2" xfId="0" applyFont="1" applyBorder="1" applyAlignment="1" applyProtection="1">
      <alignment horizontal="left" vertical="center" indent="2"/>
    </xf>
    <xf numFmtId="0" fontId="51" fillId="0" borderId="2" xfId="0" applyFont="1" applyBorder="1" applyAlignment="1" applyProtection="1">
      <alignment horizontal="left" vertical="center" indent="3"/>
    </xf>
    <xf numFmtId="0" fontId="51" fillId="0" borderId="13" xfId="0" applyFont="1" applyBorder="1" applyAlignment="1" applyProtection="1">
      <alignment horizontal="left" vertical="center" indent="3"/>
    </xf>
    <xf numFmtId="0" fontId="51" fillId="0" borderId="22" xfId="0" applyFont="1" applyFill="1" applyBorder="1" applyAlignment="1" applyProtection="1">
      <alignment horizontal="left" vertical="center"/>
    </xf>
    <xf numFmtId="0" fontId="51" fillId="0" borderId="15" xfId="0" applyFont="1" applyBorder="1" applyAlignment="1" applyProtection="1">
      <alignment horizontal="left" vertical="center"/>
    </xf>
    <xf numFmtId="0" fontId="51" fillId="0" borderId="23" xfId="0" applyFont="1" applyBorder="1" applyAlignment="1" applyProtection="1">
      <alignment horizontal="left" vertical="center" indent="2"/>
    </xf>
    <xf numFmtId="0" fontId="51" fillId="0" borderId="23" xfId="0" applyFont="1" applyBorder="1" applyAlignment="1" applyProtection="1">
      <alignment horizontal="left" vertical="center" indent="1"/>
    </xf>
    <xf numFmtId="0" fontId="51" fillId="0" borderId="13" xfId="0" applyFont="1" applyBorder="1" applyAlignment="1" applyProtection="1">
      <alignment horizontal="left" vertical="center" indent="1"/>
    </xf>
    <xf numFmtId="0" fontId="51" fillId="0" borderId="11" xfId="0" applyFont="1" applyBorder="1" applyAlignment="1" applyProtection="1">
      <alignment horizontal="left" vertical="center"/>
    </xf>
    <xf numFmtId="0" fontId="51" fillId="0" borderId="15" xfId="0" applyFont="1" applyFill="1" applyBorder="1" applyAlignment="1" applyProtection="1">
      <alignment horizontal="left" vertical="center"/>
    </xf>
    <xf numFmtId="0" fontId="51" fillId="0" borderId="2" xfId="0" applyFont="1" applyFill="1" applyBorder="1" applyAlignment="1" applyProtection="1">
      <alignment horizontal="left" vertical="center" indent="1"/>
    </xf>
    <xf numFmtId="0" fontId="51" fillId="0" borderId="2" xfId="0" applyFont="1" applyFill="1" applyBorder="1" applyAlignment="1" applyProtection="1">
      <alignment horizontal="left" vertical="center" indent="2"/>
    </xf>
    <xf numFmtId="0" fontId="51" fillId="0" borderId="14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3" fontId="18" fillId="2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13" xfId="0" quotePrefix="1" applyFont="1" applyBorder="1" applyAlignment="1" applyProtection="1">
      <alignment horizontal="left" vertical="center" indent="2"/>
    </xf>
    <xf numFmtId="0" fontId="19" fillId="0" borderId="11" xfId="0" applyFont="1" applyFill="1" applyBorder="1" applyAlignment="1" applyProtection="1">
      <alignment horizontal="left" vertical="center" indent="1"/>
    </xf>
    <xf numFmtId="0" fontId="18" fillId="0" borderId="35" xfId="0" applyFont="1" applyFill="1" applyBorder="1" applyAlignment="1" applyProtection="1">
      <alignment horizontal="center" vertical="center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quotePrefix="1" applyFont="1" applyFill="1" applyBorder="1" applyAlignment="1" applyProtection="1">
      <alignment horizontal="left" vertical="center" indent="1"/>
    </xf>
    <xf numFmtId="3" fontId="3" fillId="2" borderId="13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horizontal="center" vertical="center"/>
    </xf>
    <xf numFmtId="0" fontId="3" fillId="0" borderId="5" xfId="4" applyFont="1" applyFill="1" applyBorder="1" applyAlignment="1" applyProtection="1">
      <alignment horizontal="center" vertical="center"/>
    </xf>
    <xf numFmtId="0" fontId="8" fillId="0" borderId="4" xfId="4" applyFont="1" applyFill="1" applyBorder="1" applyAlignment="1" applyProtection="1">
      <alignment horizontal="center" vertical="center"/>
    </xf>
    <xf numFmtId="49" fontId="3" fillId="2" borderId="26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53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5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54" fillId="5" borderId="0" xfId="6" applyFont="1" applyFill="1" applyBorder="1" applyProtection="1">
      <protection locked="0"/>
    </xf>
    <xf numFmtId="9" fontId="2" fillId="0" borderId="0" xfId="6" applyFont="1" applyBorder="1" applyProtection="1">
      <protection locked="0"/>
    </xf>
    <xf numFmtId="9" fontId="2" fillId="5" borderId="0" xfId="6" applyFont="1" applyFill="1" applyBorder="1" applyProtection="1">
      <protection locked="0"/>
    </xf>
    <xf numFmtId="0" fontId="54" fillId="0" borderId="0" xfId="3" applyFont="1" applyAlignment="1" applyProtection="1">
      <alignment horizontal="center" vertical="center"/>
      <protection locked="0"/>
    </xf>
    <xf numFmtId="0" fontId="54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5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0" xfId="6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54" fillId="0" borderId="0" xfId="6" applyFont="1" applyBorder="1" applyProtection="1">
      <protection locked="0"/>
    </xf>
    <xf numFmtId="0" fontId="54" fillId="0" borderId="0" xfId="3" applyFont="1" applyAlignment="1" applyProtection="1">
      <alignment horizontal="right" vertical="center"/>
      <protection locked="0"/>
    </xf>
    <xf numFmtId="0" fontId="54" fillId="0" borderId="20" xfId="3" applyFont="1" applyBorder="1" applyAlignment="1" applyProtection="1">
      <alignment horizontal="right" vertical="center"/>
      <protection locked="0"/>
    </xf>
    <xf numFmtId="164" fontId="2" fillId="0" borderId="0" xfId="6" applyNumberFormat="1" applyFont="1" applyAlignment="1" applyProtection="1">
      <alignment vertical="center"/>
      <protection locked="0"/>
    </xf>
    <xf numFmtId="0" fontId="54" fillId="0" borderId="3" xfId="3" applyFont="1" applyBorder="1" applyAlignment="1" applyProtection="1">
      <alignment horizontal="center" vertical="center"/>
      <protection locked="0"/>
    </xf>
    <xf numFmtId="0" fontId="54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54" fillId="0" borderId="0" xfId="3" applyFont="1" applyFill="1" applyAlignment="1" applyProtection="1">
      <alignment vertical="center"/>
      <protection locked="0"/>
    </xf>
    <xf numFmtId="3" fontId="54" fillId="0" borderId="20" xfId="3" applyNumberFormat="1" applyFont="1" applyBorder="1" applyAlignment="1" applyProtection="1">
      <alignment vertical="center"/>
      <protection locked="0"/>
    </xf>
    <xf numFmtId="0" fontId="2" fillId="0" borderId="20" xfId="3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7" fillId="0" borderId="20" xfId="0" applyFont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58" fillId="0" borderId="0" xfId="3" applyFont="1" applyAlignment="1" applyProtection="1">
      <alignment vertical="center"/>
      <protection locked="0"/>
    </xf>
    <xf numFmtId="1" fontId="57" fillId="0" borderId="20" xfId="0" applyNumberFormat="1" applyFont="1" applyBorder="1" applyAlignment="1" applyProtection="1">
      <alignment vertical="center"/>
      <protection locked="0"/>
    </xf>
    <xf numFmtId="0" fontId="60" fillId="0" borderId="0" xfId="3" applyFont="1" applyAlignment="1" applyProtection="1">
      <alignment vertical="center"/>
      <protection locked="0"/>
    </xf>
    <xf numFmtId="9" fontId="60" fillId="0" borderId="0" xfId="6" applyFont="1" applyAlignment="1" applyProtection="1">
      <alignment vertical="center"/>
      <protection locked="0"/>
    </xf>
    <xf numFmtId="164" fontId="60" fillId="0" borderId="0" xfId="6" applyNumberFormat="1" applyFont="1" applyAlignment="1" applyProtection="1">
      <alignment vertical="center"/>
      <protection locked="0"/>
    </xf>
    <xf numFmtId="0" fontId="4" fillId="6" borderId="0" xfId="0" applyFont="1" applyFill="1" applyProtection="1">
      <protection locked="0"/>
    </xf>
    <xf numFmtId="9" fontId="54" fillId="0" borderId="29" xfId="6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left" vertical="center" indent="1"/>
    </xf>
    <xf numFmtId="0" fontId="10" fillId="0" borderId="29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36" xfId="0" applyNumberFormat="1" applyFont="1" applyFill="1" applyBorder="1" applyAlignment="1" applyProtection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0" fontId="19" fillId="2" borderId="26" xfId="5" applyFont="1" applyFill="1" applyBorder="1" applyAlignment="1" applyProtection="1">
      <alignment horizontal="left" vertical="center"/>
    </xf>
    <xf numFmtId="0" fontId="19" fillId="2" borderId="11" xfId="2" applyFont="1" applyFill="1" applyBorder="1" applyAlignment="1" applyProtection="1">
      <alignment vertical="center"/>
    </xf>
    <xf numFmtId="0" fontId="19" fillId="2" borderId="22" xfId="2" applyFont="1" applyFill="1" applyBorder="1" applyAlignment="1" applyProtection="1">
      <alignment vertical="center"/>
    </xf>
    <xf numFmtId="0" fontId="18" fillId="2" borderId="1" xfId="2" applyFont="1" applyFill="1" applyBorder="1" applyAlignment="1" applyProtection="1">
      <alignment horizontal="center" vertical="center"/>
    </xf>
    <xf numFmtId="0" fontId="19" fillId="0" borderId="4" xfId="5" applyFont="1" applyFill="1" applyBorder="1" applyAlignment="1" applyProtection="1">
      <alignment horizontal="left" vertical="center"/>
    </xf>
    <xf numFmtId="0" fontId="59" fillId="0" borderId="15" xfId="2" applyFont="1" applyFill="1" applyBorder="1" applyAlignment="1" applyProtection="1">
      <alignment horizontal="left" vertical="center"/>
    </xf>
    <xf numFmtId="0" fontId="19" fillId="0" borderId="11" xfId="2" applyFont="1" applyFill="1" applyBorder="1" applyAlignment="1" applyProtection="1">
      <alignment vertical="center"/>
    </xf>
    <xf numFmtId="0" fontId="18" fillId="0" borderId="23" xfId="2" applyFont="1" applyFill="1" applyBorder="1" applyAlignment="1" applyProtection="1">
      <alignment horizontal="left" vertical="center" indent="1"/>
    </xf>
    <xf numFmtId="0" fontId="18" fillId="0" borderId="23" xfId="2" applyFont="1" applyFill="1" applyBorder="1" applyAlignment="1" applyProtection="1">
      <alignment horizontal="center" vertical="center"/>
    </xf>
    <xf numFmtId="0" fontId="18" fillId="0" borderId="23" xfId="2" applyFont="1" applyFill="1" applyBorder="1" applyAlignment="1" applyProtection="1">
      <alignment horizontal="left" vertical="center" indent="2"/>
    </xf>
    <xf numFmtId="0" fontId="59" fillId="0" borderId="13" xfId="2" applyFont="1" applyFill="1" applyBorder="1" applyAlignment="1" applyProtection="1">
      <alignment horizontal="left" vertical="center"/>
    </xf>
    <xf numFmtId="0" fontId="18" fillId="0" borderId="13" xfId="2" applyFont="1" applyFill="1" applyBorder="1" applyAlignment="1" applyProtection="1">
      <alignment horizontal="left" vertical="center" indent="2"/>
    </xf>
    <xf numFmtId="0" fontId="18" fillId="0" borderId="13" xfId="2" applyFont="1" applyFill="1" applyBorder="1" applyAlignment="1" applyProtection="1">
      <alignment horizontal="center" vertical="center"/>
    </xf>
    <xf numFmtId="0" fontId="18" fillId="0" borderId="23" xfId="2" applyNumberFormat="1" applyFont="1" applyFill="1" applyBorder="1" applyAlignment="1" applyProtection="1">
      <alignment horizontal="left" vertical="center" indent="1"/>
    </xf>
    <xf numFmtId="0" fontId="18" fillId="0" borderId="15" xfId="2" applyFont="1" applyFill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9" fillId="0" borderId="13" xfId="2" applyFont="1" applyFill="1" applyBorder="1" applyAlignment="1" applyProtection="1">
      <alignment horizontal="left" vertical="center"/>
    </xf>
    <xf numFmtId="0" fontId="19" fillId="0" borderId="2" xfId="2" applyFont="1" applyFill="1" applyBorder="1" applyAlignment="1" applyProtection="1">
      <alignment horizontal="left" vertical="center"/>
    </xf>
    <xf numFmtId="49" fontId="19" fillId="0" borderId="11" xfId="2" applyNumberFormat="1" applyFont="1" applyFill="1" applyBorder="1" applyAlignment="1" applyProtection="1">
      <alignment vertical="center"/>
    </xf>
    <xf numFmtId="0" fontId="18" fillId="0" borderId="23" xfId="2" applyFont="1" applyFill="1" applyBorder="1" applyAlignment="1" applyProtection="1">
      <alignment horizontal="left" vertical="center" indent="3"/>
    </xf>
    <xf numFmtId="0" fontId="18" fillId="0" borderId="13" xfId="2" applyFont="1" applyFill="1" applyBorder="1" applyAlignment="1" applyProtection="1">
      <alignment horizontal="left" vertical="center" indent="3"/>
    </xf>
    <xf numFmtId="0" fontId="18" fillId="0" borderId="11" xfId="2" applyFont="1" applyFill="1" applyBorder="1" applyAlignment="1" applyProtection="1">
      <alignment horizontal="left" vertical="center" indent="2"/>
    </xf>
    <xf numFmtId="0" fontId="19" fillId="0" borderId="5" xfId="5" applyFont="1" applyFill="1" applyBorder="1" applyAlignment="1" applyProtection="1">
      <alignment horizontal="left" vertical="center"/>
    </xf>
    <xf numFmtId="0" fontId="19" fillId="2" borderId="15" xfId="2" applyFont="1" applyFill="1" applyBorder="1" applyAlignment="1" applyProtection="1">
      <alignment horizontal="left" vertical="center"/>
    </xf>
    <xf numFmtId="0" fontId="19" fillId="2" borderId="1" xfId="2" applyFont="1" applyFill="1" applyBorder="1" applyAlignment="1" applyProtection="1">
      <alignment vertical="center"/>
    </xf>
    <xf numFmtId="0" fontId="59" fillId="0" borderId="11" xfId="2" applyFont="1" applyFill="1" applyBorder="1" applyAlignment="1" applyProtection="1">
      <alignment horizontal="left" vertical="center"/>
    </xf>
    <xf numFmtId="0" fontId="18" fillId="0" borderId="23" xfId="2" applyNumberFormat="1" applyFont="1" applyFill="1" applyBorder="1" applyAlignment="1" applyProtection="1">
      <alignment horizontal="left" vertical="center" indent="2"/>
    </xf>
    <xf numFmtId="0" fontId="18" fillId="0" borderId="13" xfId="2" applyNumberFormat="1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left" vertical="center"/>
    </xf>
    <xf numFmtId="0" fontId="18" fillId="0" borderId="2" xfId="2" applyFont="1" applyFill="1" applyBorder="1" applyAlignment="1" applyProtection="1">
      <alignment horizontal="left" vertical="center" indent="2"/>
    </xf>
    <xf numFmtId="0" fontId="19" fillId="0" borderId="28" xfId="5" applyFont="1" applyFill="1" applyBorder="1" applyAlignment="1" applyProtection="1">
      <alignment horizontal="left" vertical="center"/>
    </xf>
    <xf numFmtId="0" fontId="59" fillId="0" borderId="19" xfId="2" applyFont="1" applyFill="1" applyBorder="1" applyAlignment="1" applyProtection="1">
      <alignment horizontal="left" vertical="center"/>
    </xf>
    <xf numFmtId="0" fontId="19" fillId="0" borderId="14" xfId="2" applyFont="1" applyFill="1" applyBorder="1" applyAlignment="1" applyProtection="1">
      <alignment horizontal="left" vertical="center"/>
    </xf>
    <xf numFmtId="0" fontId="18" fillId="0" borderId="14" xfId="2" applyFont="1" applyFill="1" applyBorder="1" applyAlignment="1" applyProtection="1">
      <alignment horizontal="left" vertical="center" indent="2"/>
    </xf>
    <xf numFmtId="0" fontId="18" fillId="0" borderId="14" xfId="2" applyFont="1" applyFill="1" applyBorder="1" applyAlignment="1" applyProtection="1">
      <alignment horizontal="center" vertical="center"/>
    </xf>
    <xf numFmtId="0" fontId="59" fillId="0" borderId="11" xfId="2" applyFont="1" applyFill="1" applyBorder="1" applyAlignment="1" applyProtection="1">
      <alignment horizontal="left" vertical="center" wrapText="1"/>
    </xf>
    <xf numFmtId="0" fontId="52" fillId="0" borderId="15" xfId="2" applyFont="1" applyFill="1" applyBorder="1" applyAlignment="1" applyProtection="1">
      <alignment horizontal="left" vertical="center" wrapText="1"/>
    </xf>
    <xf numFmtId="0" fontId="59" fillId="0" borderId="15" xfId="2" applyFont="1" applyFill="1" applyBorder="1" applyAlignment="1" applyProtection="1">
      <alignment horizontal="left" vertical="center" wrapText="1"/>
    </xf>
    <xf numFmtId="49" fontId="59" fillId="0" borderId="11" xfId="2" applyNumberFormat="1" applyFont="1" applyFill="1" applyBorder="1" applyAlignment="1" applyProtection="1">
      <alignment vertical="center" wrapText="1"/>
    </xf>
    <xf numFmtId="0" fontId="59" fillId="0" borderId="13" xfId="2" applyFont="1" applyFill="1" applyBorder="1" applyAlignment="1" applyProtection="1">
      <alignment horizontal="left" vertical="center" wrapText="1"/>
    </xf>
    <xf numFmtId="0" fontId="19" fillId="2" borderId="15" xfId="2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3" fontId="3" fillId="0" borderId="11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0" fontId="67" fillId="0" borderId="0" xfId="0" applyFont="1" applyFill="1" applyBorder="1" applyAlignment="1" applyProtection="1">
      <alignment horizontal="left"/>
    </xf>
    <xf numFmtId="1" fontId="4" fillId="0" borderId="2" xfId="0" applyNumberFormat="1" applyFont="1" applyFill="1" applyBorder="1" applyAlignment="1" applyProtection="1">
      <alignment horizontal="right" vertical="center"/>
    </xf>
    <xf numFmtId="1" fontId="4" fillId="0" borderId="7" xfId="0" applyNumberFormat="1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indent="3"/>
    </xf>
    <xf numFmtId="49" fontId="3" fillId="2" borderId="63" xfId="0" applyNumberFormat="1" applyFont="1" applyFill="1" applyBorder="1" applyAlignment="1" applyProtection="1">
      <alignment horizontal="left" vertical="center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indent="2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</xf>
    <xf numFmtId="3" fontId="4" fillId="0" borderId="59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54" fillId="0" borderId="3" xfId="3" applyFont="1" applyBorder="1" applyAlignment="1" applyProtection="1">
      <alignment vertical="center" wrapText="1"/>
      <protection locked="0"/>
    </xf>
    <xf numFmtId="0" fontId="54" fillId="0" borderId="0" xfId="3" applyFont="1" applyBorder="1" applyAlignment="1" applyProtection="1">
      <alignment vertical="center" wrapText="1"/>
      <protection locked="0"/>
    </xf>
    <xf numFmtId="0" fontId="54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6" applyFont="1" applyBorder="1" applyProtection="1">
      <protection locked="0"/>
    </xf>
    <xf numFmtId="9" fontId="1" fillId="5" borderId="0" xfId="6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9" fontId="1" fillId="0" borderId="29" xfId="6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6" applyFont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</xf>
    <xf numFmtId="49" fontId="3" fillId="2" borderId="76" xfId="0" applyNumberFormat="1" applyFont="1" applyFill="1" applyBorder="1" applyAlignment="1" applyProtection="1">
      <alignment horizontal="left" vertical="center"/>
    </xf>
    <xf numFmtId="49" fontId="3" fillId="2" borderId="43" xfId="0" applyNumberFormat="1" applyFont="1" applyFill="1" applyBorder="1" applyAlignment="1" applyProtection="1">
      <alignment horizontal="left" vertical="center"/>
    </xf>
    <xf numFmtId="49" fontId="3" fillId="2" borderId="49" xfId="0" applyNumberFormat="1" applyFont="1" applyFill="1" applyBorder="1" applyAlignment="1" applyProtection="1">
      <alignment horizontal="left" vertical="center"/>
    </xf>
    <xf numFmtId="49" fontId="3" fillId="0" borderId="44" xfId="0" applyNumberFormat="1" applyFont="1" applyFill="1" applyBorder="1" applyAlignment="1" applyProtection="1">
      <alignment horizontal="left" vertical="center"/>
    </xf>
    <xf numFmtId="49" fontId="3" fillId="2" borderId="41" xfId="0" applyNumberFormat="1" applyFont="1" applyFill="1" applyBorder="1" applyAlignment="1" applyProtection="1">
      <alignment horizontal="left" vertical="center"/>
    </xf>
    <xf numFmtId="49" fontId="3" fillId="0" borderId="41" xfId="0" applyNumberFormat="1" applyFont="1" applyFill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left" vertical="center" indent="1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3" fillId="2" borderId="48" xfId="0" applyNumberFormat="1" applyFont="1" applyFill="1" applyBorder="1" applyAlignment="1" applyProtection="1">
      <alignment horizontal="left" vertical="center"/>
    </xf>
    <xf numFmtId="49" fontId="3" fillId="0" borderId="51" xfId="0" applyNumberFormat="1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vertical="center"/>
      <protection locked="0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30" xfId="0" applyNumberFormat="1" applyFont="1" applyFill="1" applyBorder="1" applyAlignment="1" applyProtection="1">
      <alignment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 applyProtection="1">
      <alignment vertical="center"/>
      <protection locked="0"/>
    </xf>
    <xf numFmtId="0" fontId="18" fillId="0" borderId="31" xfId="0" applyNumberFormat="1" applyFont="1" applyFill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vertical="center"/>
      <protection locked="0"/>
    </xf>
    <xf numFmtId="0" fontId="19" fillId="0" borderId="72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9" fillId="3" borderId="6" xfId="0" applyFont="1" applyFill="1" applyBorder="1" applyAlignment="1" applyProtection="1">
      <alignment horizontal="left" vertical="center"/>
    </xf>
    <xf numFmtId="0" fontId="19" fillId="0" borderId="63" xfId="0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 applyProtection="1">
      <alignment vertical="center"/>
      <protection locked="0"/>
    </xf>
    <xf numFmtId="0" fontId="18" fillId="0" borderId="32" xfId="0" applyNumberFormat="1" applyFont="1" applyFill="1" applyBorder="1" applyAlignment="1" applyProtection="1">
      <alignment vertical="center"/>
      <protection locked="0"/>
    </xf>
    <xf numFmtId="0" fontId="18" fillId="0" borderId="59" xfId="0" applyNumberFormat="1" applyFont="1" applyFill="1" applyBorder="1" applyAlignment="1" applyProtection="1">
      <alignment vertical="center"/>
      <protection locked="0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49" fontId="19" fillId="2" borderId="15" xfId="2" applyNumberFormat="1" applyFont="1" applyFill="1" applyBorder="1" applyAlignment="1" applyProtection="1">
      <alignment horizontal="left" vertical="center" wrapText="1"/>
    </xf>
    <xf numFmtId="3" fontId="18" fillId="2" borderId="13" xfId="5" applyNumberFormat="1" applyFont="1" applyFill="1" applyBorder="1" applyAlignment="1" applyProtection="1">
      <alignment horizontal="right" vertical="center"/>
      <protection locked="0"/>
    </xf>
    <xf numFmtId="3" fontId="18" fillId="2" borderId="20" xfId="5" applyNumberFormat="1" applyFont="1" applyFill="1" applyBorder="1" applyAlignment="1" applyProtection="1">
      <alignment horizontal="right" vertical="center"/>
      <protection locked="0"/>
    </xf>
    <xf numFmtId="3" fontId="18" fillId="2" borderId="18" xfId="5" applyNumberFormat="1" applyFont="1" applyFill="1" applyBorder="1" applyAlignment="1" applyProtection="1">
      <alignment horizontal="right" vertical="center"/>
      <protection locked="0"/>
    </xf>
    <xf numFmtId="3" fontId="18" fillId="2" borderId="31" xfId="5" applyNumberFormat="1" applyFont="1" applyFill="1" applyBorder="1" applyAlignment="1" applyProtection="1">
      <alignment horizontal="right" vertical="center"/>
      <protection locked="0"/>
    </xf>
    <xf numFmtId="3" fontId="18" fillId="0" borderId="13" xfId="5" applyNumberFormat="1" applyFont="1" applyFill="1" applyBorder="1" applyAlignment="1" applyProtection="1">
      <alignment horizontal="right" vertical="center"/>
      <protection locked="0"/>
    </xf>
    <xf numFmtId="3" fontId="18" fillId="0" borderId="20" xfId="5" applyNumberFormat="1" applyFont="1" applyFill="1" applyBorder="1" applyAlignment="1" applyProtection="1">
      <alignment horizontal="right" vertical="center"/>
      <protection locked="0"/>
    </xf>
    <xf numFmtId="3" fontId="18" fillId="0" borderId="18" xfId="5" applyNumberFormat="1" applyFont="1" applyFill="1" applyBorder="1" applyAlignment="1" applyProtection="1">
      <alignment horizontal="right" vertical="center"/>
      <protection locked="0"/>
    </xf>
    <xf numFmtId="3" fontId="18" fillId="0" borderId="31" xfId="5" applyNumberFormat="1" applyFont="1" applyFill="1" applyBorder="1" applyAlignment="1" applyProtection="1">
      <alignment horizontal="right" vertical="center"/>
      <protection locked="0"/>
    </xf>
    <xf numFmtId="3" fontId="18" fillId="4" borderId="11" xfId="5" applyNumberFormat="1" applyFont="1" applyFill="1" applyBorder="1" applyAlignment="1" applyProtection="1">
      <alignment horizontal="left" vertical="center"/>
      <protection locked="0"/>
    </xf>
    <xf numFmtId="3" fontId="18" fillId="4" borderId="17" xfId="5" applyNumberFormat="1" applyFont="1" applyFill="1" applyBorder="1" applyAlignment="1" applyProtection="1">
      <alignment horizontal="left" vertical="center"/>
      <protection locked="0"/>
    </xf>
    <xf numFmtId="3" fontId="18" fillId="4" borderId="30" xfId="5" applyNumberFormat="1" applyFont="1" applyFill="1" applyBorder="1" applyAlignment="1" applyProtection="1">
      <alignment horizontal="left" vertical="center"/>
      <protection locked="0"/>
    </xf>
    <xf numFmtId="3" fontId="18" fillId="0" borderId="29" xfId="5" applyNumberFormat="1" applyFont="1" applyFill="1" applyBorder="1" applyAlignment="1" applyProtection="1">
      <alignment horizontal="right" vertical="center"/>
      <protection locked="0"/>
    </xf>
    <xf numFmtId="3" fontId="18" fillId="0" borderId="11" xfId="5" applyNumberFormat="1" applyFont="1" applyFill="1" applyBorder="1" applyAlignment="1" applyProtection="1">
      <alignment horizontal="right" vertical="center"/>
      <protection locked="0"/>
    </xf>
    <xf numFmtId="3" fontId="18" fillId="0" borderId="17" xfId="5" applyNumberFormat="1" applyFont="1" applyFill="1" applyBorder="1" applyAlignment="1" applyProtection="1">
      <alignment horizontal="right" vertical="center"/>
      <protection locked="0"/>
    </xf>
    <xf numFmtId="3" fontId="18" fillId="0" borderId="30" xfId="5" applyNumberFormat="1" applyFont="1" applyFill="1" applyBorder="1" applyAlignment="1" applyProtection="1">
      <alignment horizontal="right" vertical="center"/>
      <protection locked="0"/>
    </xf>
    <xf numFmtId="3" fontId="18" fillId="2" borderId="11" xfId="5" applyNumberFormat="1" applyFont="1" applyFill="1" applyBorder="1" applyAlignment="1" applyProtection="1">
      <alignment horizontal="right" vertical="center"/>
      <protection locked="0"/>
    </xf>
    <xf numFmtId="3" fontId="18" fillId="0" borderId="11" xfId="5" applyNumberFormat="1" applyFont="1" applyFill="1" applyBorder="1" applyAlignment="1" applyProtection="1">
      <alignment horizontal="left" vertical="center"/>
      <protection locked="0"/>
    </xf>
    <xf numFmtId="3" fontId="18" fillId="0" borderId="17" xfId="5" applyNumberFormat="1" applyFont="1" applyFill="1" applyBorder="1" applyAlignment="1" applyProtection="1">
      <alignment horizontal="left" vertical="center"/>
      <protection locked="0"/>
    </xf>
    <xf numFmtId="3" fontId="18" fillId="0" borderId="30" xfId="5" applyNumberFormat="1" applyFont="1" applyFill="1" applyBorder="1" applyAlignment="1" applyProtection="1">
      <alignment horizontal="left" vertical="center"/>
      <protection locked="0"/>
    </xf>
    <xf numFmtId="3" fontId="18" fillId="0" borderId="19" xfId="5" applyNumberFormat="1" applyFont="1" applyFill="1" applyBorder="1" applyAlignment="1" applyProtection="1">
      <alignment horizontal="right" vertical="center"/>
      <protection locked="0"/>
    </xf>
    <xf numFmtId="3" fontId="18" fillId="0" borderId="32" xfId="5" applyNumberFormat="1" applyFont="1" applyFill="1" applyBorder="1" applyAlignment="1" applyProtection="1">
      <alignment horizontal="right" vertical="center"/>
      <protection locked="0"/>
    </xf>
    <xf numFmtId="3" fontId="18" fillId="0" borderId="59" xfId="5" applyNumberFormat="1" applyFont="1" applyFill="1" applyBorder="1" applyAlignment="1" applyProtection="1">
      <alignment horizontal="right" vertical="center"/>
      <protection locked="0"/>
    </xf>
    <xf numFmtId="0" fontId="19" fillId="0" borderId="11" xfId="2" applyFont="1" applyFill="1" applyBorder="1" applyAlignment="1" applyProtection="1">
      <alignment horizontal="left" vertical="center"/>
    </xf>
    <xf numFmtId="0" fontId="19" fillId="2" borderId="11" xfId="2" applyFont="1" applyFill="1" applyBorder="1" applyAlignment="1" applyProtection="1">
      <alignment horizontal="left" vertical="center" wrapText="1"/>
    </xf>
    <xf numFmtId="0" fontId="19" fillId="2" borderId="4" xfId="5" applyFont="1" applyFill="1" applyBorder="1" applyAlignment="1" applyProtection="1">
      <alignment horizontal="left" vertical="center"/>
    </xf>
    <xf numFmtId="49" fontId="19" fillId="2" borderId="13" xfId="2" applyNumberFormat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indent="1"/>
    </xf>
    <xf numFmtId="3" fontId="32" fillId="0" borderId="38" xfId="0" applyNumberFormat="1" applyFont="1" applyBorder="1" applyAlignment="1" applyProtection="1">
      <alignment horizontal="right" vertical="center"/>
      <protection locked="0"/>
    </xf>
    <xf numFmtId="3" fontId="32" fillId="0" borderId="30" xfId="0" applyNumberFormat="1" applyFont="1" applyBorder="1" applyAlignment="1" applyProtection="1">
      <alignment horizontal="right" vertical="center"/>
      <protection locked="0"/>
    </xf>
    <xf numFmtId="3" fontId="32" fillId="0" borderId="59" xfId="0" applyNumberFormat="1" applyFont="1" applyBorder="1" applyAlignment="1" applyProtection="1">
      <alignment horizontal="right" vertical="center"/>
      <protection locked="0"/>
    </xf>
    <xf numFmtId="0" fontId="69" fillId="0" borderId="17" xfId="0" applyNumberFormat="1" applyFont="1" applyFill="1" applyBorder="1" applyAlignment="1" applyProtection="1">
      <alignment vertical="center"/>
      <protection locked="0"/>
    </xf>
    <xf numFmtId="0" fontId="69" fillId="0" borderId="18" xfId="0" applyNumberFormat="1" applyFont="1" applyFill="1" applyBorder="1" applyAlignment="1" applyProtection="1">
      <alignment vertical="center"/>
      <protection locked="0"/>
    </xf>
    <xf numFmtId="0" fontId="69" fillId="0" borderId="1" xfId="0" applyNumberFormat="1" applyFont="1" applyFill="1" applyBorder="1" applyAlignment="1" applyProtection="1">
      <alignment vertical="center"/>
      <protection locked="0"/>
    </xf>
    <xf numFmtId="0" fontId="69" fillId="0" borderId="30" xfId="0" applyNumberFormat="1" applyFont="1" applyFill="1" applyBorder="1" applyAlignment="1" applyProtection="1">
      <alignment vertical="center"/>
      <protection locked="0"/>
    </xf>
    <xf numFmtId="0" fontId="69" fillId="0" borderId="31" xfId="0" applyNumberFormat="1" applyFont="1" applyFill="1" applyBorder="1" applyAlignment="1" applyProtection="1">
      <alignment vertical="center"/>
      <protection locked="0"/>
    </xf>
    <xf numFmtId="3" fontId="27" fillId="2" borderId="13" xfId="5" applyNumberFormat="1" applyFont="1" applyFill="1" applyBorder="1" applyAlignment="1" applyProtection="1">
      <alignment horizontal="right" vertical="center"/>
      <protection locked="0"/>
    </xf>
    <xf numFmtId="3" fontId="27" fillId="2" borderId="18" xfId="5" applyNumberFormat="1" applyFont="1" applyFill="1" applyBorder="1" applyAlignment="1" applyProtection="1">
      <alignment horizontal="right" vertical="center"/>
      <protection locked="0"/>
    </xf>
    <xf numFmtId="3" fontId="27" fillId="0" borderId="13" xfId="5" applyNumberFormat="1" applyFont="1" applyFill="1" applyBorder="1" applyAlignment="1" applyProtection="1">
      <alignment horizontal="right" vertical="center"/>
      <protection locked="0"/>
    </xf>
    <xf numFmtId="3" fontId="27" fillId="0" borderId="18" xfId="5" applyNumberFormat="1" applyFont="1" applyFill="1" applyBorder="1" applyAlignment="1" applyProtection="1">
      <alignment horizontal="right" vertical="center"/>
      <protection locked="0"/>
    </xf>
    <xf numFmtId="3" fontId="27" fillId="4" borderId="11" xfId="5" applyNumberFormat="1" applyFont="1" applyFill="1" applyBorder="1" applyAlignment="1" applyProtection="1">
      <alignment horizontal="left" vertical="center"/>
      <protection locked="0"/>
    </xf>
    <xf numFmtId="3" fontId="27" fillId="4" borderId="17" xfId="5" applyNumberFormat="1" applyFont="1" applyFill="1" applyBorder="1" applyAlignment="1" applyProtection="1">
      <alignment horizontal="left" vertical="center"/>
      <protection locked="0"/>
    </xf>
    <xf numFmtId="3" fontId="27" fillId="0" borderId="11" xfId="5" applyNumberFormat="1" applyFont="1" applyFill="1" applyBorder="1" applyAlignment="1" applyProtection="1">
      <alignment horizontal="right" vertical="center"/>
      <protection locked="0"/>
    </xf>
    <xf numFmtId="3" fontId="27" fillId="0" borderId="17" xfId="5" applyNumberFormat="1" applyFont="1" applyFill="1" applyBorder="1" applyAlignment="1" applyProtection="1">
      <alignment horizontal="right" vertical="center"/>
      <protection locked="0"/>
    </xf>
    <xf numFmtId="3" fontId="27" fillId="2" borderId="31" xfId="5" applyNumberFormat="1" applyFont="1" applyFill="1" applyBorder="1" applyAlignment="1" applyProtection="1">
      <alignment horizontal="right" vertical="center"/>
      <protection locked="0"/>
    </xf>
    <xf numFmtId="3" fontId="27" fillId="0" borderId="31" xfId="5" applyNumberFormat="1" applyFont="1" applyFill="1" applyBorder="1" applyAlignment="1" applyProtection="1">
      <alignment horizontal="right" vertical="center"/>
      <protection locked="0"/>
    </xf>
    <xf numFmtId="3" fontId="27" fillId="4" borderId="30" xfId="5" applyNumberFormat="1" applyFont="1" applyFill="1" applyBorder="1" applyAlignment="1" applyProtection="1">
      <alignment horizontal="left" vertical="center"/>
      <protection locked="0"/>
    </xf>
    <xf numFmtId="3" fontId="27" fillId="0" borderId="30" xfId="5" applyNumberFormat="1" applyFont="1" applyFill="1" applyBorder="1" applyAlignment="1" applyProtection="1">
      <alignment horizontal="right" vertical="center"/>
      <protection locked="0"/>
    </xf>
    <xf numFmtId="3" fontId="27" fillId="0" borderId="11" xfId="5" applyNumberFormat="1" applyFont="1" applyFill="1" applyBorder="1" applyAlignment="1" applyProtection="1">
      <alignment horizontal="left" vertical="center"/>
      <protection locked="0"/>
    </xf>
    <xf numFmtId="3" fontId="27" fillId="0" borderId="17" xfId="5" applyNumberFormat="1" applyFont="1" applyFill="1" applyBorder="1" applyAlignment="1" applyProtection="1">
      <alignment horizontal="left" vertical="center"/>
      <protection locked="0"/>
    </xf>
    <xf numFmtId="3" fontId="27" fillId="0" borderId="30" xfId="5" applyNumberFormat="1" applyFont="1" applyFill="1" applyBorder="1" applyAlignment="1" applyProtection="1">
      <alignment horizontal="left" vertical="center"/>
      <protection locked="0"/>
    </xf>
    <xf numFmtId="3" fontId="27" fillId="0" borderId="19" xfId="5" applyNumberFormat="1" applyFont="1" applyFill="1" applyBorder="1" applyAlignment="1" applyProtection="1">
      <alignment horizontal="right" vertical="center"/>
      <protection locked="0"/>
    </xf>
    <xf numFmtId="3" fontId="27" fillId="0" borderId="32" xfId="5" applyNumberFormat="1" applyFont="1" applyFill="1" applyBorder="1" applyAlignment="1" applyProtection="1">
      <alignment horizontal="right" vertical="center"/>
      <protection locked="0"/>
    </xf>
    <xf numFmtId="3" fontId="27" fillId="0" borderId="59" xfId="5" applyNumberFormat="1" applyFont="1" applyFill="1" applyBorder="1" applyAlignment="1" applyProtection="1">
      <alignment horizontal="right" vertical="center"/>
      <protection locked="0"/>
    </xf>
    <xf numFmtId="0" fontId="19" fillId="0" borderId="29" xfId="0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20" xfId="2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19" fillId="0" borderId="68" xfId="0" applyFont="1" applyFill="1" applyBorder="1" applyProtection="1">
      <protection locked="0"/>
    </xf>
    <xf numFmtId="0" fontId="4" fillId="0" borderId="60" xfId="0" applyFont="1" applyBorder="1" applyAlignment="1" applyProtection="1">
      <alignment vertical="center"/>
      <protection locked="0"/>
    </xf>
    <xf numFmtId="3" fontId="32" fillId="6" borderId="31" xfId="0" applyNumberFormat="1" applyFont="1" applyFill="1" applyBorder="1" applyAlignment="1" applyProtection="1">
      <alignment horizontal="right" vertical="center"/>
      <protection locked="0"/>
    </xf>
    <xf numFmtId="3" fontId="18" fillId="6" borderId="13" xfId="0" applyNumberFormat="1" applyFont="1" applyFill="1" applyBorder="1" applyAlignment="1" applyProtection="1">
      <alignment horizontal="right" vertical="center"/>
      <protection locked="0"/>
    </xf>
    <xf numFmtId="3" fontId="18" fillId="6" borderId="18" xfId="0" applyNumberFormat="1" applyFont="1" applyFill="1" applyBorder="1" applyAlignment="1" applyProtection="1">
      <alignment horizontal="right" vertical="center"/>
      <protection locked="0"/>
    </xf>
    <xf numFmtId="3" fontId="18" fillId="6" borderId="11" xfId="0" applyNumberFormat="1" applyFont="1" applyFill="1" applyBorder="1" applyAlignment="1" applyProtection="1">
      <alignment horizontal="right" vertical="center"/>
      <protection locked="0"/>
    </xf>
    <xf numFmtId="3" fontId="18" fillId="6" borderId="17" xfId="0" applyNumberFormat="1" applyFont="1" applyFill="1" applyBorder="1" applyAlignment="1" applyProtection="1">
      <alignment horizontal="right" vertical="center"/>
      <protection locked="0"/>
    </xf>
    <xf numFmtId="3" fontId="18" fillId="6" borderId="46" xfId="0" applyNumberFormat="1" applyFont="1" applyFill="1" applyBorder="1" applyAlignment="1" applyProtection="1">
      <alignment horizontal="right" vertical="center"/>
      <protection locked="0"/>
    </xf>
    <xf numFmtId="3" fontId="18" fillId="6" borderId="45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shrinkToFit="1"/>
    </xf>
    <xf numFmtId="0" fontId="3" fillId="0" borderId="13" xfId="0" applyFont="1" applyBorder="1" applyAlignment="1" applyProtection="1">
      <alignment horizontal="center" vertical="top" shrinkToFit="1"/>
    </xf>
    <xf numFmtId="0" fontId="65" fillId="0" borderId="6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" fillId="0" borderId="0" xfId="3" applyFont="1" applyAlignment="1" applyProtection="1">
      <alignment horizontal="center" wrapText="1"/>
      <protection locked="0"/>
    </xf>
    <xf numFmtId="0" fontId="54" fillId="0" borderId="0" xfId="3" applyFont="1" applyBorder="1" applyAlignment="1" applyProtection="1">
      <alignment horizontal="center" vertical="center"/>
      <protection locked="0"/>
    </xf>
    <xf numFmtId="0" fontId="54" fillId="0" borderId="20" xfId="3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horizontal="left" wrapText="1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19" fillId="0" borderId="74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49" fontId="19" fillId="0" borderId="75" xfId="0" applyNumberFormat="1" applyFont="1" applyBorder="1" applyAlignment="1" applyProtection="1">
      <alignment horizontal="center" vertical="center"/>
      <protection locked="0"/>
    </xf>
    <xf numFmtId="49" fontId="28" fillId="0" borderId="75" xfId="0" applyNumberFormat="1" applyFont="1" applyBorder="1" applyAlignment="1" applyProtection="1">
      <alignment horizontal="center" vertical="center"/>
      <protection locked="0"/>
    </xf>
    <xf numFmtId="0" fontId="20" fillId="0" borderId="7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5" fillId="0" borderId="40" xfId="0" applyFont="1" applyFill="1" applyBorder="1" applyAlignment="1" applyProtection="1">
      <alignment horizontal="center" vertical="center"/>
    </xf>
    <xf numFmtId="0" fontId="65" fillId="0" borderId="77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</xf>
    <xf numFmtId="0" fontId="65" fillId="0" borderId="2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/>
    </xf>
    <xf numFmtId="0" fontId="25" fillId="0" borderId="23" xfId="0" quotePrefix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/>
    </xf>
    <xf numFmtId="0" fontId="25" fillId="0" borderId="58" xfId="0" applyFont="1" applyFill="1" applyBorder="1" applyAlignment="1" applyProtection="1">
      <alignment horizontal="center"/>
    </xf>
    <xf numFmtId="0" fontId="25" fillId="0" borderId="62" xfId="0" applyFont="1" applyFill="1" applyBorder="1" applyAlignment="1" applyProtection="1">
      <alignment horizontal="center"/>
    </xf>
    <xf numFmtId="0" fontId="33" fillId="0" borderId="20" xfId="0" applyFont="1" applyBorder="1" applyAlignment="1" applyProtection="1">
      <alignment horizontal="right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23" xfId="0" quotePrefix="1" applyFont="1" applyFill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19" fillId="3" borderId="66" xfId="0" applyFont="1" applyFill="1" applyBorder="1" applyAlignment="1" applyProtection="1">
      <alignment horizontal="left" vertical="center"/>
    </xf>
    <xf numFmtId="0" fontId="19" fillId="3" borderId="22" xfId="0" applyFont="1" applyFill="1" applyBorder="1" applyAlignment="1" applyProtection="1">
      <alignment horizontal="left" vertical="center"/>
    </xf>
    <xf numFmtId="0" fontId="26" fillId="0" borderId="56" xfId="0" applyFont="1" applyBorder="1" applyAlignment="1" applyProtection="1">
      <alignment horizontal="center" vertical="center"/>
    </xf>
    <xf numFmtId="0" fontId="26" fillId="0" borderId="7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0" fillId="0" borderId="66" xfId="0" applyFont="1" applyFill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67" fillId="0" borderId="0" xfId="0" applyFont="1" applyBorder="1" applyAlignment="1" applyProtection="1">
      <alignment horizontal="left" wrapText="1"/>
    </xf>
    <xf numFmtId="0" fontId="46" fillId="0" borderId="22" xfId="5" applyFont="1" applyFill="1" applyBorder="1" applyAlignment="1" applyProtection="1">
      <alignment horizontal="center" vertical="center"/>
    </xf>
    <xf numFmtId="0" fontId="46" fillId="0" borderId="3" xfId="5" applyFont="1" applyFill="1" applyBorder="1" applyAlignment="1" applyProtection="1">
      <alignment horizontal="center" vertical="center"/>
    </xf>
    <xf numFmtId="0" fontId="46" fillId="0" borderId="16" xfId="5" applyFont="1" applyFill="1" applyBorder="1" applyAlignment="1" applyProtection="1">
      <alignment horizontal="center" vertical="center"/>
    </xf>
    <xf numFmtId="0" fontId="46" fillId="0" borderId="66" xfId="5" applyFont="1" applyFill="1" applyBorder="1" applyAlignment="1" applyProtection="1">
      <alignment horizontal="center" vertical="center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37" xfId="5" applyFont="1" applyFill="1" applyBorder="1" applyAlignment="1" applyProtection="1">
      <alignment horizontal="center" vertical="center"/>
    </xf>
    <xf numFmtId="0" fontId="11" fillId="0" borderId="18" xfId="5" applyFont="1" applyFill="1" applyBorder="1" applyAlignment="1" applyProtection="1">
      <alignment horizontal="center" vertical="center"/>
    </xf>
    <xf numFmtId="0" fontId="11" fillId="0" borderId="37" xfId="5" applyFont="1" applyFill="1" applyBorder="1" applyAlignment="1" applyProtection="1">
      <alignment horizontal="center" vertical="center"/>
    </xf>
    <xf numFmtId="0" fontId="11" fillId="0" borderId="20" xfId="5" applyFont="1" applyFill="1" applyBorder="1" applyAlignment="1" applyProtection="1">
      <alignment horizontal="center" vertical="center"/>
    </xf>
    <xf numFmtId="0" fontId="11" fillId="0" borderId="38" xfId="5" applyFont="1" applyFill="1" applyBorder="1" applyAlignment="1" applyProtection="1">
      <alignment horizontal="center" vertical="center"/>
    </xf>
    <xf numFmtId="0" fontId="3" fillId="0" borderId="58" xfId="2" applyFont="1" applyBorder="1" applyAlignment="1" applyProtection="1">
      <alignment horizontal="center" vertical="center"/>
      <protection locked="0"/>
    </xf>
    <xf numFmtId="0" fontId="9" fillId="0" borderId="58" xfId="2" applyFont="1" applyBorder="1" applyAlignment="1" applyProtection="1">
      <alignment horizontal="center" vertical="center"/>
      <protection locked="0"/>
    </xf>
    <xf numFmtId="0" fontId="4" fillId="0" borderId="58" xfId="2" applyFont="1" applyBorder="1" applyAlignment="1" applyProtection="1">
      <alignment horizontal="center" vertical="center"/>
      <protection locked="0"/>
    </xf>
    <xf numFmtId="0" fontId="10" fillId="0" borderId="62" xfId="2" applyFont="1" applyBorder="1" applyAlignment="1" applyProtection="1">
      <alignment horizontal="center" vertical="center"/>
      <protection locked="0"/>
    </xf>
    <xf numFmtId="0" fontId="9" fillId="0" borderId="17" xfId="5" applyFont="1" applyFill="1" applyBorder="1" applyAlignment="1" applyProtection="1">
      <alignment vertical="center"/>
    </xf>
    <xf numFmtId="0" fontId="9" fillId="0" borderId="17" xfId="5" applyFont="1" applyBorder="1" applyAlignment="1" applyProtection="1">
      <alignment vertical="center"/>
      <protection locked="0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65" fillId="0" borderId="0" xfId="5" applyFont="1" applyFill="1" applyBorder="1" applyAlignment="1" applyProtection="1">
      <alignment horizontal="center" vertical="top"/>
    </xf>
    <xf numFmtId="0" fontId="37" fillId="0" borderId="0" xfId="5" applyFont="1" applyFill="1" applyBorder="1" applyAlignment="1" applyProtection="1">
      <alignment horizontal="center" vertical="top"/>
    </xf>
    <xf numFmtId="0" fontId="37" fillId="0" borderId="23" xfId="5" applyFont="1" applyFill="1" applyBorder="1" applyAlignment="1" applyProtection="1">
      <alignment horizontal="center" vertical="top"/>
    </xf>
    <xf numFmtId="0" fontId="25" fillId="0" borderId="0" xfId="2" applyFont="1" applyBorder="1" applyAlignment="1" applyProtection="1">
      <alignment horizontal="center"/>
    </xf>
    <xf numFmtId="0" fontId="38" fillId="0" borderId="0" xfId="2" applyFont="1" applyBorder="1" applyAlignment="1" applyProtection="1">
      <alignment horizontal="center"/>
    </xf>
    <xf numFmtId="0" fontId="11" fillId="0" borderId="0" xfId="5" applyFont="1" applyFill="1" applyBorder="1" applyAlignment="1" applyProtection="1">
      <alignment vertical="top"/>
    </xf>
    <xf numFmtId="0" fontId="10" fillId="0" borderId="0" xfId="2" applyFont="1" applyBorder="1" applyAlignment="1" applyProtection="1">
      <alignment vertical="top"/>
    </xf>
    <xf numFmtId="0" fontId="10" fillId="0" borderId="21" xfId="2" applyFont="1" applyBorder="1" applyAlignment="1" applyProtection="1">
      <alignment vertical="top"/>
    </xf>
    <xf numFmtId="0" fontId="4" fillId="0" borderId="20" xfId="2" applyFont="1" applyBorder="1" applyAlignment="1" applyProtection="1">
      <alignment horizontal="center" vertical="center"/>
      <protection locked="0"/>
    </xf>
    <xf numFmtId="0" fontId="10" fillId="0" borderId="20" xfId="2" applyFont="1" applyBorder="1" applyAlignment="1" applyProtection="1">
      <alignment horizontal="center" vertical="center"/>
      <protection locked="0"/>
    </xf>
    <xf numFmtId="0" fontId="10" fillId="0" borderId="38" xfId="2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1"/>
    <cellStyle name="Normal_ECE1" xfId="2"/>
    <cellStyle name="Normal_JFSQ2001e" xfId="3"/>
    <cellStyle name="Normal_jqrev" xfId="4"/>
    <cellStyle name="Normal_YBFPQNEW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1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2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3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4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B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12"/>
  <sheetViews>
    <sheetView showGridLines="0" tabSelected="1" zoomScale="85" zoomScaleNormal="85" zoomScaleSheetLayoutView="100" workbookViewId="0">
      <selection activeCell="D9" sqref="D9"/>
    </sheetView>
  </sheetViews>
  <sheetFormatPr defaultColWidth="9.625" defaultRowHeight="12.75" customHeight="1" x14ac:dyDescent="0.2"/>
  <cols>
    <col min="1" max="1" width="8.375" style="21" customWidth="1"/>
    <col min="2" max="2" width="64.75" style="22" customWidth="1"/>
    <col min="3" max="3" width="9.5" style="22" customWidth="1"/>
    <col min="4" max="5" width="22.5" style="22" customWidth="1"/>
    <col min="6" max="6" width="9.75" style="22" customWidth="1"/>
    <col min="7" max="7" width="9.625" style="22" customWidth="1"/>
    <col min="8" max="8" width="8.875" style="22" customWidth="1"/>
    <col min="9" max="9" width="69" style="22" customWidth="1"/>
    <col min="10" max="10" width="9.375" style="22" customWidth="1"/>
    <col min="11" max="12" width="10.375" style="22" customWidth="1"/>
    <col min="13" max="13" width="12.625" style="22" customWidth="1"/>
    <col min="14" max="14" width="1.625" style="22" customWidth="1"/>
    <col min="15" max="15" width="12.625" style="22" customWidth="1"/>
    <col min="16" max="16" width="1.625" style="22" customWidth="1"/>
    <col min="17" max="17" width="15.625" style="22" customWidth="1"/>
    <col min="18" max="18" width="36.875" style="22" customWidth="1"/>
    <col min="19" max="21" width="10.625" style="22" customWidth="1"/>
    <col min="22" max="22" width="3.375" style="22" customWidth="1"/>
    <col min="23" max="23" width="11.875" style="22" customWidth="1"/>
    <col min="24" max="32" width="15.625" style="22" customWidth="1"/>
    <col min="33" max="33" width="12.625" style="22" customWidth="1"/>
    <col min="34" max="34" width="1.625" style="22" customWidth="1"/>
    <col min="35" max="16384" width="9.625" style="22"/>
  </cols>
  <sheetData>
    <row r="1" spans="1:29" ht="17.100000000000001" customHeight="1" x14ac:dyDescent="0.2">
      <c r="A1" s="25"/>
      <c r="B1" s="84" t="s">
        <v>0</v>
      </c>
      <c r="C1" s="303" t="s">
        <v>31</v>
      </c>
      <c r="D1" s="704" t="s">
        <v>309</v>
      </c>
      <c r="E1" s="695" t="s">
        <v>308</v>
      </c>
      <c r="H1" s="172"/>
      <c r="I1" s="172"/>
      <c r="J1" s="173" t="str">
        <f>C1</f>
        <v xml:space="preserve">Country: </v>
      </c>
      <c r="K1" s="173" t="str">
        <f>D1</f>
        <v>Serbia</v>
      </c>
      <c r="L1" s="172"/>
    </row>
    <row r="2" spans="1:29" ht="17.100000000000001" customHeight="1" x14ac:dyDescent="0.2">
      <c r="A2" s="26"/>
      <c r="B2" s="83" t="s">
        <v>0</v>
      </c>
      <c r="C2" s="712" t="s">
        <v>14</v>
      </c>
      <c r="D2" s="713"/>
      <c r="E2" s="507"/>
      <c r="H2" s="172"/>
      <c r="I2" s="172"/>
      <c r="J2" s="172"/>
      <c r="K2" s="172"/>
      <c r="L2" s="172"/>
    </row>
    <row r="3" spans="1:29" ht="17.100000000000001" customHeight="1" x14ac:dyDescent="0.2">
      <c r="A3" s="26"/>
      <c r="B3" s="83" t="s">
        <v>0</v>
      </c>
      <c r="C3" s="728"/>
      <c r="D3" s="729"/>
      <c r="E3" s="730"/>
      <c r="H3" s="172"/>
      <c r="I3" s="172"/>
      <c r="J3" s="172"/>
      <c r="K3" s="172"/>
      <c r="L3" s="172"/>
    </row>
    <row r="4" spans="1:29" ht="17.100000000000001" customHeight="1" x14ac:dyDescent="0.2">
      <c r="A4" s="26"/>
      <c r="B4" s="83"/>
      <c r="C4" s="304" t="s">
        <v>10</v>
      </c>
      <c r="D4" s="506"/>
      <c r="E4" s="507"/>
      <c r="H4" s="172"/>
      <c r="I4" s="172"/>
      <c r="J4" s="172"/>
      <c r="K4" s="172"/>
      <c r="L4" s="172"/>
      <c r="T4" s="503" t="s">
        <v>194</v>
      </c>
      <c r="U4" s="503"/>
    </row>
    <row r="5" spans="1:29" ht="17.100000000000001" customHeight="1" x14ac:dyDescent="0.2">
      <c r="A5" s="719" t="s">
        <v>267</v>
      </c>
      <c r="B5" s="720"/>
      <c r="C5" s="731"/>
      <c r="D5" s="732"/>
      <c r="E5" s="733"/>
      <c r="H5" s="172"/>
      <c r="I5" s="172"/>
      <c r="J5" s="172"/>
      <c r="K5" s="172"/>
      <c r="L5" s="172"/>
      <c r="T5" s="503" t="s">
        <v>193</v>
      </c>
      <c r="U5" s="503"/>
    </row>
    <row r="6" spans="1:29" ht="17.100000000000001" customHeight="1" x14ac:dyDescent="0.3">
      <c r="A6" s="721"/>
      <c r="B6" s="720"/>
      <c r="C6" s="508"/>
      <c r="D6" s="509"/>
      <c r="E6" s="510"/>
      <c r="H6" s="172"/>
      <c r="I6" s="172"/>
      <c r="J6" s="172"/>
      <c r="K6" s="172"/>
      <c r="L6" s="172"/>
      <c r="Q6" s="468" t="s">
        <v>187</v>
      </c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</row>
    <row r="7" spans="1:29" ht="16.5" customHeight="1" x14ac:dyDescent="0.2">
      <c r="A7" s="722" t="s">
        <v>266</v>
      </c>
      <c r="B7" s="723"/>
      <c r="C7" s="304" t="s">
        <v>11</v>
      </c>
      <c r="D7" s="696"/>
      <c r="E7" s="305" t="s">
        <v>12</v>
      </c>
      <c r="H7" s="172"/>
      <c r="I7" s="734" t="s">
        <v>285</v>
      </c>
      <c r="J7" s="172"/>
      <c r="K7" s="727" t="s">
        <v>69</v>
      </c>
      <c r="L7" s="727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</row>
    <row r="8" spans="1:29" ht="19.5" customHeight="1" x14ac:dyDescent="0.2">
      <c r="A8" s="722" t="s">
        <v>26</v>
      </c>
      <c r="B8" s="723"/>
      <c r="C8" s="304" t="s">
        <v>13</v>
      </c>
      <c r="D8" s="697"/>
      <c r="E8" s="507"/>
      <c r="H8" s="172"/>
      <c r="I8" s="734"/>
      <c r="J8" s="172"/>
      <c r="K8" s="727"/>
      <c r="L8" s="727"/>
      <c r="Q8" s="469" t="s">
        <v>183</v>
      </c>
      <c r="R8" s="469"/>
      <c r="S8" s="469"/>
      <c r="T8" s="469"/>
      <c r="U8" s="469"/>
      <c r="V8" s="469"/>
      <c r="W8" s="724"/>
      <c r="X8" s="724"/>
      <c r="Y8" s="724"/>
      <c r="Z8" s="469"/>
      <c r="AA8" s="469"/>
      <c r="AB8" s="469"/>
      <c r="AC8" s="469"/>
    </row>
    <row r="9" spans="1:29" ht="15.75" customHeight="1" x14ac:dyDescent="0.2">
      <c r="A9" s="81"/>
      <c r="B9" s="59"/>
      <c r="C9" s="31"/>
      <c r="D9" s="62">
        <v>51</v>
      </c>
      <c r="E9" s="63">
        <v>51</v>
      </c>
      <c r="H9" s="175" t="s">
        <v>0</v>
      </c>
      <c r="I9" s="176"/>
      <c r="J9" s="174" t="s">
        <v>0</v>
      </c>
      <c r="K9" s="174"/>
      <c r="L9" s="174"/>
      <c r="Q9" s="469"/>
      <c r="R9" s="469"/>
      <c r="S9" s="469"/>
      <c r="T9" s="469"/>
      <c r="U9" s="469"/>
      <c r="V9" s="470"/>
      <c r="W9" s="724"/>
      <c r="X9" s="724"/>
      <c r="Y9" s="724"/>
      <c r="Z9" s="469"/>
      <c r="AA9" s="469"/>
      <c r="AB9" s="469"/>
      <c r="AC9" s="469"/>
    </row>
    <row r="10" spans="1:29" ht="12.75" customHeight="1" x14ac:dyDescent="0.2">
      <c r="A10" s="27" t="s">
        <v>15</v>
      </c>
      <c r="B10" s="82" t="s">
        <v>15</v>
      </c>
      <c r="C10" s="717" t="s">
        <v>8</v>
      </c>
      <c r="D10" s="572">
        <v>2016</v>
      </c>
      <c r="E10" s="34">
        <f>D10+1</f>
        <v>2017</v>
      </c>
      <c r="F10" s="170"/>
      <c r="G10" s="170"/>
      <c r="H10" s="145" t="s">
        <v>15</v>
      </c>
      <c r="I10" s="586" t="str">
        <f>B10</f>
        <v>Product</v>
      </c>
      <c r="J10" s="145" t="str">
        <f>C10</f>
        <v>Unit</v>
      </c>
      <c r="K10" s="177">
        <f>D10</f>
        <v>2016</v>
      </c>
      <c r="L10" s="178">
        <f>E10</f>
        <v>2017</v>
      </c>
      <c r="Q10" s="469"/>
      <c r="R10" s="469"/>
      <c r="S10" s="494">
        <f>D10</f>
        <v>2016</v>
      </c>
      <c r="T10" s="494">
        <f>E10</f>
        <v>2017</v>
      </c>
      <c r="U10" s="494" t="s">
        <v>167</v>
      </c>
      <c r="V10" s="470"/>
      <c r="W10" s="22" t="s">
        <v>192</v>
      </c>
      <c r="X10" s="471"/>
      <c r="Y10" s="471"/>
      <c r="Z10" s="491"/>
      <c r="AB10" s="469"/>
      <c r="AC10" s="469"/>
    </row>
    <row r="11" spans="1:29" ht="12.75" customHeight="1" x14ac:dyDescent="0.2">
      <c r="A11" s="7" t="s">
        <v>6</v>
      </c>
      <c r="B11" s="1"/>
      <c r="C11" s="718"/>
      <c r="D11" s="2" t="s">
        <v>7</v>
      </c>
      <c r="E11" s="8" t="s">
        <v>7</v>
      </c>
      <c r="H11" s="146" t="s">
        <v>6</v>
      </c>
      <c r="I11" s="179"/>
      <c r="J11" s="180"/>
      <c r="K11" s="181" t="str">
        <f>D11</f>
        <v>Quantity</v>
      </c>
      <c r="L11" s="182" t="str">
        <f>E11</f>
        <v>Quantity</v>
      </c>
      <c r="Q11" s="725" t="s">
        <v>169</v>
      </c>
      <c r="R11" s="477" t="s">
        <v>170</v>
      </c>
      <c r="S11" s="478">
        <f>IF(ISNUMBER(D17+'JQ2 | Primary Products | Trade'!D15-'JQ2 | Primary Products | Trade'!H15-D27),D17+'JQ2 | Primary Products | Trade'!D15-'JQ2 | Primary Products | Trade'!H15-D27,"Missing data")</f>
        <v>1501</v>
      </c>
      <c r="T11" s="478">
        <f>IF(ISNUMBER(E17+'JQ2 | Primary Products | Trade'!F15-'JQ2 | Primary Products | Trade'!J15-E27),E17+'JQ2 | Primary Products | Trade'!F15-'JQ2 | Primary Products | Trade'!J15-E27,"Missing data")</f>
        <v>1257</v>
      </c>
      <c r="U11" s="473">
        <f>IF(ISNUMBER(T11/S11-1),T11/S11-1,"missing data")</f>
        <v>-0.16255829447035308</v>
      </c>
      <c r="V11" s="472"/>
      <c r="W11" s="469" t="s">
        <v>168</v>
      </c>
      <c r="X11" s="471"/>
      <c r="Y11" s="471"/>
      <c r="Z11" s="491"/>
      <c r="AB11" s="469"/>
      <c r="AC11" s="469"/>
    </row>
    <row r="12" spans="1:29" s="28" customFormat="1" ht="12.75" customHeight="1" x14ac:dyDescent="0.2">
      <c r="A12" s="714" t="s">
        <v>166</v>
      </c>
      <c r="B12" s="715"/>
      <c r="C12" s="715"/>
      <c r="D12" s="715"/>
      <c r="E12" s="716"/>
      <c r="H12" s="197"/>
      <c r="I12" s="183" t="str">
        <f>A12</f>
        <v>REMOVALS OF ROUNDWOOD (WOOD IN THE ROUGH)</v>
      </c>
      <c r="J12" s="452"/>
      <c r="K12" s="452"/>
      <c r="L12" s="453"/>
      <c r="Q12" s="726"/>
      <c r="R12" s="496" t="s">
        <v>188</v>
      </c>
      <c r="S12" s="499">
        <f>IF(ISNUMBER(D52-D53*X28),(D52-D53)*X28,"missing data")</f>
        <v>75.599999999999994</v>
      </c>
      <c r="T12" s="499">
        <f>IF(ISNUMBER(E52-E53*X28),(E52-E53)*X28,"missing data")</f>
        <v>88.55</v>
      </c>
      <c r="U12" s="483">
        <f t="shared" ref="U12:U23" si="0">IF(ISNUMBER(T12/S12-1),T12/S12-1,"missing data")</f>
        <v>0.17129629629629628</v>
      </c>
      <c r="V12" s="497"/>
      <c r="W12" s="469" t="s">
        <v>171</v>
      </c>
      <c r="Y12" s="476"/>
      <c r="Z12" s="492"/>
      <c r="AB12" s="476"/>
      <c r="AC12" s="476"/>
    </row>
    <row r="13" spans="1:29" s="28" customFormat="1" ht="12.75" customHeight="1" x14ac:dyDescent="0.2">
      <c r="A13" s="518">
        <v>1</v>
      </c>
      <c r="B13" s="511" t="s">
        <v>162</v>
      </c>
      <c r="C13" s="512" t="s">
        <v>104</v>
      </c>
      <c r="D13" s="668">
        <v>7915</v>
      </c>
      <c r="E13" s="520">
        <v>7789</v>
      </c>
      <c r="H13" s="72">
        <f>A13</f>
        <v>1</v>
      </c>
      <c r="I13" s="437" t="str">
        <f>B13</f>
        <v>ROUNDWOOD (WOOD IN THE ROUGH)</v>
      </c>
      <c r="J13" s="116" t="s">
        <v>104</v>
      </c>
      <c r="K13" s="184">
        <f>D13-(D14+D17)</f>
        <v>0</v>
      </c>
      <c r="L13" s="185">
        <f>E13-(E14+E17)</f>
        <v>0</v>
      </c>
      <c r="Q13" s="587" t="s">
        <v>180</v>
      </c>
      <c r="R13" s="479" t="s">
        <v>176</v>
      </c>
      <c r="S13" s="480">
        <f>IF(ISNUMBER(D36*X29),D36*X29,"missing data")</f>
        <v>263</v>
      </c>
      <c r="T13" s="480">
        <f>IF(ISNUMBER(E36*X29),E36*X29,"missing data")</f>
        <v>327</v>
      </c>
      <c r="U13" s="473">
        <f t="shared" si="0"/>
        <v>0.24334600760456282</v>
      </c>
      <c r="V13" s="481"/>
      <c r="W13" s="500">
        <v>2.4</v>
      </c>
      <c r="X13" s="476"/>
      <c r="Y13" s="476"/>
      <c r="Z13" s="492"/>
      <c r="AB13" s="476"/>
      <c r="AC13" s="476"/>
    </row>
    <row r="14" spans="1:29" s="30" customFormat="1" ht="14.25" x14ac:dyDescent="0.2">
      <c r="A14" s="171">
        <v>1.1000000000000001</v>
      </c>
      <c r="B14" s="142" t="s">
        <v>125</v>
      </c>
      <c r="C14" s="116" t="s">
        <v>104</v>
      </c>
      <c r="D14" s="252">
        <v>6376</v>
      </c>
      <c r="E14" s="252">
        <v>6436</v>
      </c>
      <c r="H14" s="66">
        <f t="shared" ref="H14:H78" si="1">A14</f>
        <v>1.1000000000000001</v>
      </c>
      <c r="I14" s="438" t="str">
        <f t="shared" ref="I14:I77" si="2">B14</f>
        <v>WOOD FUEL (INCLUDING WOOD FOR CHARCOAL)</v>
      </c>
      <c r="J14" s="116" t="s">
        <v>104</v>
      </c>
      <c r="K14" s="186">
        <f>D14-(D15+D16)</f>
        <v>0</v>
      </c>
      <c r="L14" s="187">
        <f>E14-(E15+E16)</f>
        <v>0</v>
      </c>
      <c r="Q14" s="588"/>
      <c r="R14" s="590" t="s">
        <v>287</v>
      </c>
      <c r="S14" s="591">
        <f>IF(ISNUMBER(D39),D39,"Missing data")</f>
        <v>543</v>
      </c>
      <c r="T14" s="591">
        <f>IF(ISNUMBER(E39),E39,"Missing data")</f>
        <v>496</v>
      </c>
      <c r="U14" s="592">
        <f t="shared" si="0"/>
        <v>-8.6556169429097607E-2</v>
      </c>
      <c r="V14" s="593"/>
      <c r="W14" s="500">
        <v>1</v>
      </c>
      <c r="X14" s="476"/>
      <c r="Z14" s="484"/>
      <c r="AB14" s="482"/>
      <c r="AC14" s="482"/>
    </row>
    <row r="15" spans="1:29" s="30" customFormat="1" ht="14.25" x14ac:dyDescent="0.2">
      <c r="A15" s="171" t="s">
        <v>19</v>
      </c>
      <c r="B15" s="74" t="s">
        <v>3</v>
      </c>
      <c r="C15" s="116" t="s">
        <v>104</v>
      </c>
      <c r="D15" s="252">
        <v>113</v>
      </c>
      <c r="E15" s="252">
        <v>121</v>
      </c>
      <c r="H15" s="66" t="str">
        <f t="shared" si="1"/>
        <v>1.1.C</v>
      </c>
      <c r="I15" s="439" t="str">
        <f t="shared" si="2"/>
        <v>Coniferous</v>
      </c>
      <c r="J15" s="116" t="s">
        <v>104</v>
      </c>
      <c r="K15" s="188"/>
      <c r="L15" s="189"/>
      <c r="Q15" s="588"/>
      <c r="R15" s="590" t="s">
        <v>288</v>
      </c>
      <c r="S15" s="591">
        <f>IF(ISNUMBER(D43),D43,"Missing data")</f>
        <v>34</v>
      </c>
      <c r="T15" s="591">
        <f>IF(ISNUMBER(E43),E43,"Missing data")</f>
        <v>29</v>
      </c>
      <c r="U15" s="592">
        <f t="shared" si="0"/>
        <v>-0.1470588235294118</v>
      </c>
      <c r="V15" s="593"/>
      <c r="W15" s="500">
        <v>1</v>
      </c>
      <c r="Z15" s="484"/>
      <c r="AB15" s="482"/>
      <c r="AC15" s="482"/>
    </row>
    <row r="16" spans="1:29" s="30" customFormat="1" ht="14.25" x14ac:dyDescent="0.2">
      <c r="A16" s="171" t="s">
        <v>55</v>
      </c>
      <c r="B16" s="74" t="s">
        <v>4</v>
      </c>
      <c r="C16" s="116" t="s">
        <v>104</v>
      </c>
      <c r="D16" s="252">
        <v>6263</v>
      </c>
      <c r="E16" s="252">
        <v>6315</v>
      </c>
      <c r="H16" s="66" t="str">
        <f t="shared" si="1"/>
        <v>1.1.NC</v>
      </c>
      <c r="I16" s="439" t="str">
        <f t="shared" si="2"/>
        <v>Non-Coniferous</v>
      </c>
      <c r="J16" s="116" t="s">
        <v>104</v>
      </c>
      <c r="K16" s="190"/>
      <c r="L16" s="191"/>
      <c r="Q16" s="588"/>
      <c r="R16" s="590" t="s">
        <v>172</v>
      </c>
      <c r="S16" s="591">
        <f>IF(ISNUMBER(D48),D48,"Missing data")</f>
        <v>10</v>
      </c>
      <c r="T16" s="591">
        <f>IF(ISNUMBER(E48),E48,"Missing data")</f>
        <v>9</v>
      </c>
      <c r="U16" s="592">
        <f t="shared" si="0"/>
        <v>-9.9999999999999978E-2</v>
      </c>
      <c r="V16" s="474"/>
      <c r="W16" s="500">
        <v>1</v>
      </c>
      <c r="Y16" s="476"/>
      <c r="Z16" s="482"/>
      <c r="AB16" s="484"/>
      <c r="AC16" s="482"/>
    </row>
    <row r="17" spans="1:29" s="30" customFormat="1" ht="14.25" x14ac:dyDescent="0.2">
      <c r="A17" s="171">
        <v>1.2</v>
      </c>
      <c r="B17" s="68" t="s">
        <v>161</v>
      </c>
      <c r="C17" s="116" t="s">
        <v>104</v>
      </c>
      <c r="D17" s="252">
        <v>1539</v>
      </c>
      <c r="E17" s="252">
        <v>1353</v>
      </c>
      <c r="H17" s="66">
        <f t="shared" si="1"/>
        <v>1.2</v>
      </c>
      <c r="I17" s="438" t="str">
        <f t="shared" si="2"/>
        <v>INDUSTRIAL ROUNDWOOD</v>
      </c>
      <c r="J17" s="116" t="s">
        <v>104</v>
      </c>
      <c r="K17" s="186">
        <f>D17-(D18+D19)</f>
        <v>0</v>
      </c>
      <c r="L17" s="186">
        <f>E17-(E18+E19)</f>
        <v>0</v>
      </c>
      <c r="Q17" s="588"/>
      <c r="R17" s="594" t="s">
        <v>177</v>
      </c>
      <c r="S17" s="595">
        <f>IF(ISNUMBER(D52),D52,"missing data")</f>
        <v>216</v>
      </c>
      <c r="T17" s="595">
        <f>IF(ISNUMBER(E52),E52,"missing data")</f>
        <v>253</v>
      </c>
      <c r="U17" s="592">
        <f t="shared" si="0"/>
        <v>0.17129629629629628</v>
      </c>
      <c r="V17" s="474"/>
      <c r="W17" s="500">
        <v>1.58</v>
      </c>
      <c r="X17" s="476"/>
      <c r="Y17" s="476"/>
      <c r="Z17" s="482"/>
      <c r="AB17" s="482"/>
      <c r="AC17" s="482"/>
    </row>
    <row r="18" spans="1:29" s="30" customFormat="1" ht="14.25" x14ac:dyDescent="0.2">
      <c r="A18" s="171" t="s">
        <v>20</v>
      </c>
      <c r="B18" s="69" t="s">
        <v>3</v>
      </c>
      <c r="C18" s="116" t="s">
        <v>104</v>
      </c>
      <c r="D18" s="252">
        <v>274</v>
      </c>
      <c r="E18" s="252">
        <v>264</v>
      </c>
      <c r="H18" s="66" t="str">
        <f t="shared" si="1"/>
        <v>1.2.C</v>
      </c>
      <c r="I18" s="439" t="str">
        <f t="shared" si="2"/>
        <v>Coniferous</v>
      </c>
      <c r="J18" s="116" t="s">
        <v>104</v>
      </c>
      <c r="K18" s="192">
        <f>D18-(D22+D25+D28)</f>
        <v>0</v>
      </c>
      <c r="L18" s="192">
        <f>E18-(E22+E25+E28)</f>
        <v>0</v>
      </c>
      <c r="Q18" s="588"/>
      <c r="R18" s="596" t="s">
        <v>178</v>
      </c>
      <c r="S18" s="597">
        <f>IF(ISNUMBER(D54),D54,"missing data")</f>
        <v>27</v>
      </c>
      <c r="T18" s="597">
        <f>IF(ISNUMBER(E54),E54,"missing data")</f>
        <v>22</v>
      </c>
      <c r="U18" s="592">
        <f t="shared" si="0"/>
        <v>-0.18518518518518523</v>
      </c>
      <c r="V18" s="474"/>
      <c r="W18" s="500">
        <v>1.8</v>
      </c>
      <c r="X18" s="476"/>
      <c r="Y18" s="482"/>
      <c r="Z18" s="482"/>
      <c r="AB18" s="482"/>
      <c r="AC18" s="482"/>
    </row>
    <row r="19" spans="1:29" s="30" customFormat="1" ht="14.25" x14ac:dyDescent="0.2">
      <c r="A19" s="171" t="s">
        <v>56</v>
      </c>
      <c r="B19" s="69" t="s">
        <v>4</v>
      </c>
      <c r="C19" s="116" t="s">
        <v>104</v>
      </c>
      <c r="D19" s="252">
        <v>1265</v>
      </c>
      <c r="E19" s="252">
        <v>1089</v>
      </c>
      <c r="H19" s="66" t="str">
        <f t="shared" si="1"/>
        <v>1.2.NC</v>
      </c>
      <c r="I19" s="439" t="str">
        <f t="shared" si="2"/>
        <v>Non-Coniferous</v>
      </c>
      <c r="J19" s="116" t="s">
        <v>104</v>
      </c>
      <c r="K19" s="192">
        <f>D19-(D22+D25+D28)</f>
        <v>991</v>
      </c>
      <c r="L19" s="192">
        <f>E19-(E22+E25+E28)</f>
        <v>825</v>
      </c>
      <c r="Q19" s="588"/>
      <c r="R19" s="598" t="s">
        <v>173</v>
      </c>
      <c r="S19" s="599">
        <f>IF(ISNUMBER(D59),D59,"missing data")</f>
        <v>0</v>
      </c>
      <c r="T19" s="599">
        <f>IF(ISNUMBER(E59),E59,"missing data")</f>
        <v>0</v>
      </c>
      <c r="U19" s="592" t="str">
        <f t="shared" si="0"/>
        <v>missing data</v>
      </c>
      <c r="V19" s="474"/>
      <c r="W19" s="500">
        <v>2.5</v>
      </c>
      <c r="X19" s="476"/>
      <c r="Y19" s="482"/>
      <c r="Z19" s="482"/>
      <c r="AB19" s="482"/>
      <c r="AC19" s="482"/>
    </row>
    <row r="20" spans="1:29" s="30" customFormat="1" ht="14.25" x14ac:dyDescent="0.2">
      <c r="A20" s="171" t="s">
        <v>65</v>
      </c>
      <c r="B20" s="573" t="s">
        <v>63</v>
      </c>
      <c r="C20" s="116" t="s">
        <v>104</v>
      </c>
      <c r="D20" s="251">
        <v>0</v>
      </c>
      <c r="E20" s="252">
        <v>0</v>
      </c>
      <c r="H20" s="66" t="str">
        <f t="shared" si="1"/>
        <v>1.2.NC.T</v>
      </c>
      <c r="I20" s="440" t="str">
        <f t="shared" si="2"/>
        <v>of which: Tropical</v>
      </c>
      <c r="J20" s="116" t="s">
        <v>104</v>
      </c>
      <c r="K20" s="192"/>
      <c r="L20" s="193"/>
      <c r="Q20" s="588"/>
      <c r="R20" s="594" t="s">
        <v>174</v>
      </c>
      <c r="S20" s="595">
        <f>IF(ISNUMBER(D60),D60,"missing data")</f>
        <v>0</v>
      </c>
      <c r="T20" s="595">
        <f>IF(ISNUMBER(E60),E60,"missing data")</f>
        <v>0</v>
      </c>
      <c r="U20" s="592" t="str">
        <f t="shared" si="0"/>
        <v>missing data</v>
      </c>
      <c r="V20" s="481"/>
      <c r="W20" s="500">
        <v>4.9000000000000004</v>
      </c>
      <c r="X20" s="482"/>
      <c r="Y20" s="482"/>
      <c r="Z20" s="482"/>
      <c r="AA20" s="482"/>
      <c r="AB20" s="482"/>
      <c r="AC20" s="482"/>
    </row>
    <row r="21" spans="1:29" s="30" customFormat="1" ht="14.25" x14ac:dyDescent="0.2">
      <c r="A21" s="171" t="s">
        <v>17</v>
      </c>
      <c r="B21" s="69" t="s">
        <v>40</v>
      </c>
      <c r="C21" s="116" t="s">
        <v>104</v>
      </c>
      <c r="D21" s="252">
        <v>1329</v>
      </c>
      <c r="E21" s="252">
        <v>1155</v>
      </c>
      <c r="H21" s="66" t="str">
        <f t="shared" si="1"/>
        <v>1.2.1</v>
      </c>
      <c r="I21" s="439" t="str">
        <f t="shared" si="2"/>
        <v>SAWLOGS AND VENEER LOGS</v>
      </c>
      <c r="J21" s="116" t="s">
        <v>104</v>
      </c>
      <c r="K21" s="194">
        <f>D21-(D22+D23)</f>
        <v>0</v>
      </c>
      <c r="L21" s="194">
        <f>E21-(E22+E23)</f>
        <v>0</v>
      </c>
      <c r="Q21" s="589"/>
      <c r="R21" s="600" t="s">
        <v>175</v>
      </c>
      <c r="S21" s="601">
        <f>IF(ISNUMBER(D64),D64,"missing data")</f>
        <v>0</v>
      </c>
      <c r="T21" s="601">
        <f>IF(ISNUMBER(E64),E64,"missing data")</f>
        <v>0</v>
      </c>
      <c r="U21" s="602" t="str">
        <f t="shared" si="0"/>
        <v>missing data</v>
      </c>
      <c r="V21" s="481"/>
      <c r="W21" s="500">
        <v>5.7</v>
      </c>
      <c r="X21" s="482"/>
      <c r="Y21" s="482"/>
      <c r="AA21" s="482"/>
      <c r="AB21" s="482"/>
      <c r="AC21" s="482"/>
    </row>
    <row r="22" spans="1:29" s="30" customFormat="1" ht="14.25" x14ac:dyDescent="0.2">
      <c r="A22" s="171" t="s">
        <v>18</v>
      </c>
      <c r="B22" s="70" t="s">
        <v>3</v>
      </c>
      <c r="C22" s="116" t="s">
        <v>104</v>
      </c>
      <c r="D22" s="252">
        <v>223</v>
      </c>
      <c r="E22" s="252">
        <v>219</v>
      </c>
      <c r="H22" s="66" t="str">
        <f t="shared" si="1"/>
        <v>1.2.1.C</v>
      </c>
      <c r="I22" s="440" t="str">
        <f t="shared" si="2"/>
        <v>Coniferous</v>
      </c>
      <c r="J22" s="116" t="s">
        <v>104</v>
      </c>
      <c r="K22" s="188"/>
      <c r="L22" s="188"/>
      <c r="Q22" s="489" t="s">
        <v>186</v>
      </c>
      <c r="R22" s="603" t="s">
        <v>180</v>
      </c>
      <c r="S22" s="604">
        <f>IF(ISNUMBER(S$14*$W14+S$15*$W15+S$16*$W16+S$19*$W19+S$20*$W20+S$21*$W21+S$13*$W13+S$17*$W17+S$18*$W18),S$14*$W14+S$15*$W15+S$16*$W16+S$19*$W19+S$20*$W20+S$21*$W21+S$13*$W13+S$17*$W17+S$18*$W18,"missing data")</f>
        <v>1608.0799999999997</v>
      </c>
      <c r="T22" s="604">
        <f>IF(ISNUMBER(T$14*$W14+T$15*$W15+T$16*$W16+T$19*$W19+T$20*$W20+T$21*$W21+T$13*$W13+T$17*$W17+T$18*$W18),T$14*$W14+T$15*$W15+T$16*$W16+T$19*$W19+T$20*$W20+T$21*$W21+T$13*$W13+T$17*$W17+T$18*$W18,"missing data")</f>
        <v>1758.1399999999999</v>
      </c>
      <c r="U22" s="605">
        <f t="shared" si="0"/>
        <v>9.3316252922740262E-2</v>
      </c>
      <c r="X22" s="482"/>
      <c r="Y22" s="482"/>
      <c r="Z22" s="482"/>
      <c r="AA22" s="482"/>
      <c r="AB22" s="482"/>
      <c r="AC22" s="482"/>
    </row>
    <row r="23" spans="1:29" s="30" customFormat="1" ht="14.25" x14ac:dyDescent="0.15">
      <c r="A23" s="171" t="s">
        <v>57</v>
      </c>
      <c r="B23" s="71" t="s">
        <v>4</v>
      </c>
      <c r="C23" s="116" t="s">
        <v>104</v>
      </c>
      <c r="D23" s="252">
        <v>1106</v>
      </c>
      <c r="E23" s="252">
        <v>936</v>
      </c>
      <c r="H23" s="66" t="str">
        <f t="shared" si="1"/>
        <v>1.2.1.NC</v>
      </c>
      <c r="I23" s="440" t="str">
        <f t="shared" si="2"/>
        <v>Non-Coniferous</v>
      </c>
      <c r="J23" s="116" t="s">
        <v>104</v>
      </c>
      <c r="K23" s="188"/>
      <c r="L23" s="188"/>
      <c r="Q23" s="490"/>
      <c r="R23" s="487" t="s">
        <v>185</v>
      </c>
      <c r="S23" s="493">
        <f>IF(ISNUMBER(S11*X31+S12-S22),S11*X31+S12-S22,"missing data")</f>
        <v>-1532.4799999999998</v>
      </c>
      <c r="T23" s="493">
        <f>IF(ISNUMBER(T11*X31+T12-T22),T11*X31+T12-T22,"missing data")</f>
        <v>-1669.59</v>
      </c>
      <c r="U23" s="504">
        <f t="shared" si="0"/>
        <v>8.9469356859469773E-2</v>
      </c>
      <c r="V23" s="498" t="s">
        <v>182</v>
      </c>
      <c r="X23" s="482"/>
      <c r="Z23" s="482"/>
      <c r="AA23" s="482"/>
      <c r="AB23" s="482"/>
      <c r="AC23" s="482"/>
    </row>
    <row r="24" spans="1:29" s="30" customFormat="1" ht="14.25" x14ac:dyDescent="0.15">
      <c r="A24" s="171" t="s">
        <v>21</v>
      </c>
      <c r="B24" s="69" t="s">
        <v>126</v>
      </c>
      <c r="C24" s="116" t="s">
        <v>104</v>
      </c>
      <c r="D24" s="252">
        <v>114</v>
      </c>
      <c r="E24" s="252">
        <v>107</v>
      </c>
      <c r="H24" s="66" t="str">
        <f t="shared" si="1"/>
        <v>1.2.2</v>
      </c>
      <c r="I24" s="439" t="str">
        <f t="shared" si="2"/>
        <v>PULPWOOD, ROUND AND SPLIT</v>
      </c>
      <c r="J24" s="116" t="s">
        <v>104</v>
      </c>
      <c r="K24" s="194">
        <f>D24-(D25+D26)</f>
        <v>0</v>
      </c>
      <c r="L24" s="194">
        <f>E24-(E25+E26)</f>
        <v>0</v>
      </c>
      <c r="Q24" s="490"/>
      <c r="R24" s="606" t="s">
        <v>184</v>
      </c>
      <c r="S24" s="607">
        <f>IF(ISNUMBER(1-S22/S11),1-S22/S11,"missing data")</f>
        <v>-7.1339107261825241E-2</v>
      </c>
      <c r="T24" s="607">
        <f>IF(ISNUMBER(1-T22/T11),1-T22/T11,"missing data")</f>
        <v>-0.39867939538583919</v>
      </c>
      <c r="V24" s="498" t="s">
        <v>181</v>
      </c>
      <c r="X24" s="482"/>
      <c r="Y24" s="482"/>
      <c r="Z24" s="482"/>
      <c r="AA24" s="482"/>
      <c r="AB24" s="482"/>
      <c r="AC24" s="482"/>
    </row>
    <row r="25" spans="1:29" s="30" customFormat="1" ht="14.25" x14ac:dyDescent="0.15">
      <c r="A25" s="171" t="s">
        <v>22</v>
      </c>
      <c r="B25" s="70" t="s">
        <v>3</v>
      </c>
      <c r="C25" s="116" t="s">
        <v>104</v>
      </c>
      <c r="D25" s="252">
        <v>32</v>
      </c>
      <c r="E25" s="252">
        <v>27</v>
      </c>
      <c r="H25" s="66" t="str">
        <f t="shared" si="1"/>
        <v>1.2.2.C</v>
      </c>
      <c r="I25" s="440" t="str">
        <f t="shared" si="2"/>
        <v>Coniferous</v>
      </c>
      <c r="J25" s="116" t="s">
        <v>104</v>
      </c>
      <c r="K25" s="188"/>
      <c r="L25" s="188"/>
      <c r="Q25" s="490"/>
      <c r="V25" s="498" t="s">
        <v>191</v>
      </c>
      <c r="X25" s="482"/>
      <c r="Y25" s="482"/>
      <c r="Z25" s="482"/>
      <c r="AA25" s="482"/>
      <c r="AB25" s="482"/>
      <c r="AC25" s="482"/>
    </row>
    <row r="26" spans="1:29" s="30" customFormat="1" ht="14.25" x14ac:dyDescent="0.2">
      <c r="A26" s="171" t="s">
        <v>58</v>
      </c>
      <c r="B26" s="71" t="s">
        <v>4</v>
      </c>
      <c r="C26" s="116" t="s">
        <v>104</v>
      </c>
      <c r="D26" s="252">
        <v>82</v>
      </c>
      <c r="E26" s="252">
        <v>80</v>
      </c>
      <c r="H26" s="66" t="str">
        <f t="shared" si="1"/>
        <v>1.2.2.NC</v>
      </c>
      <c r="I26" s="440" t="str">
        <f t="shared" si="2"/>
        <v>Non-Coniferous</v>
      </c>
      <c r="J26" s="116" t="s">
        <v>104</v>
      </c>
      <c r="K26" s="188"/>
      <c r="L26" s="188"/>
      <c r="Q26" s="475"/>
      <c r="V26" s="485"/>
      <c r="W26" s="482"/>
      <c r="X26" s="482"/>
      <c r="Y26" s="482"/>
      <c r="Z26" s="482"/>
      <c r="AA26" s="482"/>
      <c r="AB26" s="482"/>
      <c r="AC26" s="482"/>
    </row>
    <row r="27" spans="1:29" s="30" customFormat="1" ht="14.25" x14ac:dyDescent="0.2">
      <c r="A27" s="171" t="s">
        <v>23</v>
      </c>
      <c r="B27" s="69" t="s">
        <v>27</v>
      </c>
      <c r="C27" s="116" t="s">
        <v>104</v>
      </c>
      <c r="D27" s="252">
        <v>96</v>
      </c>
      <c r="E27" s="252">
        <v>91</v>
      </c>
      <c r="H27" s="66" t="str">
        <f t="shared" si="1"/>
        <v>1.2.3</v>
      </c>
      <c r="I27" s="439" t="str">
        <f t="shared" si="2"/>
        <v>OTHER INDUSTRIAL ROUNDWOOD</v>
      </c>
      <c r="J27" s="116" t="s">
        <v>104</v>
      </c>
      <c r="K27" s="194">
        <f>D27-(D28+D29)</f>
        <v>0</v>
      </c>
      <c r="L27" s="194">
        <f>E27-(E28+E29)</f>
        <v>0</v>
      </c>
      <c r="Q27" s="475"/>
      <c r="V27" s="485"/>
      <c r="W27" s="482"/>
      <c r="X27" s="482"/>
      <c r="Y27" s="482"/>
      <c r="Z27" s="479"/>
      <c r="AA27" s="482"/>
      <c r="AB27" s="482"/>
      <c r="AC27" s="482"/>
    </row>
    <row r="28" spans="1:29" s="30" customFormat="1" ht="14.25" x14ac:dyDescent="0.15">
      <c r="A28" s="171" t="s">
        <v>24</v>
      </c>
      <c r="B28" s="70" t="s">
        <v>3</v>
      </c>
      <c r="C28" s="116" t="s">
        <v>104</v>
      </c>
      <c r="D28" s="252">
        <v>19</v>
      </c>
      <c r="E28" s="252">
        <v>18</v>
      </c>
      <c r="H28" s="66" t="str">
        <f t="shared" si="1"/>
        <v>1.2.3.C</v>
      </c>
      <c r="I28" s="440" t="str">
        <f t="shared" si="2"/>
        <v>Coniferous</v>
      </c>
      <c r="J28" s="116" t="s">
        <v>104</v>
      </c>
      <c r="K28" s="188"/>
      <c r="L28" s="189"/>
      <c r="Q28" s="475"/>
      <c r="V28" s="480"/>
      <c r="W28" s="495" t="s">
        <v>189</v>
      </c>
      <c r="X28" s="501">
        <v>0.35</v>
      </c>
      <c r="Y28" s="482"/>
      <c r="Z28" s="488"/>
      <c r="AA28" s="482"/>
      <c r="AB28" s="482"/>
      <c r="AC28" s="482"/>
    </row>
    <row r="29" spans="1:29" s="30" customFormat="1" ht="14.25" x14ac:dyDescent="0.15">
      <c r="A29" s="171" t="s">
        <v>59</v>
      </c>
      <c r="B29" s="71" t="s">
        <v>4</v>
      </c>
      <c r="C29" s="116" t="s">
        <v>104</v>
      </c>
      <c r="D29" s="252">
        <v>77</v>
      </c>
      <c r="E29" s="252">
        <v>73</v>
      </c>
      <c r="H29" s="66" t="str">
        <f t="shared" si="1"/>
        <v>1.2.3.NC</v>
      </c>
      <c r="I29" s="441" t="str">
        <f t="shared" si="2"/>
        <v>Non-Coniferous</v>
      </c>
      <c r="J29" s="116" t="s">
        <v>104</v>
      </c>
      <c r="K29" s="190"/>
      <c r="L29" s="191"/>
      <c r="Q29" s="475"/>
      <c r="R29" s="486"/>
      <c r="S29" s="480"/>
      <c r="T29" s="480"/>
      <c r="U29" s="480"/>
      <c r="V29" s="480"/>
      <c r="W29" s="479" t="s">
        <v>179</v>
      </c>
      <c r="X29" s="501">
        <v>1</v>
      </c>
      <c r="Y29" s="482"/>
      <c r="Z29" s="482"/>
      <c r="AA29" s="482"/>
      <c r="AB29" s="482"/>
      <c r="AC29" s="482"/>
    </row>
    <row r="30" spans="1:29" s="28" customFormat="1" ht="12.75" customHeight="1" x14ac:dyDescent="0.15">
      <c r="A30" s="714" t="s">
        <v>16</v>
      </c>
      <c r="B30" s="715"/>
      <c r="C30" s="715"/>
      <c r="D30" s="715"/>
      <c r="E30" s="716"/>
      <c r="H30" s="196" t="s">
        <v>0</v>
      </c>
      <c r="I30" s="197" t="str">
        <f>A30</f>
        <v xml:space="preserve">  PRODUCTION</v>
      </c>
      <c r="J30" s="198" t="s">
        <v>0</v>
      </c>
      <c r="K30" s="452"/>
      <c r="L30" s="453"/>
      <c r="Q30" s="482"/>
      <c r="R30" s="30"/>
      <c r="S30" s="30"/>
      <c r="T30" s="30"/>
      <c r="U30" s="30"/>
      <c r="V30" s="482"/>
      <c r="W30" s="479" t="s">
        <v>190</v>
      </c>
      <c r="X30" s="502">
        <v>0.98499999999999999</v>
      </c>
      <c r="Y30" s="482"/>
      <c r="Z30" s="482"/>
      <c r="AA30" s="482"/>
      <c r="AB30" s="482"/>
      <c r="AC30" s="476"/>
    </row>
    <row r="31" spans="1:29" s="30" customFormat="1" x14ac:dyDescent="0.15">
      <c r="A31" s="519">
        <v>2</v>
      </c>
      <c r="B31" s="513" t="s">
        <v>28</v>
      </c>
      <c r="C31" s="514" t="s">
        <v>61</v>
      </c>
      <c r="D31" s="515">
        <v>27</v>
      </c>
      <c r="E31" s="520">
        <v>28</v>
      </c>
      <c r="H31" s="66">
        <f t="shared" si="1"/>
        <v>2</v>
      </c>
      <c r="I31" s="437" t="str">
        <f t="shared" si="2"/>
        <v>WOOD CHARCOAL</v>
      </c>
      <c r="J31" s="117" t="s">
        <v>61</v>
      </c>
      <c r="K31" s="188"/>
      <c r="L31" s="189"/>
      <c r="Q31" s="482"/>
    </row>
    <row r="32" spans="1:29" s="30" customFormat="1" ht="14.25" x14ac:dyDescent="0.15">
      <c r="A32" s="518">
        <v>3</v>
      </c>
      <c r="B32" s="511" t="s">
        <v>129</v>
      </c>
      <c r="C32" s="512" t="s">
        <v>70</v>
      </c>
      <c r="D32" s="252">
        <v>542</v>
      </c>
      <c r="E32" s="520">
        <v>481</v>
      </c>
      <c r="H32" s="66">
        <f t="shared" si="1"/>
        <v>3</v>
      </c>
      <c r="I32" s="442" t="str">
        <f t="shared" si="2"/>
        <v>WOOD CHIPS, PARTICLES AND RESIDUES</v>
      </c>
      <c r="J32" s="116" t="s">
        <v>70</v>
      </c>
      <c r="K32" s="186">
        <f>D32-(D33+D34)</f>
        <v>0</v>
      </c>
      <c r="L32" s="186">
        <f>E32-(E33+E34)</f>
        <v>0</v>
      </c>
    </row>
    <row r="33" spans="1:12" s="30" customFormat="1" ht="14.25" x14ac:dyDescent="0.15">
      <c r="A33" s="171" t="s">
        <v>127</v>
      </c>
      <c r="B33" s="67" t="s">
        <v>60</v>
      </c>
      <c r="C33" s="116" t="s">
        <v>70</v>
      </c>
      <c r="D33" s="252">
        <v>144</v>
      </c>
      <c r="E33" s="252">
        <v>143</v>
      </c>
      <c r="H33" s="66" t="str">
        <f>A33</f>
        <v>3.1</v>
      </c>
      <c r="I33" s="436" t="str">
        <f t="shared" si="2"/>
        <v>WOOD CHIPS AND PARTICLES</v>
      </c>
      <c r="J33" s="116" t="s">
        <v>70</v>
      </c>
      <c r="K33" s="188"/>
      <c r="L33" s="189"/>
    </row>
    <row r="34" spans="1:12" s="30" customFormat="1" ht="14.25" x14ac:dyDescent="0.15">
      <c r="A34" s="171" t="s">
        <v>128</v>
      </c>
      <c r="B34" s="67" t="s">
        <v>130</v>
      </c>
      <c r="C34" s="116" t="s">
        <v>70</v>
      </c>
      <c r="D34" s="252">
        <v>398</v>
      </c>
      <c r="E34" s="252">
        <v>338</v>
      </c>
      <c r="H34" s="66" t="str">
        <f>A34</f>
        <v>3.2</v>
      </c>
      <c r="I34" s="436" t="str">
        <f t="shared" si="2"/>
        <v>WOOD RESIDUES (INCLUDING WOOD FOR AGGLOMERATES)</v>
      </c>
      <c r="J34" s="116" t="s">
        <v>70</v>
      </c>
      <c r="K34" s="190"/>
      <c r="L34" s="191"/>
    </row>
    <row r="35" spans="1:12" s="30" customFormat="1" x14ac:dyDescent="0.15">
      <c r="A35" s="574">
        <v>4</v>
      </c>
      <c r="B35" s="513" t="s">
        <v>195</v>
      </c>
      <c r="C35" s="512" t="s">
        <v>61</v>
      </c>
      <c r="D35" s="515"/>
      <c r="E35" s="520"/>
      <c r="H35" s="66">
        <f t="shared" ref="H35" si="3">A35</f>
        <v>4</v>
      </c>
      <c r="I35" s="442" t="str">
        <f t="shared" ref="I35" si="4">B35</f>
        <v>RECOVERED POST-CONSUMER WOOD</v>
      </c>
      <c r="J35" s="116" t="s">
        <v>61</v>
      </c>
      <c r="K35" s="186"/>
      <c r="L35" s="187"/>
    </row>
    <row r="36" spans="1:12" s="30" customFormat="1" x14ac:dyDescent="0.15">
      <c r="A36" s="518" t="s">
        <v>196</v>
      </c>
      <c r="B36" s="511" t="s">
        <v>132</v>
      </c>
      <c r="C36" s="512" t="s">
        <v>61</v>
      </c>
      <c r="D36" s="252">
        <v>263</v>
      </c>
      <c r="E36" s="520">
        <v>327</v>
      </c>
      <c r="H36" s="66" t="str">
        <f t="shared" si="1"/>
        <v>5</v>
      </c>
      <c r="I36" s="442" t="str">
        <f t="shared" si="2"/>
        <v>WOOD PELLETS AND OTHER AGGLOMERATES</v>
      </c>
      <c r="J36" s="116" t="s">
        <v>61</v>
      </c>
      <c r="K36" s="186">
        <f>D36-(D37+D38)</f>
        <v>0</v>
      </c>
      <c r="L36" s="186">
        <f>E36-(E37+E38)</f>
        <v>0</v>
      </c>
    </row>
    <row r="37" spans="1:12" s="30" customFormat="1" x14ac:dyDescent="0.15">
      <c r="A37" s="171" t="s">
        <v>197</v>
      </c>
      <c r="B37" s="67" t="s">
        <v>131</v>
      </c>
      <c r="C37" s="116" t="s">
        <v>61</v>
      </c>
      <c r="D37" s="252">
        <v>244</v>
      </c>
      <c r="E37" s="576">
        <v>306</v>
      </c>
      <c r="H37" s="66" t="str">
        <f t="shared" si="1"/>
        <v>5.1</v>
      </c>
      <c r="I37" s="436" t="str">
        <f>B37</f>
        <v>WOOD PELLETS</v>
      </c>
      <c r="J37" s="116" t="s">
        <v>61</v>
      </c>
      <c r="K37" s="188"/>
      <c r="L37" s="189"/>
    </row>
    <row r="38" spans="1:12" s="30" customFormat="1" x14ac:dyDescent="0.15">
      <c r="A38" s="171" t="s">
        <v>198</v>
      </c>
      <c r="B38" s="67" t="s">
        <v>133</v>
      </c>
      <c r="C38" s="116" t="s">
        <v>61</v>
      </c>
      <c r="D38" s="252">
        <v>19</v>
      </c>
      <c r="E38" s="576">
        <v>21</v>
      </c>
      <c r="H38" s="66" t="str">
        <f t="shared" si="1"/>
        <v>5.2</v>
      </c>
      <c r="I38" s="436" t="str">
        <f>B38</f>
        <v>OTHER AGGLOMERATES</v>
      </c>
      <c r="J38" s="116" t="s">
        <v>61</v>
      </c>
      <c r="K38" s="190"/>
      <c r="L38" s="191"/>
    </row>
    <row r="39" spans="1:12" s="30" customFormat="1" ht="14.25" x14ac:dyDescent="0.15">
      <c r="A39" s="577" t="s">
        <v>199</v>
      </c>
      <c r="B39" s="516" t="s">
        <v>247</v>
      </c>
      <c r="C39" s="512" t="s">
        <v>70</v>
      </c>
      <c r="D39" s="252">
        <v>543</v>
      </c>
      <c r="E39" s="520">
        <v>496</v>
      </c>
      <c r="H39" s="66" t="str">
        <f t="shared" si="1"/>
        <v>6</v>
      </c>
      <c r="I39" s="443" t="str">
        <f t="shared" si="2"/>
        <v>SAWNWOOD (INCLUDING SLEEPERS)</v>
      </c>
      <c r="J39" s="116" t="s">
        <v>70</v>
      </c>
      <c r="K39" s="186">
        <f>D39-(D40+D41)</f>
        <v>0</v>
      </c>
      <c r="L39" s="186">
        <f>E39-(E40+E41)</f>
        <v>0</v>
      </c>
    </row>
    <row r="40" spans="1:12" s="30" customFormat="1" ht="14.25" x14ac:dyDescent="0.15">
      <c r="A40" s="578" t="s">
        <v>200</v>
      </c>
      <c r="B40" s="67" t="s">
        <v>3</v>
      </c>
      <c r="C40" s="116" t="s">
        <v>70</v>
      </c>
      <c r="D40" s="252">
        <v>145</v>
      </c>
      <c r="E40" s="576">
        <v>124</v>
      </c>
      <c r="H40" s="66" t="str">
        <f t="shared" si="1"/>
        <v>6.C</v>
      </c>
      <c r="I40" s="436" t="str">
        <f t="shared" si="2"/>
        <v>Coniferous</v>
      </c>
      <c r="J40" s="116" t="s">
        <v>70</v>
      </c>
      <c r="K40" s="188"/>
      <c r="L40" s="189"/>
    </row>
    <row r="41" spans="1:12" s="30" customFormat="1" ht="14.25" x14ac:dyDescent="0.15">
      <c r="A41" s="578" t="s">
        <v>201</v>
      </c>
      <c r="B41" s="67" t="s">
        <v>4</v>
      </c>
      <c r="C41" s="116" t="s">
        <v>70</v>
      </c>
      <c r="D41" s="252">
        <v>398</v>
      </c>
      <c r="E41" s="576">
        <v>372</v>
      </c>
      <c r="H41" s="66" t="str">
        <f t="shared" si="1"/>
        <v>6.NC</v>
      </c>
      <c r="I41" s="436" t="str">
        <f t="shared" si="2"/>
        <v>Non-Coniferous</v>
      </c>
      <c r="J41" s="116" t="s">
        <v>70</v>
      </c>
      <c r="K41" s="188"/>
      <c r="L41" s="189"/>
    </row>
    <row r="42" spans="1:12" s="30" customFormat="1" ht="14.25" x14ac:dyDescent="0.15">
      <c r="A42" s="171" t="s">
        <v>202</v>
      </c>
      <c r="B42" s="69" t="s">
        <v>63</v>
      </c>
      <c r="C42" s="116" t="s">
        <v>70</v>
      </c>
      <c r="D42" s="575">
        <v>7</v>
      </c>
      <c r="E42" s="576">
        <v>1</v>
      </c>
      <c r="H42" s="66" t="str">
        <f t="shared" si="1"/>
        <v>6.NC.T</v>
      </c>
      <c r="I42" s="439" t="str">
        <f t="shared" si="2"/>
        <v>of which: Tropical</v>
      </c>
      <c r="J42" s="116" t="s">
        <v>70</v>
      </c>
      <c r="K42" s="190" t="str">
        <f>IF(AND(ISNUMBER(D42/D41),D42&gt;D41),"&gt; 5.NC !!","")</f>
        <v/>
      </c>
      <c r="L42" s="191" t="str">
        <f>IF(AND(ISNUMBER(E42/E41),E42&gt;E41),"&gt; 5.NC !!","")</f>
        <v/>
      </c>
    </row>
    <row r="43" spans="1:12" s="30" customFormat="1" ht="14.25" x14ac:dyDescent="0.15">
      <c r="A43" s="577" t="s">
        <v>203</v>
      </c>
      <c r="B43" s="516" t="s">
        <v>29</v>
      </c>
      <c r="C43" s="512" t="s">
        <v>70</v>
      </c>
      <c r="D43" s="252">
        <v>34</v>
      </c>
      <c r="E43" s="520">
        <v>29</v>
      </c>
      <c r="H43" s="66" t="str">
        <f t="shared" ref="H43:H46" si="5">A43</f>
        <v>7</v>
      </c>
      <c r="I43" s="443" t="str">
        <f t="shared" ref="I43:I46" si="6">B43</f>
        <v>VENEER SHEETS</v>
      </c>
      <c r="J43" s="116" t="s">
        <v>70</v>
      </c>
      <c r="K43" s="186">
        <f>D43-(D44+D45)</f>
        <v>0</v>
      </c>
      <c r="L43" s="186">
        <f>E43-(E44+E45)</f>
        <v>0</v>
      </c>
    </row>
    <row r="44" spans="1:12" s="30" customFormat="1" ht="14.25" x14ac:dyDescent="0.15">
      <c r="A44" s="578" t="s">
        <v>204</v>
      </c>
      <c r="B44" s="67" t="s">
        <v>3</v>
      </c>
      <c r="C44" s="116" t="s">
        <v>70</v>
      </c>
      <c r="D44" s="252">
        <v>0</v>
      </c>
      <c r="E44" s="576">
        <v>0</v>
      </c>
      <c r="H44" s="66" t="str">
        <f t="shared" si="5"/>
        <v>7.C</v>
      </c>
      <c r="I44" s="439" t="str">
        <f t="shared" si="6"/>
        <v>Coniferous</v>
      </c>
      <c r="J44" s="116" t="s">
        <v>70</v>
      </c>
      <c r="K44" s="188"/>
      <c r="L44" s="189"/>
    </row>
    <row r="45" spans="1:12" s="30" customFormat="1" ht="14.25" x14ac:dyDescent="0.15">
      <c r="A45" s="578" t="s">
        <v>205</v>
      </c>
      <c r="B45" s="67" t="s">
        <v>4</v>
      </c>
      <c r="C45" s="116" t="s">
        <v>70</v>
      </c>
      <c r="D45" s="252">
        <v>34</v>
      </c>
      <c r="E45" s="576">
        <v>29</v>
      </c>
      <c r="H45" s="66" t="str">
        <f t="shared" si="5"/>
        <v>7.NC</v>
      </c>
      <c r="I45" s="439" t="str">
        <f t="shared" si="6"/>
        <v>Non-Coniferous</v>
      </c>
      <c r="J45" s="116" t="s">
        <v>70</v>
      </c>
      <c r="K45" s="188"/>
      <c r="L45" s="189"/>
    </row>
    <row r="46" spans="1:12" s="30" customFormat="1" ht="14.25" x14ac:dyDescent="0.15">
      <c r="A46" s="579" t="s">
        <v>206</v>
      </c>
      <c r="B46" s="580" t="s">
        <v>63</v>
      </c>
      <c r="C46" s="116" t="s">
        <v>70</v>
      </c>
      <c r="D46" s="252">
        <v>0</v>
      </c>
      <c r="E46" s="576">
        <v>0</v>
      </c>
      <c r="H46" s="66" t="str">
        <f t="shared" si="5"/>
        <v>7.NC.T</v>
      </c>
      <c r="I46" s="440" t="str">
        <f t="shared" si="6"/>
        <v>of which: Tropical</v>
      </c>
      <c r="J46" s="116" t="s">
        <v>70</v>
      </c>
      <c r="K46" s="188"/>
      <c r="L46" s="189"/>
    </row>
    <row r="47" spans="1:12" s="30" customFormat="1" ht="14.25" x14ac:dyDescent="0.15">
      <c r="A47" s="518" t="s">
        <v>207</v>
      </c>
      <c r="B47" s="511" t="s">
        <v>30</v>
      </c>
      <c r="C47" s="514" t="s">
        <v>70</v>
      </c>
      <c r="D47" s="517">
        <v>253</v>
      </c>
      <c r="E47" s="521">
        <v>284</v>
      </c>
      <c r="H47" s="66" t="str">
        <f t="shared" si="1"/>
        <v>8</v>
      </c>
      <c r="I47" s="443" t="str">
        <f t="shared" si="2"/>
        <v>WOOD-BASED PANELS</v>
      </c>
      <c r="J47" s="116" t="s">
        <v>70</v>
      </c>
      <c r="K47" s="186">
        <f>D47-(D48++D52+D54)</f>
        <v>0</v>
      </c>
      <c r="L47" s="186">
        <f>E47-(E48++E52+E54)</f>
        <v>0</v>
      </c>
    </row>
    <row r="48" spans="1:12" s="30" customFormat="1" ht="14.25" x14ac:dyDescent="0.15">
      <c r="A48" s="578" t="s">
        <v>156</v>
      </c>
      <c r="B48" s="67" t="s">
        <v>32</v>
      </c>
      <c r="C48" s="116" t="s">
        <v>70</v>
      </c>
      <c r="D48" s="705">
        <v>10</v>
      </c>
      <c r="E48" s="576">
        <v>9</v>
      </c>
      <c r="H48" s="66" t="str">
        <f t="shared" si="1"/>
        <v>8.1</v>
      </c>
      <c r="I48" s="436" t="str">
        <f t="shared" si="2"/>
        <v xml:space="preserve">PLYWOOD </v>
      </c>
      <c r="J48" s="116" t="s">
        <v>70</v>
      </c>
      <c r="K48" s="194">
        <f>D48-(D49+D50)</f>
        <v>0</v>
      </c>
      <c r="L48" s="194">
        <f>E48-(E49+E50)</f>
        <v>0</v>
      </c>
    </row>
    <row r="49" spans="1:12" s="30" customFormat="1" ht="14.25" x14ac:dyDescent="0.15">
      <c r="A49" s="578" t="s">
        <v>208</v>
      </c>
      <c r="B49" s="69" t="s">
        <v>3</v>
      </c>
      <c r="C49" s="116" t="s">
        <v>70</v>
      </c>
      <c r="D49" s="705">
        <v>0</v>
      </c>
      <c r="E49" s="576">
        <v>0</v>
      </c>
      <c r="H49" s="66" t="str">
        <f t="shared" si="1"/>
        <v>8.1.C</v>
      </c>
      <c r="I49" s="439" t="str">
        <f t="shared" si="2"/>
        <v>Coniferous</v>
      </c>
      <c r="J49" s="116" t="s">
        <v>70</v>
      </c>
      <c r="K49" s="188"/>
      <c r="L49" s="189"/>
    </row>
    <row r="50" spans="1:12" s="30" customFormat="1" ht="14.25" x14ac:dyDescent="0.15">
      <c r="A50" s="578" t="s">
        <v>209</v>
      </c>
      <c r="B50" s="69" t="s">
        <v>4</v>
      </c>
      <c r="C50" s="116" t="s">
        <v>70</v>
      </c>
      <c r="D50" s="705">
        <v>10</v>
      </c>
      <c r="E50" s="576">
        <v>9</v>
      </c>
      <c r="H50" s="66" t="str">
        <f t="shared" si="1"/>
        <v>8.1.NC</v>
      </c>
      <c r="I50" s="439" t="str">
        <f t="shared" si="2"/>
        <v>Non-Coniferous</v>
      </c>
      <c r="J50" s="116" t="s">
        <v>70</v>
      </c>
      <c r="K50" s="188" t="s">
        <v>0</v>
      </c>
      <c r="L50" s="189"/>
    </row>
    <row r="51" spans="1:12" s="30" customFormat="1" ht="14.25" x14ac:dyDescent="0.15">
      <c r="A51" s="578" t="s">
        <v>210</v>
      </c>
      <c r="B51" s="71" t="s">
        <v>63</v>
      </c>
      <c r="C51" s="116" t="s">
        <v>70</v>
      </c>
      <c r="D51" s="252">
        <v>0</v>
      </c>
      <c r="E51" s="576">
        <v>0</v>
      </c>
      <c r="H51" s="66" t="str">
        <f t="shared" si="1"/>
        <v>8.1.NC.T</v>
      </c>
      <c r="I51" s="440" t="str">
        <f t="shared" si="2"/>
        <v>of which: Tropical</v>
      </c>
      <c r="J51" s="116" t="s">
        <v>70</v>
      </c>
      <c r="K51" s="188" t="str">
        <f>IF(AND(ISNUMBER(D51/D50),D51&gt;D50),"&gt; 6.1.NC !!","")</f>
        <v/>
      </c>
      <c r="L51" s="189" t="str">
        <f>IF(AND(ISNUMBER(E51/E50),E51&gt;E50),"&gt; 6.1.NC !!","")</f>
        <v/>
      </c>
    </row>
    <row r="52" spans="1:12" s="30" customFormat="1" ht="14.25" x14ac:dyDescent="0.15">
      <c r="A52" s="578" t="s">
        <v>157</v>
      </c>
      <c r="B52" s="424" t="s">
        <v>153</v>
      </c>
      <c r="C52" s="116" t="s">
        <v>70</v>
      </c>
      <c r="D52" s="252">
        <v>216</v>
      </c>
      <c r="E52" s="576">
        <v>253</v>
      </c>
      <c r="H52" s="66" t="str">
        <f t="shared" si="1"/>
        <v>8.2</v>
      </c>
      <c r="I52" s="436" t="str">
        <f t="shared" si="2"/>
        <v>PARTICLE BOARD, ORIENTED STRANDBOARD (OSB) AND SIMILAR BOARD</v>
      </c>
      <c r="J52" s="116" t="s">
        <v>70</v>
      </c>
      <c r="K52" s="188"/>
      <c r="L52" s="189"/>
    </row>
    <row r="53" spans="1:12" s="30" customFormat="1" ht="14.25" x14ac:dyDescent="0.15">
      <c r="A53" s="578" t="s">
        <v>211</v>
      </c>
      <c r="B53" s="73" t="s">
        <v>134</v>
      </c>
      <c r="C53" s="116" t="s">
        <v>70</v>
      </c>
      <c r="D53" s="252">
        <v>0</v>
      </c>
      <c r="E53" s="576">
        <v>0</v>
      </c>
      <c r="F53" s="24"/>
      <c r="H53" s="66" t="str">
        <f t="shared" si="1"/>
        <v>8.2.1</v>
      </c>
      <c r="I53" s="439" t="str">
        <f t="shared" si="2"/>
        <v>of which: ORIENTED STRANDBOARD (OSB)</v>
      </c>
      <c r="J53" s="116" t="s">
        <v>70</v>
      </c>
      <c r="K53" s="188" t="str">
        <f>IF(AND(ISNUMBER(D53/D52),D53&gt;D52),"&gt; 6.3 !!","")</f>
        <v/>
      </c>
      <c r="L53" s="189" t="str">
        <f>IF(AND(ISNUMBER(E53/E52),E53&gt;E52),"&gt; 6.3 !!","")</f>
        <v/>
      </c>
    </row>
    <row r="54" spans="1:12" s="30" customFormat="1" ht="14.25" x14ac:dyDescent="0.15">
      <c r="A54" s="578" t="s">
        <v>212</v>
      </c>
      <c r="B54" s="67" t="s">
        <v>33</v>
      </c>
      <c r="C54" s="116" t="s">
        <v>70</v>
      </c>
      <c r="D54" s="252">
        <v>27</v>
      </c>
      <c r="E54" s="576">
        <v>22</v>
      </c>
      <c r="H54" s="66" t="str">
        <f t="shared" si="1"/>
        <v>8.3</v>
      </c>
      <c r="I54" s="436" t="str">
        <f t="shared" si="2"/>
        <v xml:space="preserve">FIBREBOARD </v>
      </c>
      <c r="J54" s="116" t="s">
        <v>70</v>
      </c>
      <c r="K54" s="194">
        <f>D54-(D55+D56+D57)</f>
        <v>0</v>
      </c>
      <c r="L54" s="194">
        <f>E54-(E55+E56+E57)</f>
        <v>0</v>
      </c>
    </row>
    <row r="55" spans="1:12" s="30" customFormat="1" ht="14.25" x14ac:dyDescent="0.15">
      <c r="A55" s="578" t="s">
        <v>213</v>
      </c>
      <c r="B55" s="69" t="s">
        <v>34</v>
      </c>
      <c r="C55" s="116" t="s">
        <v>70</v>
      </c>
      <c r="D55" s="252">
        <v>27</v>
      </c>
      <c r="E55" s="576">
        <v>22</v>
      </c>
      <c r="H55" s="66" t="str">
        <f t="shared" si="1"/>
        <v>8.3.1</v>
      </c>
      <c r="I55" s="439" t="str">
        <f t="shared" si="2"/>
        <v xml:space="preserve">HARDBOARD </v>
      </c>
      <c r="J55" s="116" t="s">
        <v>70</v>
      </c>
      <c r="K55" s="188"/>
      <c r="L55" s="189"/>
    </row>
    <row r="56" spans="1:12" s="30" customFormat="1" ht="14.25" x14ac:dyDescent="0.15">
      <c r="A56" s="578" t="s">
        <v>214</v>
      </c>
      <c r="B56" s="69" t="s">
        <v>163</v>
      </c>
      <c r="C56" s="116" t="s">
        <v>70</v>
      </c>
      <c r="D56" s="252">
        <v>0</v>
      </c>
      <c r="E56" s="576">
        <v>0</v>
      </c>
      <c r="H56" s="66" t="str">
        <f t="shared" si="1"/>
        <v>8.3.2</v>
      </c>
      <c r="I56" s="439" t="str">
        <f t="shared" si="2"/>
        <v>MEDIUM/HIGH DENSITY FIBREBOARD (MDF/HDF)</v>
      </c>
      <c r="J56" s="116" t="s">
        <v>70</v>
      </c>
      <c r="K56" s="188"/>
      <c r="L56" s="189"/>
    </row>
    <row r="57" spans="1:12" s="30" customFormat="1" ht="14.25" x14ac:dyDescent="0.15">
      <c r="A57" s="579" t="s">
        <v>215</v>
      </c>
      <c r="B57" s="78" t="s">
        <v>88</v>
      </c>
      <c r="C57" s="116" t="s">
        <v>70</v>
      </c>
      <c r="D57" s="252">
        <v>0</v>
      </c>
      <c r="E57" s="576">
        <v>0</v>
      </c>
      <c r="H57" s="66" t="str">
        <f t="shared" si="1"/>
        <v>8.3.3</v>
      </c>
      <c r="I57" s="444" t="str">
        <f t="shared" si="2"/>
        <v xml:space="preserve">OTHER FIBREBOARD </v>
      </c>
      <c r="J57" s="116" t="s">
        <v>70</v>
      </c>
      <c r="K57" s="190"/>
      <c r="L57" s="191"/>
    </row>
    <row r="58" spans="1:12" s="30" customFormat="1" ht="12.75" customHeight="1" x14ac:dyDescent="0.15">
      <c r="A58" s="581" t="s">
        <v>158</v>
      </c>
      <c r="B58" s="513" t="s">
        <v>35</v>
      </c>
      <c r="C58" s="514" t="s">
        <v>61</v>
      </c>
      <c r="D58" s="517">
        <v>0</v>
      </c>
      <c r="E58" s="521">
        <v>0</v>
      </c>
      <c r="H58" s="66" t="str">
        <f t="shared" si="1"/>
        <v>9</v>
      </c>
      <c r="I58" s="443" t="str">
        <f t="shared" si="2"/>
        <v>WOOD PULP</v>
      </c>
      <c r="J58" s="117" t="s">
        <v>61</v>
      </c>
      <c r="K58" s="186">
        <f>D58-(D59+D60+D64)</f>
        <v>0</v>
      </c>
      <c r="L58" s="186">
        <f>E58-(E59+E60+E64)</f>
        <v>0</v>
      </c>
    </row>
    <row r="59" spans="1:12" s="30" customFormat="1" ht="12.75" customHeight="1" x14ac:dyDescent="0.15">
      <c r="A59" s="582" t="s">
        <v>216</v>
      </c>
      <c r="B59" s="79" t="s">
        <v>217</v>
      </c>
      <c r="C59" s="117" t="s">
        <v>61</v>
      </c>
      <c r="D59" s="575">
        <v>0</v>
      </c>
      <c r="E59" s="576">
        <v>0</v>
      </c>
      <c r="H59" s="66" t="str">
        <f t="shared" si="1"/>
        <v>9.1</v>
      </c>
      <c r="I59" s="436" t="str">
        <f t="shared" si="2"/>
        <v>MECHANICAL AND SEMI-CHEMICAL WOOD PULP</v>
      </c>
      <c r="J59" s="117" t="s">
        <v>61</v>
      </c>
      <c r="K59" s="188"/>
      <c r="L59" s="189"/>
    </row>
    <row r="60" spans="1:12" s="30" customFormat="1" ht="12.75" customHeight="1" x14ac:dyDescent="0.15">
      <c r="A60" s="582" t="s">
        <v>218</v>
      </c>
      <c r="B60" s="67" t="s">
        <v>135</v>
      </c>
      <c r="C60" s="121" t="s">
        <v>61</v>
      </c>
      <c r="D60" s="575">
        <v>0</v>
      </c>
      <c r="E60" s="576">
        <v>0</v>
      </c>
      <c r="H60" s="66" t="str">
        <f t="shared" si="1"/>
        <v>9.2</v>
      </c>
      <c r="I60" s="436" t="str">
        <f t="shared" si="2"/>
        <v>CHEMICAL WOOD PULP</v>
      </c>
      <c r="J60" s="121" t="s">
        <v>61</v>
      </c>
      <c r="K60" s="194">
        <f>D60-(D61+D63)</f>
        <v>0</v>
      </c>
      <c r="L60" s="194">
        <f>E60-(E61+E63)</f>
        <v>0</v>
      </c>
    </row>
    <row r="61" spans="1:12" s="30" customFormat="1" ht="12.75" customHeight="1" x14ac:dyDescent="0.15">
      <c r="A61" s="582" t="s">
        <v>219</v>
      </c>
      <c r="B61" s="69" t="s">
        <v>221</v>
      </c>
      <c r="C61" s="117" t="s">
        <v>61</v>
      </c>
      <c r="D61" s="575">
        <v>0</v>
      </c>
      <c r="E61" s="576">
        <v>0</v>
      </c>
      <c r="H61" s="66" t="str">
        <f t="shared" si="1"/>
        <v>9.2.1</v>
      </c>
      <c r="I61" s="439" t="str">
        <f t="shared" si="2"/>
        <v>SULPHATE PULP</v>
      </c>
      <c r="J61" s="117" t="s">
        <v>61</v>
      </c>
      <c r="K61" s="188"/>
      <c r="L61" s="189"/>
    </row>
    <row r="62" spans="1:12" s="30" customFormat="1" ht="12.75" customHeight="1" x14ac:dyDescent="0.15">
      <c r="A62" s="582" t="s">
        <v>220</v>
      </c>
      <c r="B62" s="70" t="s">
        <v>222</v>
      </c>
      <c r="C62" s="117" t="s">
        <v>61</v>
      </c>
      <c r="D62" s="575">
        <v>0</v>
      </c>
      <c r="E62" s="576">
        <v>0</v>
      </c>
      <c r="H62" s="66" t="str">
        <f t="shared" si="1"/>
        <v>9.2.1.1</v>
      </c>
      <c r="I62" s="440" t="str">
        <f t="shared" si="2"/>
        <v>of which: BLEACHED</v>
      </c>
      <c r="J62" s="117" t="s">
        <v>61</v>
      </c>
      <c r="K62" s="188"/>
      <c r="L62" s="189"/>
    </row>
    <row r="63" spans="1:12" s="30" customFormat="1" ht="12.75" customHeight="1" x14ac:dyDescent="0.15">
      <c r="A63" s="582" t="s">
        <v>224</v>
      </c>
      <c r="B63" s="78" t="s">
        <v>223</v>
      </c>
      <c r="C63" s="117" t="s">
        <v>61</v>
      </c>
      <c r="D63" s="575">
        <v>0</v>
      </c>
      <c r="E63" s="576">
        <v>0</v>
      </c>
      <c r="H63" s="66" t="str">
        <f t="shared" si="1"/>
        <v>9.2.2</v>
      </c>
      <c r="I63" s="439" t="str">
        <f t="shared" si="2"/>
        <v>SULPHITE PULP</v>
      </c>
      <c r="J63" s="117" t="s">
        <v>61</v>
      </c>
      <c r="K63" s="188"/>
      <c r="L63" s="189"/>
    </row>
    <row r="64" spans="1:12" s="30" customFormat="1" ht="12.75" customHeight="1" x14ac:dyDescent="0.15">
      <c r="A64" s="579" t="s">
        <v>225</v>
      </c>
      <c r="B64" s="67" t="s">
        <v>36</v>
      </c>
      <c r="C64" s="117" t="s">
        <v>61</v>
      </c>
      <c r="D64" s="575">
        <v>0</v>
      </c>
      <c r="E64" s="576">
        <v>0</v>
      </c>
      <c r="H64" s="66" t="str">
        <f t="shared" si="1"/>
        <v>9.3</v>
      </c>
      <c r="I64" s="436" t="str">
        <f t="shared" si="2"/>
        <v>DISSOLVING GRADES</v>
      </c>
      <c r="J64" s="117" t="s">
        <v>61</v>
      </c>
      <c r="K64" s="190"/>
      <c r="L64" s="191"/>
    </row>
    <row r="65" spans="1:17" s="30" customFormat="1" ht="12.75" customHeight="1" x14ac:dyDescent="0.15">
      <c r="A65" s="581" t="s">
        <v>226</v>
      </c>
      <c r="B65" s="513" t="s">
        <v>43</v>
      </c>
      <c r="C65" s="514" t="s">
        <v>61</v>
      </c>
      <c r="D65" s="517">
        <v>0</v>
      </c>
      <c r="E65" s="521">
        <v>0</v>
      </c>
      <c r="H65" s="66" t="str">
        <f t="shared" si="1"/>
        <v>10</v>
      </c>
      <c r="I65" s="443" t="str">
        <f t="shared" si="2"/>
        <v xml:space="preserve">OTHER PULP </v>
      </c>
      <c r="J65" s="117" t="s">
        <v>61</v>
      </c>
      <c r="K65" s="186">
        <f>D65-(D66+D67)</f>
        <v>0</v>
      </c>
      <c r="L65" s="187">
        <f>E65-(E66+E67)</f>
        <v>0</v>
      </c>
    </row>
    <row r="66" spans="1:17" s="30" customFormat="1" ht="12.75" customHeight="1" x14ac:dyDescent="0.15">
      <c r="A66" s="578" t="s">
        <v>227</v>
      </c>
      <c r="B66" s="75" t="s">
        <v>54</v>
      </c>
      <c r="C66" s="117" t="s">
        <v>61</v>
      </c>
      <c r="D66" s="575">
        <v>0</v>
      </c>
      <c r="E66" s="576">
        <v>0</v>
      </c>
      <c r="H66" s="66" t="str">
        <f t="shared" si="1"/>
        <v>10.1</v>
      </c>
      <c r="I66" s="445" t="str">
        <f t="shared" si="2"/>
        <v>PULP FROM FIBRES OTHER THAN WOOD</v>
      </c>
      <c r="J66" s="117" t="s">
        <v>61</v>
      </c>
      <c r="K66" s="188"/>
      <c r="L66" s="189"/>
    </row>
    <row r="67" spans="1:17" s="30" customFormat="1" ht="12.75" customHeight="1" x14ac:dyDescent="0.15">
      <c r="A67" s="578" t="s">
        <v>159</v>
      </c>
      <c r="B67" s="76" t="s">
        <v>44</v>
      </c>
      <c r="C67" s="117" t="s">
        <v>61</v>
      </c>
      <c r="D67" s="575">
        <v>0</v>
      </c>
      <c r="E67" s="576">
        <v>0</v>
      </c>
      <c r="H67" s="66" t="str">
        <f t="shared" si="1"/>
        <v>10.2</v>
      </c>
      <c r="I67" s="446" t="str">
        <f t="shared" si="2"/>
        <v>RECOVERED FIBRE PULP</v>
      </c>
      <c r="J67" s="117" t="s">
        <v>61</v>
      </c>
      <c r="K67" s="190"/>
      <c r="L67" s="191"/>
    </row>
    <row r="68" spans="1:17" s="24" customFormat="1" ht="12.75" customHeight="1" x14ac:dyDescent="0.15">
      <c r="A68" s="519" t="s">
        <v>228</v>
      </c>
      <c r="B68" s="513" t="s">
        <v>37</v>
      </c>
      <c r="C68" s="514" t="s">
        <v>61</v>
      </c>
      <c r="D68" s="517">
        <v>178</v>
      </c>
      <c r="E68" s="521">
        <v>183</v>
      </c>
      <c r="H68" s="66" t="str">
        <f t="shared" si="1"/>
        <v>11</v>
      </c>
      <c r="I68" s="447" t="str">
        <f t="shared" si="2"/>
        <v>RECOVERED PAPER</v>
      </c>
      <c r="J68" s="117" t="s">
        <v>61</v>
      </c>
      <c r="K68" s="199"/>
      <c r="L68" s="200"/>
      <c r="Q68" s="30"/>
    </row>
    <row r="69" spans="1:17" s="30" customFormat="1" ht="12.75" customHeight="1" x14ac:dyDescent="0.15">
      <c r="A69" s="581" t="s">
        <v>229</v>
      </c>
      <c r="B69" s="513" t="s">
        <v>38</v>
      </c>
      <c r="C69" s="514" t="s">
        <v>61</v>
      </c>
      <c r="D69" s="252">
        <v>532</v>
      </c>
      <c r="E69" s="521">
        <v>553</v>
      </c>
      <c r="H69" s="66" t="str">
        <f t="shared" si="1"/>
        <v>12</v>
      </c>
      <c r="I69" s="448" t="str">
        <f t="shared" si="2"/>
        <v>PAPER AND PAPERBOARD</v>
      </c>
      <c r="J69" s="117" t="s">
        <v>61</v>
      </c>
      <c r="K69" s="186">
        <f>D69-(D70+D75+D76+D81)</f>
        <v>0</v>
      </c>
      <c r="L69" s="186">
        <f>E69-(E70+E75+E76+E81)</f>
        <v>0</v>
      </c>
      <c r="Q69" s="24"/>
    </row>
    <row r="70" spans="1:17" s="30" customFormat="1" ht="12.75" customHeight="1" x14ac:dyDescent="0.15">
      <c r="A70" s="582" t="s">
        <v>160</v>
      </c>
      <c r="B70" s="113" t="s">
        <v>46</v>
      </c>
      <c r="C70" s="121" t="s">
        <v>61</v>
      </c>
      <c r="D70" s="252">
        <v>144</v>
      </c>
      <c r="E70" s="576">
        <v>149</v>
      </c>
      <c r="H70" s="66" t="str">
        <f t="shared" si="1"/>
        <v>12.1</v>
      </c>
      <c r="I70" s="449" t="str">
        <f t="shared" si="2"/>
        <v>GRAPHIC PAPERS</v>
      </c>
      <c r="J70" s="121" t="s">
        <v>61</v>
      </c>
      <c r="K70" s="194">
        <f>D70-(D71+D72+D73+D74)</f>
        <v>0</v>
      </c>
      <c r="L70" s="195">
        <f>E70-(E71+E72+E73+E74)</f>
        <v>0</v>
      </c>
    </row>
    <row r="71" spans="1:17" s="30" customFormat="1" ht="12.75" customHeight="1" x14ac:dyDescent="0.15">
      <c r="A71" s="582" t="s">
        <v>230</v>
      </c>
      <c r="B71" s="77" t="s">
        <v>39</v>
      </c>
      <c r="C71" s="117" t="s">
        <v>61</v>
      </c>
      <c r="D71" s="252">
        <v>144</v>
      </c>
      <c r="E71" s="576">
        <v>149</v>
      </c>
      <c r="H71" s="66" t="str">
        <f t="shared" si="1"/>
        <v>12.1.1</v>
      </c>
      <c r="I71" s="450" t="str">
        <f t="shared" si="2"/>
        <v>NEWSPRINT</v>
      </c>
      <c r="J71" s="117" t="s">
        <v>61</v>
      </c>
      <c r="K71" s="188"/>
      <c r="L71" s="189"/>
    </row>
    <row r="72" spans="1:17" s="30" customFormat="1" ht="12.75" customHeight="1" x14ac:dyDescent="0.15">
      <c r="A72" s="582" t="s">
        <v>231</v>
      </c>
      <c r="B72" s="77" t="s">
        <v>47</v>
      </c>
      <c r="C72" s="117" t="s">
        <v>61</v>
      </c>
      <c r="D72" s="252">
        <v>0</v>
      </c>
      <c r="E72" s="576">
        <v>0</v>
      </c>
      <c r="H72" s="66" t="str">
        <f t="shared" si="1"/>
        <v>12.1.2</v>
      </c>
      <c r="I72" s="450" t="str">
        <f t="shared" si="2"/>
        <v>UNCOATED MECHANICAL</v>
      </c>
      <c r="J72" s="117" t="s">
        <v>61</v>
      </c>
      <c r="K72" s="188"/>
      <c r="L72" s="189"/>
    </row>
    <row r="73" spans="1:17" s="30" customFormat="1" ht="12.75" customHeight="1" x14ac:dyDescent="0.15">
      <c r="A73" s="582" t="s">
        <v>232</v>
      </c>
      <c r="B73" s="77" t="s">
        <v>48</v>
      </c>
      <c r="C73" s="117" t="s">
        <v>61</v>
      </c>
      <c r="D73" s="252">
        <v>0</v>
      </c>
      <c r="E73" s="576">
        <v>0</v>
      </c>
      <c r="H73" s="66" t="str">
        <f t="shared" si="1"/>
        <v>12.1.3</v>
      </c>
      <c r="I73" s="450" t="str">
        <f t="shared" si="2"/>
        <v>UNCOATED WOODFREE</v>
      </c>
      <c r="J73" s="117" t="s">
        <v>61</v>
      </c>
      <c r="K73" s="188"/>
      <c r="L73" s="189"/>
    </row>
    <row r="74" spans="1:17" s="30" customFormat="1" ht="12.75" customHeight="1" x14ac:dyDescent="0.15">
      <c r="A74" s="582" t="s">
        <v>233</v>
      </c>
      <c r="B74" s="78" t="s">
        <v>49</v>
      </c>
      <c r="C74" s="117" t="s">
        <v>61</v>
      </c>
      <c r="D74" s="252">
        <v>0</v>
      </c>
      <c r="E74" s="576">
        <v>0</v>
      </c>
      <c r="H74" s="66" t="str">
        <f t="shared" si="1"/>
        <v>12.1.4</v>
      </c>
      <c r="I74" s="450" t="str">
        <f t="shared" si="2"/>
        <v>COATED PAPERS</v>
      </c>
      <c r="J74" s="117" t="s">
        <v>61</v>
      </c>
      <c r="K74" s="188"/>
      <c r="L74" s="189"/>
    </row>
    <row r="75" spans="1:17" s="30" customFormat="1" ht="12.75" customHeight="1" x14ac:dyDescent="0.15">
      <c r="A75" s="582">
        <v>12.2</v>
      </c>
      <c r="B75" s="79" t="s">
        <v>154</v>
      </c>
      <c r="C75" s="117" t="s">
        <v>61</v>
      </c>
      <c r="D75" s="252">
        <v>48</v>
      </c>
      <c r="E75" s="576">
        <v>54</v>
      </c>
      <c r="H75" s="66">
        <f t="shared" si="1"/>
        <v>12.2</v>
      </c>
      <c r="I75" s="449" t="str">
        <f t="shared" si="2"/>
        <v>HOUSEHOLD AND SANITARY PAPERS</v>
      </c>
      <c r="J75" s="117" t="s">
        <v>61</v>
      </c>
      <c r="K75" s="188"/>
      <c r="L75" s="189"/>
    </row>
    <row r="76" spans="1:17" s="30" customFormat="1" ht="12.75" customHeight="1" x14ac:dyDescent="0.15">
      <c r="A76" s="582">
        <v>12.3</v>
      </c>
      <c r="B76" s="113" t="s">
        <v>50</v>
      </c>
      <c r="C76" s="121" t="s">
        <v>61</v>
      </c>
      <c r="D76" s="252">
        <v>317</v>
      </c>
      <c r="E76" s="576">
        <v>323</v>
      </c>
      <c r="H76" s="66">
        <f t="shared" si="1"/>
        <v>12.3</v>
      </c>
      <c r="I76" s="449" t="str">
        <f t="shared" si="2"/>
        <v>PACKAGING MATERIALS</v>
      </c>
      <c r="J76" s="121" t="s">
        <v>61</v>
      </c>
      <c r="K76" s="194">
        <f>D76-(D77+D78+D79+D80)</f>
        <v>0</v>
      </c>
      <c r="L76" s="194">
        <f>E76-(E77+E78+E79+E80)</f>
        <v>0</v>
      </c>
    </row>
    <row r="77" spans="1:17" s="30" customFormat="1" ht="12.75" customHeight="1" x14ac:dyDescent="0.15">
      <c r="A77" s="582" t="s">
        <v>234</v>
      </c>
      <c r="B77" s="77" t="s">
        <v>51</v>
      </c>
      <c r="C77" s="117" t="s">
        <v>61</v>
      </c>
      <c r="D77" s="252">
        <v>114</v>
      </c>
      <c r="E77" s="576">
        <v>108</v>
      </c>
      <c r="H77" s="66" t="str">
        <f t="shared" si="1"/>
        <v>12.3.1</v>
      </c>
      <c r="I77" s="450" t="str">
        <f t="shared" si="2"/>
        <v>CASE MATERIALS</v>
      </c>
      <c r="J77" s="117" t="s">
        <v>61</v>
      </c>
      <c r="K77" s="188"/>
      <c r="L77" s="189"/>
    </row>
    <row r="78" spans="1:17" s="30" customFormat="1" ht="12.75" customHeight="1" x14ac:dyDescent="0.15">
      <c r="A78" s="582" t="s">
        <v>235</v>
      </c>
      <c r="B78" s="77" t="s">
        <v>89</v>
      </c>
      <c r="C78" s="117" t="s">
        <v>61</v>
      </c>
      <c r="D78" s="252">
        <v>52</v>
      </c>
      <c r="E78" s="576">
        <v>63</v>
      </c>
      <c r="H78" s="66" t="str">
        <f t="shared" si="1"/>
        <v>12.3.2</v>
      </c>
      <c r="I78" s="450" t="str">
        <f>B78</f>
        <v>CARTONBOARD</v>
      </c>
      <c r="J78" s="117" t="s">
        <v>61</v>
      </c>
      <c r="K78" s="188"/>
      <c r="L78" s="189"/>
    </row>
    <row r="79" spans="1:17" s="30" customFormat="1" ht="12.75" customHeight="1" x14ac:dyDescent="0.15">
      <c r="A79" s="582" t="s">
        <v>236</v>
      </c>
      <c r="B79" s="77" t="s">
        <v>52</v>
      </c>
      <c r="C79" s="117" t="s">
        <v>61</v>
      </c>
      <c r="D79" s="669">
        <v>82</v>
      </c>
      <c r="E79" s="583">
        <v>86</v>
      </c>
      <c r="H79" s="66" t="str">
        <f>A79</f>
        <v>12.3.3</v>
      </c>
      <c r="I79" s="450" t="str">
        <f>B79</f>
        <v>WRAPPING PAPERS</v>
      </c>
      <c r="J79" s="117" t="s">
        <v>61</v>
      </c>
      <c r="K79" s="188"/>
      <c r="L79" s="189"/>
    </row>
    <row r="80" spans="1:17" s="30" customFormat="1" ht="12.75" customHeight="1" x14ac:dyDescent="0.15">
      <c r="A80" s="582" t="s">
        <v>237</v>
      </c>
      <c r="B80" s="78" t="s">
        <v>53</v>
      </c>
      <c r="C80" s="117" t="s">
        <v>61</v>
      </c>
      <c r="D80" s="669">
        <v>69</v>
      </c>
      <c r="E80" s="583">
        <v>66</v>
      </c>
      <c r="H80" s="66" t="str">
        <f>A80</f>
        <v>12.3.4</v>
      </c>
      <c r="I80" s="450" t="str">
        <f>B80</f>
        <v>OTHER PAPERS MAINLY FOR PACKAGING</v>
      </c>
      <c r="J80" s="117" t="s">
        <v>61</v>
      </c>
      <c r="K80" s="188"/>
      <c r="L80" s="189"/>
    </row>
    <row r="81" spans="1:17" s="30" customFormat="1" ht="12.75" customHeight="1" thickBot="1" x14ac:dyDescent="0.2">
      <c r="A81" s="584">
        <v>12.4</v>
      </c>
      <c r="B81" s="80" t="s">
        <v>155</v>
      </c>
      <c r="C81" s="118" t="s">
        <v>61</v>
      </c>
      <c r="D81" s="670">
        <v>23</v>
      </c>
      <c r="E81" s="585">
        <v>27</v>
      </c>
      <c r="H81" s="201">
        <f>A81</f>
        <v>12.4</v>
      </c>
      <c r="I81" s="451" t="str">
        <f>B81</f>
        <v>OTHER PAPER AND PAPERBOARD N.E.S. (NOT ELSEWHERE SPECIFIED)</v>
      </c>
      <c r="J81" s="118" t="s">
        <v>61</v>
      </c>
      <c r="K81" s="190"/>
      <c r="L81" s="191"/>
    </row>
    <row r="82" spans="1:17" s="30" customFormat="1" ht="16.5" customHeight="1" x14ac:dyDescent="0.15">
      <c r="A82" s="296"/>
      <c r="B82" s="240" t="s">
        <v>105</v>
      </c>
      <c r="C82" s="296"/>
      <c r="D82" s="297"/>
      <c r="E82" s="32"/>
      <c r="H82" s="29" t="s">
        <v>0</v>
      </c>
      <c r="I82" s="240" t="s">
        <v>105</v>
      </c>
    </row>
    <row r="83" spans="1:17" s="30" customFormat="1" ht="12.75" customHeight="1" x14ac:dyDescent="0.15">
      <c r="A83" s="296"/>
      <c r="B83" s="239"/>
      <c r="C83" s="296"/>
      <c r="D83" s="297"/>
      <c r="E83" s="32"/>
      <c r="H83" s="29" t="s">
        <v>0</v>
      </c>
    </row>
    <row r="84" spans="1:17" ht="12.75" customHeight="1" x14ac:dyDescent="0.2">
      <c r="A84" s="298"/>
      <c r="B84" s="298"/>
      <c r="C84" s="298"/>
      <c r="D84" s="298"/>
      <c r="H84" s="29" t="s">
        <v>0</v>
      </c>
      <c r="Q84" s="30"/>
    </row>
    <row r="85" spans="1:17" ht="12.75" customHeight="1" x14ac:dyDescent="0.2">
      <c r="A85" s="298"/>
      <c r="B85" s="298"/>
      <c r="C85" s="298"/>
      <c r="D85" s="298"/>
      <c r="H85" s="29" t="s">
        <v>0</v>
      </c>
    </row>
    <row r="86" spans="1:17" ht="12.75" customHeight="1" x14ac:dyDescent="0.2">
      <c r="A86" s="298"/>
      <c r="B86" s="298"/>
      <c r="C86" s="298"/>
      <c r="D86" s="298"/>
      <c r="H86" s="29" t="s">
        <v>0</v>
      </c>
    </row>
    <row r="87" spans="1:17" ht="12.75" customHeight="1" x14ac:dyDescent="0.2">
      <c r="A87" s="298"/>
      <c r="B87" s="298"/>
      <c r="C87" s="298"/>
      <c r="D87" s="298"/>
    </row>
    <row r="88" spans="1:17" ht="12.75" customHeight="1" x14ac:dyDescent="0.2">
      <c r="A88" s="298"/>
      <c r="B88" s="298"/>
      <c r="C88" s="298"/>
      <c r="D88" s="298"/>
    </row>
    <row r="89" spans="1:17" ht="12.75" customHeight="1" x14ac:dyDescent="0.2">
      <c r="A89" s="298"/>
      <c r="B89" s="298"/>
      <c r="C89" s="298"/>
      <c r="D89" s="298"/>
    </row>
    <row r="90" spans="1:17" ht="12.75" customHeight="1" x14ac:dyDescent="0.2">
      <c r="A90" s="298"/>
      <c r="B90" s="298"/>
      <c r="C90" s="298"/>
      <c r="D90" s="298"/>
    </row>
    <row r="91" spans="1:17" ht="12.75" customHeight="1" x14ac:dyDescent="0.2">
      <c r="A91" s="298"/>
      <c r="B91" s="298"/>
      <c r="C91" s="298"/>
      <c r="D91" s="298"/>
    </row>
    <row r="92" spans="1:17" ht="12.75" customHeight="1" x14ac:dyDescent="0.2">
      <c r="A92" s="298"/>
      <c r="B92" s="298"/>
      <c r="C92" s="298"/>
      <c r="D92" s="298"/>
    </row>
    <row r="93" spans="1:17" ht="12.75" customHeight="1" x14ac:dyDescent="0.2">
      <c r="A93" s="298"/>
      <c r="B93" s="298"/>
      <c r="C93" s="298"/>
      <c r="D93" s="298"/>
    </row>
    <row r="94" spans="1:17" ht="12.75" customHeight="1" x14ac:dyDescent="0.2">
      <c r="A94" s="298"/>
      <c r="B94" s="298"/>
      <c r="C94" s="298"/>
      <c r="D94" s="298"/>
    </row>
    <row r="95" spans="1:17" ht="12.75" customHeight="1" x14ac:dyDescent="0.2">
      <c r="A95" s="298"/>
      <c r="B95" s="298"/>
      <c r="C95" s="298"/>
      <c r="D95" s="298"/>
    </row>
    <row r="96" spans="1:17" ht="12.75" customHeight="1" x14ac:dyDescent="0.2">
      <c r="A96" s="298"/>
      <c r="B96" s="298"/>
      <c r="C96" s="298"/>
      <c r="D96" s="298"/>
    </row>
    <row r="97" spans="1:38" ht="12.75" customHeight="1" x14ac:dyDescent="0.2">
      <c r="A97" s="298"/>
      <c r="B97" s="298"/>
      <c r="C97" s="298"/>
      <c r="D97" s="298"/>
    </row>
    <row r="98" spans="1:38" ht="12.75" customHeight="1" x14ac:dyDescent="0.2">
      <c r="A98" s="298"/>
      <c r="B98" s="298"/>
      <c r="C98" s="298"/>
      <c r="D98" s="298"/>
    </row>
    <row r="99" spans="1:38" ht="12.75" customHeight="1" x14ac:dyDescent="0.2">
      <c r="A99" s="298"/>
      <c r="B99" s="298"/>
      <c r="C99" s="298"/>
      <c r="D99" s="298"/>
    </row>
    <row r="100" spans="1:38" ht="12.75" customHeight="1" x14ac:dyDescent="0.2">
      <c r="A100" s="298"/>
      <c r="B100" s="298"/>
      <c r="C100" s="298"/>
      <c r="D100" s="298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23" t="s">
        <v>0</v>
      </c>
      <c r="AJ107" s="23" t="s">
        <v>0</v>
      </c>
      <c r="AK107" s="23" t="s">
        <v>0</v>
      </c>
      <c r="AL107" s="23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3">
    <mergeCell ref="W8:Y9"/>
    <mergeCell ref="Q11:Q12"/>
    <mergeCell ref="K7:L8"/>
    <mergeCell ref="C3:E3"/>
    <mergeCell ref="C5:E5"/>
    <mergeCell ref="I7:I8"/>
    <mergeCell ref="C2:D2"/>
    <mergeCell ref="A12:E12"/>
    <mergeCell ref="A30:E30"/>
    <mergeCell ref="C10:C11"/>
    <mergeCell ref="A5:B6"/>
    <mergeCell ref="A7:B7"/>
    <mergeCell ref="A8:B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T101"/>
  <sheetViews>
    <sheetView showGridLines="0" zoomScale="70" zoomScaleNormal="70" zoomScaleSheetLayoutView="75" workbookViewId="0">
      <selection activeCell="H7" sqref="H7"/>
    </sheetView>
  </sheetViews>
  <sheetFormatPr defaultColWidth="9.625" defaultRowHeight="12.75" customHeight="1" x14ac:dyDescent="0.2"/>
  <cols>
    <col min="1" max="1" width="8.25" style="9" customWidth="1"/>
    <col min="2" max="2" width="70.25" style="10" customWidth="1"/>
    <col min="3" max="3" width="11" style="10" customWidth="1"/>
    <col min="4" max="11" width="17" style="10" customWidth="1"/>
    <col min="12" max="12" width="9.625" style="102"/>
    <col min="13" max="13" width="9.625" style="102" customWidth="1"/>
    <col min="14" max="14" width="9.375" style="10" customWidth="1"/>
    <col min="15" max="15" width="69.75" style="10" customWidth="1"/>
    <col min="16" max="16" width="9.75" style="10" customWidth="1"/>
    <col min="17" max="26" width="10.75" style="10" customWidth="1"/>
    <col min="27" max="27" width="71" style="10" customWidth="1"/>
    <col min="28" max="28" width="10" style="10" customWidth="1"/>
    <col min="29" max="29" width="14.375" style="10" customWidth="1"/>
    <col min="30" max="30" width="12.875" style="10" customWidth="1"/>
    <col min="31" max="31" width="12.625" style="10" customWidth="1"/>
    <col min="32" max="32" width="10.875" style="10" customWidth="1"/>
    <col min="33" max="33" width="12.625" style="10" customWidth="1"/>
    <col min="34" max="34" width="1.625" style="10" customWidth="1"/>
    <col min="35" max="35" width="12.625" style="10" customWidth="1"/>
    <col min="36" max="36" width="1.625" style="10" customWidth="1"/>
    <col min="37" max="37" width="12.625" style="10" customWidth="1"/>
    <col min="38" max="38" width="1.625" style="10" customWidth="1"/>
    <col min="39" max="39" width="12.625" style="10" customWidth="1"/>
    <col min="40" max="40" width="1.625" style="10" customWidth="1"/>
    <col min="41" max="41" width="12.625" style="10" customWidth="1"/>
    <col min="42" max="42" width="1.625" style="10" customWidth="1"/>
    <col min="43" max="43" width="12.625" style="10" customWidth="1"/>
    <col min="44" max="44" width="1.625" style="10" customWidth="1"/>
    <col min="45" max="45" width="12.625" style="10" customWidth="1"/>
    <col min="46" max="46" width="1.625" style="10" customWidth="1"/>
    <col min="47" max="16384" width="9.625" style="10"/>
  </cols>
  <sheetData>
    <row r="1" spans="1:2594" s="61" customFormat="1" ht="12.75" customHeight="1" thickBot="1" x14ac:dyDescent="0.25">
      <c r="A1" s="103"/>
      <c r="B1" s="104"/>
      <c r="C1" s="104"/>
      <c r="D1" s="104">
        <v>61</v>
      </c>
      <c r="E1" s="104">
        <v>62</v>
      </c>
      <c r="F1" s="104">
        <v>61</v>
      </c>
      <c r="G1" s="104">
        <v>62</v>
      </c>
      <c r="H1" s="104">
        <v>91</v>
      </c>
      <c r="I1" s="104">
        <v>92</v>
      </c>
      <c r="J1" s="104">
        <v>91</v>
      </c>
      <c r="K1" s="104">
        <v>92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594" ht="17.100000000000001" customHeight="1" thickTop="1" x14ac:dyDescent="0.25">
      <c r="A2" s="149"/>
      <c r="B2" s="150"/>
      <c r="C2" s="750" t="s">
        <v>268</v>
      </c>
      <c r="D2" s="750"/>
      <c r="E2" s="750"/>
      <c r="F2" s="751"/>
      <c r="G2" s="306" t="s">
        <v>31</v>
      </c>
      <c r="H2" s="745" t="s">
        <v>307</v>
      </c>
      <c r="I2" s="746"/>
      <c r="J2" s="306" t="s">
        <v>9</v>
      </c>
      <c r="K2" s="703" t="s">
        <v>310</v>
      </c>
      <c r="M2" s="20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594" ht="17.100000000000001" customHeight="1" x14ac:dyDescent="0.25">
      <c r="A3" s="151"/>
      <c r="B3" s="20"/>
      <c r="C3" s="752"/>
      <c r="D3" s="752"/>
      <c r="E3" s="752"/>
      <c r="F3" s="753"/>
      <c r="G3" s="307" t="s">
        <v>14</v>
      </c>
      <c r="H3" s="308"/>
      <c r="I3" s="694"/>
      <c r="J3" s="310"/>
      <c r="K3" s="311"/>
      <c r="M3" s="20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594" ht="17.100000000000001" customHeight="1" x14ac:dyDescent="0.25">
      <c r="A4" s="151"/>
      <c r="B4" s="20"/>
      <c r="C4" s="754" t="s">
        <v>266</v>
      </c>
      <c r="D4" s="754"/>
      <c r="E4" s="754"/>
      <c r="F4" s="723"/>
      <c r="G4" s="307" t="s">
        <v>10</v>
      </c>
      <c r="H4" s="309"/>
      <c r="I4" s="694"/>
      <c r="J4" s="310"/>
      <c r="K4" s="311"/>
      <c r="M4" s="20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734" t="s">
        <v>286</v>
      </c>
      <c r="AA4" s="734"/>
      <c r="AB4" s="734"/>
    </row>
    <row r="5" spans="1:2594" ht="17.100000000000001" customHeight="1" x14ac:dyDescent="0.45">
      <c r="A5" s="151"/>
      <c r="B5" s="85" t="s">
        <v>0</v>
      </c>
      <c r="C5" s="755" t="s">
        <v>45</v>
      </c>
      <c r="D5" s="755"/>
      <c r="E5" s="755"/>
      <c r="F5" s="756"/>
      <c r="G5" s="307" t="s">
        <v>11</v>
      </c>
      <c r="H5" s="694"/>
      <c r="I5" s="314"/>
      <c r="J5" s="361" t="s">
        <v>12</v>
      </c>
      <c r="K5" s="311"/>
      <c r="M5" s="20"/>
      <c r="N5" s="102"/>
      <c r="O5" s="567" t="s">
        <v>285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734"/>
      <c r="AA5" s="734"/>
      <c r="AB5" s="734"/>
    </row>
    <row r="6" spans="1:2594" ht="17.100000000000001" customHeight="1" thickBot="1" x14ac:dyDescent="0.4">
      <c r="A6" s="151"/>
      <c r="B6" s="203"/>
      <c r="C6" s="202"/>
      <c r="D6" s="204"/>
      <c r="E6" s="204"/>
      <c r="F6" s="20"/>
      <c r="G6" s="312" t="s">
        <v>13</v>
      </c>
      <c r="H6" s="694"/>
      <c r="I6" s="309"/>
      <c r="J6" s="310"/>
      <c r="K6" s="311"/>
      <c r="M6" s="20"/>
      <c r="N6" s="102"/>
      <c r="O6" s="20"/>
      <c r="P6" s="20"/>
      <c r="Q6" s="102"/>
      <c r="R6" s="102"/>
      <c r="S6" s="102"/>
      <c r="T6" s="209" t="str">
        <f>G2</f>
        <v xml:space="preserve">Country: </v>
      </c>
      <c r="U6" s="757" t="str">
        <f>H2</f>
        <v>SERBIA</v>
      </c>
      <c r="V6" s="757"/>
      <c r="W6" s="757"/>
      <c r="X6" s="757"/>
      <c r="Y6" s="259"/>
      <c r="Z6" s="259"/>
      <c r="AA6" s="259"/>
      <c r="AC6" s="279" t="str">
        <f>G2</f>
        <v xml:space="preserve">Country: </v>
      </c>
      <c r="AD6" s="258" t="str">
        <f>H2</f>
        <v>SERBIA</v>
      </c>
    </row>
    <row r="7" spans="1:2594" ht="20.25" x14ac:dyDescent="0.3">
      <c r="A7" s="152"/>
      <c r="B7" s="760" t="s">
        <v>83</v>
      </c>
      <c r="C7" s="760"/>
      <c r="D7" s="760"/>
      <c r="E7" s="290" t="s">
        <v>72</v>
      </c>
      <c r="F7" s="241" t="s">
        <v>0</v>
      </c>
      <c r="G7" s="120" t="s">
        <v>0</v>
      </c>
      <c r="H7" s="205"/>
      <c r="I7" s="205"/>
      <c r="J7" s="206"/>
      <c r="K7" s="207"/>
      <c r="M7" s="20"/>
      <c r="N7" s="210"/>
      <c r="O7" s="211" t="s">
        <v>45</v>
      </c>
      <c r="P7" s="212"/>
      <c r="Q7" s="758" t="s">
        <v>69</v>
      </c>
      <c r="R7" s="758"/>
      <c r="S7" s="758"/>
      <c r="T7" s="758"/>
      <c r="U7" s="758"/>
      <c r="V7" s="758"/>
      <c r="W7" s="758"/>
      <c r="X7" s="759"/>
      <c r="Y7" s="254"/>
      <c r="Z7" s="262"/>
      <c r="AA7" s="249"/>
      <c r="AB7" s="263"/>
      <c r="AC7" s="264"/>
      <c r="AD7" s="265"/>
    </row>
    <row r="8" spans="1:2594" s="15" customFormat="1" ht="13.5" customHeight="1" x14ac:dyDescent="0.25">
      <c r="A8" s="153" t="s">
        <v>15</v>
      </c>
      <c r="B8" s="3" t="s">
        <v>0</v>
      </c>
      <c r="C8" s="106" t="s">
        <v>41</v>
      </c>
      <c r="D8" s="739" t="s">
        <v>2</v>
      </c>
      <c r="E8" s="740"/>
      <c r="F8" s="741"/>
      <c r="G8" s="742"/>
      <c r="H8" s="741" t="s">
        <v>5</v>
      </c>
      <c r="I8" s="741"/>
      <c r="J8" s="741"/>
      <c r="K8" s="747"/>
      <c r="L8" s="234"/>
      <c r="M8" s="235"/>
      <c r="N8" s="213" t="str">
        <f>A8</f>
        <v>Product</v>
      </c>
      <c r="O8" s="64"/>
      <c r="P8" s="112"/>
      <c r="Q8" s="740" t="str">
        <f>D8</f>
        <v>I M P O R T</v>
      </c>
      <c r="R8" s="740"/>
      <c r="S8" s="740"/>
      <c r="T8" s="742"/>
      <c r="U8" s="741" t="str">
        <f>H8</f>
        <v>E X P O R T</v>
      </c>
      <c r="V8" s="741" t="s">
        <v>0</v>
      </c>
      <c r="W8" s="741" t="s">
        <v>0</v>
      </c>
      <c r="X8" s="744" t="s">
        <v>0</v>
      </c>
      <c r="Y8" s="250"/>
      <c r="Z8" s="369" t="str">
        <f>A8</f>
        <v>Product</v>
      </c>
      <c r="AA8" s="250"/>
      <c r="AB8" s="266" t="s">
        <v>0</v>
      </c>
      <c r="AC8" s="748" t="s">
        <v>82</v>
      </c>
      <c r="AD8" s="749"/>
      <c r="AE8" s="15" t="s">
        <v>0</v>
      </c>
    </row>
    <row r="9" spans="1:2594" ht="12.75" customHeight="1" x14ac:dyDescent="0.25">
      <c r="A9" s="153" t="s">
        <v>25</v>
      </c>
      <c r="B9" s="48" t="s">
        <v>15</v>
      </c>
      <c r="C9" s="107" t="s">
        <v>42</v>
      </c>
      <c r="D9" s="737">
        <v>2016</v>
      </c>
      <c r="E9" s="736"/>
      <c r="F9" s="737">
        <f>D9+1</f>
        <v>2017</v>
      </c>
      <c r="G9" s="736"/>
      <c r="H9" s="735">
        <f>D9</f>
        <v>2016</v>
      </c>
      <c r="I9" s="736"/>
      <c r="J9" s="737">
        <f>F9</f>
        <v>2017</v>
      </c>
      <c r="K9" s="743"/>
      <c r="L9" s="236"/>
      <c r="M9" s="237"/>
      <c r="N9" s="465" t="str">
        <f>A9</f>
        <v>code</v>
      </c>
      <c r="O9" s="64"/>
      <c r="P9" s="115"/>
      <c r="Q9" s="735">
        <f>D9</f>
        <v>2016</v>
      </c>
      <c r="R9" s="736" t="s">
        <v>0</v>
      </c>
      <c r="S9" s="737">
        <f>F9</f>
        <v>2017</v>
      </c>
      <c r="T9" s="736" t="s">
        <v>0</v>
      </c>
      <c r="U9" s="735">
        <f>H9</f>
        <v>2016</v>
      </c>
      <c r="V9" s="736" t="s">
        <v>0</v>
      </c>
      <c r="W9" s="737">
        <f>J9</f>
        <v>2017</v>
      </c>
      <c r="X9" s="738" t="s">
        <v>0</v>
      </c>
      <c r="Y9" s="114"/>
      <c r="Z9" s="370" t="str">
        <f>A9</f>
        <v>code</v>
      </c>
      <c r="AA9" s="114"/>
      <c r="AB9" s="266" t="s">
        <v>0</v>
      </c>
      <c r="AC9" s="257">
        <f>H9</f>
        <v>2016</v>
      </c>
      <c r="AD9" s="267">
        <f>F9</f>
        <v>2017</v>
      </c>
      <c r="AE9" s="10" t="s">
        <v>0</v>
      </c>
    </row>
    <row r="10" spans="1:2594" ht="14.25" customHeight="1" x14ac:dyDescent="0.2">
      <c r="A10" s="154" t="s">
        <v>0</v>
      </c>
      <c r="B10" s="147"/>
      <c r="C10" s="55" t="s">
        <v>0</v>
      </c>
      <c r="D10" s="148" t="s">
        <v>1</v>
      </c>
      <c r="E10" s="148" t="s">
        <v>66</v>
      </c>
      <c r="F10" s="148" t="s">
        <v>1</v>
      </c>
      <c r="G10" s="148" t="s">
        <v>66</v>
      </c>
      <c r="H10" s="148" t="s">
        <v>1</v>
      </c>
      <c r="I10" s="148" t="s">
        <v>66</v>
      </c>
      <c r="J10" s="148" t="s">
        <v>1</v>
      </c>
      <c r="K10" s="155" t="s">
        <v>66</v>
      </c>
      <c r="L10" s="237"/>
      <c r="M10" s="237"/>
      <c r="N10" s="464" t="str">
        <f>A10</f>
        <v xml:space="preserve"> </v>
      </c>
      <c r="O10" s="463"/>
      <c r="P10" s="141"/>
      <c r="Q10" s="114" t="str">
        <f>D10</f>
        <v xml:space="preserve"> Quantity</v>
      </c>
      <c r="R10" s="106" t="str">
        <f>E10</f>
        <v>Value</v>
      </c>
      <c r="S10" s="48" t="str">
        <f>F10</f>
        <v xml:space="preserve"> Quantity</v>
      </c>
      <c r="T10" s="106" t="str">
        <f>G10</f>
        <v>Value</v>
      </c>
      <c r="U10" s="49" t="str">
        <f>H10</f>
        <v xml:space="preserve"> Quantity</v>
      </c>
      <c r="V10" s="106" t="str">
        <f>I10</f>
        <v>Value</v>
      </c>
      <c r="W10" s="48" t="str">
        <f>J10</f>
        <v xml:space="preserve"> Quantity</v>
      </c>
      <c r="X10" s="108" t="str">
        <f>K10</f>
        <v>Value</v>
      </c>
      <c r="Y10" s="114"/>
      <c r="Z10" s="371" t="str">
        <f>A10</f>
        <v xml:space="preserve"> </v>
      </c>
      <c r="AA10" s="253"/>
      <c r="AB10" s="261" t="s">
        <v>0</v>
      </c>
      <c r="AC10" s="366"/>
      <c r="AD10" s="367"/>
    </row>
    <row r="11" spans="1:2594" s="125" customFormat="1" ht="15" customHeight="1" x14ac:dyDescent="0.15">
      <c r="A11" s="156">
        <v>1</v>
      </c>
      <c r="B11" s="122" t="s">
        <v>162</v>
      </c>
      <c r="C11" s="123" t="s">
        <v>106</v>
      </c>
      <c r="D11" s="454">
        <v>124</v>
      </c>
      <c r="E11" s="454">
        <v>7386</v>
      </c>
      <c r="F11" s="454"/>
      <c r="G11" s="454"/>
      <c r="H11" s="454">
        <v>118</v>
      </c>
      <c r="I11" s="164">
        <v>8980</v>
      </c>
      <c r="J11" s="454">
        <v>105</v>
      </c>
      <c r="K11" s="164">
        <v>22194</v>
      </c>
      <c r="L11" s="238"/>
      <c r="M11" s="239"/>
      <c r="N11" s="126">
        <f t="shared" ref="N11:O18" si="0">A11</f>
        <v>1</v>
      </c>
      <c r="O11" s="122" t="str">
        <f t="shared" si="0"/>
        <v>ROUNDWOOD (WOOD IN THE ROUGH)</v>
      </c>
      <c r="P11" s="123" t="s">
        <v>106</v>
      </c>
      <c r="Q11" s="214">
        <f>D11-(D12+D15)</f>
        <v>0</v>
      </c>
      <c r="R11" s="215">
        <f t="shared" ref="R11:X11" si="1">E11-(E12+E15)</f>
        <v>0</v>
      </c>
      <c r="S11" s="215">
        <f t="shared" si="1"/>
        <v>-72</v>
      </c>
      <c r="T11" s="215">
        <f t="shared" si="1"/>
        <v>-4825</v>
      </c>
      <c r="U11" s="215">
        <f t="shared" si="1"/>
        <v>0</v>
      </c>
      <c r="V11" s="215">
        <f t="shared" si="1"/>
        <v>0</v>
      </c>
      <c r="W11" s="215">
        <f t="shared" si="1"/>
        <v>0</v>
      </c>
      <c r="X11" s="216">
        <f t="shared" si="1"/>
        <v>0</v>
      </c>
      <c r="Y11" s="260"/>
      <c r="Z11" s="269">
        <f>A11</f>
        <v>1</v>
      </c>
      <c r="AA11" s="122" t="str">
        <f t="shared" ref="AA11:AA20" si="2">B11</f>
        <v>ROUNDWOOD (WOOD IN THE ROUGH)</v>
      </c>
      <c r="AB11" s="123" t="s">
        <v>106</v>
      </c>
      <c r="AC11" s="271">
        <f>IF(ISNUMBER('JQ1|Primary Products|Production'!D13+D11-H11),'JQ1|Primary Products|Production'!D13+D11-H11,IF(ISNUMBER(H11-D11),"NT " &amp; H11-D11,"…"))</f>
        <v>7921</v>
      </c>
      <c r="AD11" s="272">
        <f>IF(ISNUMBER('JQ1|Primary Products|Production'!E13+F11-J11),'JQ1|Primary Products|Production'!E13+F11-J11,IF(ISNUMBER(J11-F11),"NT " &amp; J11-F11,"…"))</f>
        <v>7684</v>
      </c>
      <c r="AE11" s="566" t="s">
        <v>0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</row>
    <row r="12" spans="1:2594" s="18" customFormat="1" ht="15" customHeight="1" x14ac:dyDescent="0.15">
      <c r="A12" s="158">
        <v>1.1000000000000001</v>
      </c>
      <c r="B12" s="505" t="s">
        <v>125</v>
      </c>
      <c r="C12" s="51" t="s">
        <v>106</v>
      </c>
      <c r="D12" s="52">
        <v>5</v>
      </c>
      <c r="E12" s="52">
        <v>238</v>
      </c>
      <c r="F12" s="52">
        <v>7</v>
      </c>
      <c r="G12" s="52">
        <v>488</v>
      </c>
      <c r="H12" s="52">
        <v>57</v>
      </c>
      <c r="I12" s="162">
        <v>2441</v>
      </c>
      <c r="J12" s="52">
        <v>35</v>
      </c>
      <c r="K12" s="162">
        <v>1977</v>
      </c>
      <c r="L12" s="238"/>
      <c r="M12" s="239"/>
      <c r="N12" s="4">
        <f t="shared" si="0"/>
        <v>1.1000000000000001</v>
      </c>
      <c r="O12" s="38" t="str">
        <f t="shared" si="0"/>
        <v>WOOD FUEL (INCLUDING WOOD FOR CHARCOAL)</v>
      </c>
      <c r="P12" s="51" t="s">
        <v>106</v>
      </c>
      <c r="Q12" s="563">
        <f>D12-(D13+D14)</f>
        <v>0</v>
      </c>
      <c r="R12" s="217">
        <f t="shared" ref="R12:X12" si="3">E12-(E13+E14)</f>
        <v>0</v>
      </c>
      <c r="S12" s="217">
        <f t="shared" si="3"/>
        <v>0</v>
      </c>
      <c r="T12" s="217">
        <f t="shared" si="3"/>
        <v>0</v>
      </c>
      <c r="U12" s="217">
        <f t="shared" si="3"/>
        <v>0</v>
      </c>
      <c r="V12" s="217">
        <f t="shared" si="3"/>
        <v>-6539</v>
      </c>
      <c r="W12" s="217">
        <f t="shared" si="3"/>
        <v>0</v>
      </c>
      <c r="X12" s="218">
        <f t="shared" si="3"/>
        <v>0</v>
      </c>
      <c r="Y12" s="240"/>
      <c r="Z12" s="372">
        <f t="shared" ref="Z12:AA69" si="4">A12</f>
        <v>1.1000000000000001</v>
      </c>
      <c r="AA12" s="38" t="str">
        <f t="shared" si="2"/>
        <v>WOOD FUEL (INCLUDING WOOD FOR CHARCOAL)</v>
      </c>
      <c r="AB12" s="51" t="s">
        <v>106</v>
      </c>
      <c r="AC12" s="368">
        <f>IF(ISNUMBER('JQ1|Primary Products|Production'!D14+D12-H12),'JQ1|Primary Products|Production'!D14+D12-H12,IF(ISNUMBER(H12-D12),"NT " &amp; H12-D12,"…"))</f>
        <v>6324</v>
      </c>
      <c r="AD12" s="289">
        <f>IF(ISNUMBER('JQ1|Primary Products|Production'!E14+F12-J12),'JQ1|Primary Products|Production'!E14+F12-J12,IF(ISNUMBER(J12-F12),"NT " &amp; J12-F12,"…"))</f>
        <v>6408</v>
      </c>
    </row>
    <row r="13" spans="1:2594" s="18" customFormat="1" ht="15" customHeight="1" x14ac:dyDescent="0.15">
      <c r="A13" s="608" t="s">
        <v>19</v>
      </c>
      <c r="B13" s="39" t="s">
        <v>3</v>
      </c>
      <c r="C13" s="47" t="s">
        <v>106</v>
      </c>
      <c r="D13" s="52">
        <v>0</v>
      </c>
      <c r="E13" s="52">
        <v>0</v>
      </c>
      <c r="F13" s="52">
        <v>0</v>
      </c>
      <c r="G13" s="54">
        <v>0</v>
      </c>
      <c r="H13" s="52">
        <v>0</v>
      </c>
      <c r="I13" s="52">
        <v>0</v>
      </c>
      <c r="J13" s="52">
        <v>7</v>
      </c>
      <c r="K13" s="160">
        <v>310</v>
      </c>
      <c r="L13" s="238"/>
      <c r="M13" s="239"/>
      <c r="N13" s="4" t="str">
        <f t="shared" ref="N13:N14" si="5">A13</f>
        <v>1.1.C</v>
      </c>
      <c r="O13" s="39" t="str">
        <f t="shared" ref="O13:O14" si="6">B13</f>
        <v>Coniferous</v>
      </c>
      <c r="P13" s="47" t="s">
        <v>106</v>
      </c>
      <c r="Q13" s="217"/>
      <c r="R13" s="217"/>
      <c r="S13" s="217"/>
      <c r="T13" s="217"/>
      <c r="U13" s="217"/>
      <c r="V13" s="217"/>
      <c r="W13" s="217"/>
      <c r="X13" s="218"/>
      <c r="Y13" s="240"/>
      <c r="Z13" s="372" t="str">
        <f t="shared" ref="Z13:Z14" si="7">A13</f>
        <v>1.1.C</v>
      </c>
      <c r="AA13" s="39" t="str">
        <f t="shared" ref="AA13:AA14" si="8">B13</f>
        <v>Coniferous</v>
      </c>
      <c r="AB13" s="47" t="s">
        <v>106</v>
      </c>
      <c r="AC13" s="368">
        <f>IF(ISNUMBER('JQ1|Primary Products|Production'!D15+D13-H13),'JQ1|Primary Products|Production'!D15+D13-H13,IF(ISNUMBER(H13-D13),"NT " &amp; H13-D13,"…"))</f>
        <v>113</v>
      </c>
      <c r="AD13" s="289">
        <f>IF(ISNUMBER('JQ1|Primary Products|Production'!E15+F13-J13),'JQ1|Primary Products|Production'!E15+F13-J13,IF(ISNUMBER(J13-F13),"NT " &amp; J13-F13,"…"))</f>
        <v>114</v>
      </c>
    </row>
    <row r="14" spans="1:2594" s="18" customFormat="1" ht="15" customHeight="1" x14ac:dyDescent="0.15">
      <c r="A14" s="608" t="s">
        <v>55</v>
      </c>
      <c r="B14" s="42" t="s">
        <v>4</v>
      </c>
      <c r="C14" s="51" t="s">
        <v>106</v>
      </c>
      <c r="D14" s="52">
        <v>5</v>
      </c>
      <c r="E14" s="52">
        <v>238</v>
      </c>
      <c r="F14" s="52">
        <v>7</v>
      </c>
      <c r="G14" s="54">
        <v>488</v>
      </c>
      <c r="H14" s="52">
        <v>57</v>
      </c>
      <c r="I14" s="52">
        <v>8980</v>
      </c>
      <c r="J14" s="52">
        <v>28</v>
      </c>
      <c r="K14" s="160">
        <v>1667</v>
      </c>
      <c r="L14" s="238"/>
      <c r="M14" s="239"/>
      <c r="N14" s="4" t="str">
        <f t="shared" si="5"/>
        <v>1.1.NC</v>
      </c>
      <c r="O14" s="39" t="str">
        <f t="shared" si="6"/>
        <v>Non-Coniferous</v>
      </c>
      <c r="P14" s="47" t="s">
        <v>106</v>
      </c>
      <c r="Q14" s="217"/>
      <c r="R14" s="217"/>
      <c r="S14" s="217"/>
      <c r="T14" s="217"/>
      <c r="U14" s="217"/>
      <c r="V14" s="217"/>
      <c r="W14" s="217"/>
      <c r="X14" s="218"/>
      <c r="Y14" s="240"/>
      <c r="Z14" s="372" t="str">
        <f t="shared" si="7"/>
        <v>1.1.NC</v>
      </c>
      <c r="AA14" s="39" t="str">
        <f t="shared" si="8"/>
        <v>Non-Coniferous</v>
      </c>
      <c r="AB14" s="47" t="s">
        <v>106</v>
      </c>
      <c r="AC14" s="368">
        <f>IF(ISNUMBER('JQ1|Primary Products|Production'!D16+D14-H14),'JQ1|Primary Products|Production'!D16+D14-H14,IF(ISNUMBER(H14-D14),"NT " &amp; H14-D14,"…"))</f>
        <v>6211</v>
      </c>
      <c r="AD14" s="289">
        <f>IF(ISNUMBER('JQ1|Primary Products|Production'!E16+F14-J14),'JQ1|Primary Products|Production'!E16+F14-J14,IF(ISNUMBER(J14-F14),"NT " &amp; J14-F14,"…"))</f>
        <v>6294</v>
      </c>
    </row>
    <row r="15" spans="1:2594" s="18" customFormat="1" ht="15" customHeight="1" x14ac:dyDescent="0.15">
      <c r="A15" s="158">
        <v>1.2</v>
      </c>
      <c r="B15" s="38" t="s">
        <v>161</v>
      </c>
      <c r="C15" s="56" t="s">
        <v>106</v>
      </c>
      <c r="D15" s="50">
        <v>119</v>
      </c>
      <c r="E15" s="50">
        <v>7148</v>
      </c>
      <c r="F15" s="50">
        <v>65</v>
      </c>
      <c r="G15" s="50">
        <v>4337</v>
      </c>
      <c r="H15" s="53">
        <v>61</v>
      </c>
      <c r="I15" s="159">
        <v>6539</v>
      </c>
      <c r="J15" s="53">
        <v>70</v>
      </c>
      <c r="K15" s="159">
        <v>20217</v>
      </c>
      <c r="L15" s="238"/>
      <c r="M15" s="239"/>
      <c r="N15" s="4">
        <f t="shared" si="0"/>
        <v>1.2</v>
      </c>
      <c r="O15" s="38" t="str">
        <f t="shared" si="0"/>
        <v>INDUSTRIAL ROUNDWOOD</v>
      </c>
      <c r="P15" s="56" t="s">
        <v>106</v>
      </c>
      <c r="Q15" s="564">
        <f>D15-(D16+D17)</f>
        <v>0</v>
      </c>
      <c r="R15" s="219">
        <f t="shared" ref="R15:X15" si="9">E15-(E16+E17)</f>
        <v>0</v>
      </c>
      <c r="S15" s="219">
        <f t="shared" si="9"/>
        <v>0</v>
      </c>
      <c r="T15" s="219">
        <f t="shared" si="9"/>
        <v>0</v>
      </c>
      <c r="U15" s="219">
        <f t="shared" si="9"/>
        <v>0</v>
      </c>
      <c r="V15" s="219">
        <f t="shared" si="9"/>
        <v>0</v>
      </c>
      <c r="W15" s="219">
        <f t="shared" si="9"/>
        <v>0</v>
      </c>
      <c r="X15" s="220">
        <f t="shared" si="9"/>
        <v>0</v>
      </c>
      <c r="Y15" s="260"/>
      <c r="Z15" s="372">
        <f t="shared" si="4"/>
        <v>1.2</v>
      </c>
      <c r="AA15" s="38" t="str">
        <f t="shared" si="2"/>
        <v>INDUSTRIAL ROUNDWOOD</v>
      </c>
      <c r="AB15" s="56" t="s">
        <v>106</v>
      </c>
      <c r="AC15" s="368">
        <f>IF(ISNUMBER('JQ1|Primary Products|Production'!D17+D15-H15),'JQ1|Primary Products|Production'!D17+D15-H15,IF(ISNUMBER(H15-D15),"NT " &amp; H15-D15,"…"))</f>
        <v>1597</v>
      </c>
      <c r="AD15" s="289">
        <f>IF(ISNUMBER('JQ1|Primary Products|Production'!E17+F15-J15),'JQ1|Primary Products|Production'!E17+F15-J15,IF(ISNUMBER(J15-F15),"NT " &amp; J15-F15,"…"))</f>
        <v>1348</v>
      </c>
    </row>
    <row r="16" spans="1:2594" s="18" customFormat="1" ht="15" customHeight="1" x14ac:dyDescent="0.15">
      <c r="A16" s="158" t="s">
        <v>20</v>
      </c>
      <c r="B16" s="39" t="s">
        <v>3</v>
      </c>
      <c r="C16" s="47" t="s">
        <v>106</v>
      </c>
      <c r="D16" s="52">
        <v>57</v>
      </c>
      <c r="E16" s="54">
        <v>3737</v>
      </c>
      <c r="F16" s="52">
        <v>27</v>
      </c>
      <c r="G16" s="54">
        <v>1760</v>
      </c>
      <c r="H16" s="52">
        <v>14</v>
      </c>
      <c r="I16" s="160">
        <v>2447</v>
      </c>
      <c r="J16" s="52">
        <v>6</v>
      </c>
      <c r="K16" s="160">
        <v>1206</v>
      </c>
      <c r="L16" s="238"/>
      <c r="M16" s="239"/>
      <c r="N16" s="4" t="str">
        <f t="shared" si="0"/>
        <v>1.2.C</v>
      </c>
      <c r="O16" s="39" t="str">
        <f t="shared" si="0"/>
        <v>Coniferous</v>
      </c>
      <c r="P16" s="47" t="s">
        <v>106</v>
      </c>
      <c r="Q16" s="217"/>
      <c r="R16" s="217"/>
      <c r="S16" s="217"/>
      <c r="T16" s="217"/>
      <c r="U16" s="217"/>
      <c r="V16" s="217"/>
      <c r="W16" s="217"/>
      <c r="X16" s="218"/>
      <c r="Y16" s="240"/>
      <c r="Z16" s="372" t="str">
        <f t="shared" si="4"/>
        <v>1.2.C</v>
      </c>
      <c r="AA16" s="39" t="str">
        <f t="shared" si="2"/>
        <v>Coniferous</v>
      </c>
      <c r="AB16" s="47" t="s">
        <v>106</v>
      </c>
      <c r="AC16" s="368">
        <f>IF(ISNUMBER('JQ1|Primary Products|Production'!D18+D16-H16),'JQ1|Primary Products|Production'!D18+D16-H16,IF(ISNUMBER(H16-D16),"NT " &amp; H16-D16,"…"))</f>
        <v>317</v>
      </c>
      <c r="AD16" s="289">
        <f>IF(ISNUMBER('JQ1|Primary Products|Production'!E18+F16-J16),'JQ1|Primary Products|Production'!E18+F16-J16,IF(ISNUMBER(J16-F16),"NT " &amp; J16-F16,"…"))</f>
        <v>285</v>
      </c>
    </row>
    <row r="17" spans="1:2594" s="18" customFormat="1" ht="15" customHeight="1" x14ac:dyDescent="0.15">
      <c r="A17" s="158" t="s">
        <v>56</v>
      </c>
      <c r="B17" s="39" t="s">
        <v>4</v>
      </c>
      <c r="C17" s="47" t="s">
        <v>106</v>
      </c>
      <c r="D17" s="52">
        <v>62</v>
      </c>
      <c r="E17" s="54">
        <v>3411</v>
      </c>
      <c r="F17" s="52">
        <v>38</v>
      </c>
      <c r="G17" s="54">
        <v>2577</v>
      </c>
      <c r="H17" s="52">
        <v>47</v>
      </c>
      <c r="I17" s="160">
        <v>4092</v>
      </c>
      <c r="J17" s="52">
        <v>64</v>
      </c>
      <c r="K17" s="160">
        <v>19011</v>
      </c>
      <c r="L17" s="238"/>
      <c r="M17" s="239"/>
      <c r="N17" s="4" t="str">
        <f t="shared" si="0"/>
        <v>1.2.NC</v>
      </c>
      <c r="O17" s="39" t="str">
        <f t="shared" si="0"/>
        <v>Non-Coniferous</v>
      </c>
      <c r="P17" s="47" t="s">
        <v>106</v>
      </c>
      <c r="Q17" s="217"/>
      <c r="R17" s="217"/>
      <c r="S17" s="217"/>
      <c r="T17" s="217"/>
      <c r="U17" s="217"/>
      <c r="V17" s="217"/>
      <c r="W17" s="217"/>
      <c r="X17" s="218"/>
      <c r="Y17" s="240"/>
      <c r="Z17" s="372" t="str">
        <f t="shared" si="4"/>
        <v>1.2.NC</v>
      </c>
      <c r="AA17" s="39" t="str">
        <f t="shared" si="2"/>
        <v>Non-Coniferous</v>
      </c>
      <c r="AB17" s="47" t="s">
        <v>106</v>
      </c>
      <c r="AC17" s="368">
        <f>IF(ISNUMBER('JQ1|Primary Products|Production'!D19+D17-H17),'JQ1|Primary Products|Production'!D19+D17-H17,IF(ISNUMBER(H17-D17),"NT " &amp; H17-D17,"…"))</f>
        <v>1280</v>
      </c>
      <c r="AD17" s="289">
        <f>IF(ISNUMBER('JQ1|Primary Products|Production'!E19+F17-J17),'JQ1|Primary Products|Production'!E19+F17-J17,IF(ISNUMBER(J17-F17),"NT " &amp; J17-F17,"…"))</f>
        <v>1063</v>
      </c>
    </row>
    <row r="18" spans="1:2594" s="18" customFormat="1" ht="15" customHeight="1" x14ac:dyDescent="0.15">
      <c r="A18" s="161" t="s">
        <v>65</v>
      </c>
      <c r="B18" s="60" t="s">
        <v>63</v>
      </c>
      <c r="C18" s="51" t="s">
        <v>106</v>
      </c>
      <c r="D18" s="52">
        <v>0</v>
      </c>
      <c r="E18" s="54">
        <v>0</v>
      </c>
      <c r="F18" s="52">
        <v>0</v>
      </c>
      <c r="G18" s="54">
        <v>0</v>
      </c>
      <c r="H18" s="52">
        <v>0</v>
      </c>
      <c r="I18" s="160">
        <v>0</v>
      </c>
      <c r="J18" s="52">
        <v>0</v>
      </c>
      <c r="K18" s="160">
        <v>0</v>
      </c>
      <c r="L18" s="238"/>
      <c r="M18" s="239"/>
      <c r="N18" s="4" t="str">
        <f t="shared" si="0"/>
        <v>1.2.NC.T</v>
      </c>
      <c r="O18" s="40" t="str">
        <f t="shared" si="0"/>
        <v>of which: Tropical</v>
      </c>
      <c r="P18" s="51" t="s">
        <v>106</v>
      </c>
      <c r="Q18" s="225" t="str">
        <f>IF(AND(ISNUMBER(D18/D17),D18&gt;D17),"&gt; 1.2.NC !!","")</f>
        <v/>
      </c>
      <c r="R18" s="225" t="str">
        <f t="shared" ref="R18:X18" si="10">IF(AND(ISNUMBER(E18/E17),E18&gt;E17),"&gt; 1.2.NC !!","")</f>
        <v/>
      </c>
      <c r="S18" s="225" t="str">
        <f t="shared" si="10"/>
        <v/>
      </c>
      <c r="T18" s="225" t="str">
        <f t="shared" si="10"/>
        <v/>
      </c>
      <c r="U18" s="225" t="str">
        <f t="shared" si="10"/>
        <v/>
      </c>
      <c r="V18" s="225" t="str">
        <f t="shared" si="10"/>
        <v/>
      </c>
      <c r="W18" s="225" t="str">
        <f t="shared" si="10"/>
        <v/>
      </c>
      <c r="X18" s="226" t="str">
        <f t="shared" si="10"/>
        <v/>
      </c>
      <c r="Y18" s="240"/>
      <c r="Z18" s="373" t="str">
        <f t="shared" si="4"/>
        <v>1.2.NC.T</v>
      </c>
      <c r="AA18" s="40" t="str">
        <f t="shared" si="2"/>
        <v>of which: Tropical</v>
      </c>
      <c r="AB18" s="51" t="s">
        <v>106</v>
      </c>
      <c r="AC18" s="368">
        <f>IF(ISNUMBER('JQ1|Primary Products|Production'!D20+D18-H18),'JQ1|Primary Products|Production'!D20+D18-H18,IF(ISNUMBER(H18-D18),"NT " &amp; H18-D18,"…"))</f>
        <v>0</v>
      </c>
      <c r="AD18" s="289">
        <f>IF(ISNUMBER('JQ1|Primary Products|Production'!E20+F18-J18),'JQ1|Primary Products|Production'!E20+F18-J18,IF(ISNUMBER(J18-F18),"NT " &amp; J18-F18,"…"))</f>
        <v>0</v>
      </c>
      <c r="AE18" s="17"/>
    </row>
    <row r="19" spans="1:2594" s="125" customFormat="1" ht="15" customHeight="1" x14ac:dyDescent="0.15">
      <c r="A19" s="163">
        <v>2</v>
      </c>
      <c r="B19" s="138" t="s">
        <v>28</v>
      </c>
      <c r="C19" s="139" t="s">
        <v>61</v>
      </c>
      <c r="D19" s="128">
        <v>1</v>
      </c>
      <c r="E19" s="129">
        <v>595</v>
      </c>
      <c r="F19" s="128">
        <v>0.4</v>
      </c>
      <c r="G19" s="129">
        <v>299</v>
      </c>
      <c r="H19" s="128">
        <v>14</v>
      </c>
      <c r="I19" s="164">
        <v>4928</v>
      </c>
      <c r="J19" s="128">
        <v>15</v>
      </c>
      <c r="K19" s="164">
        <v>5541</v>
      </c>
      <c r="L19" s="238"/>
      <c r="M19" s="239"/>
      <c r="N19" s="140">
        <f t="shared" ref="N19:N69" si="11">A19</f>
        <v>2</v>
      </c>
      <c r="O19" s="138" t="str">
        <f t="shared" ref="O19:O69" si="12">B19</f>
        <v>WOOD CHARCOAL</v>
      </c>
      <c r="P19" s="139" t="s">
        <v>61</v>
      </c>
      <c r="Q19" s="461"/>
      <c r="R19" s="461"/>
      <c r="S19" s="461"/>
      <c r="T19" s="461"/>
      <c r="U19" s="461"/>
      <c r="V19" s="461"/>
      <c r="W19" s="461"/>
      <c r="X19" s="462"/>
      <c r="Y19" s="240"/>
      <c r="Z19" s="270">
        <f t="shared" si="4"/>
        <v>2</v>
      </c>
      <c r="AA19" s="138" t="str">
        <f t="shared" si="2"/>
        <v>WOOD CHARCOAL</v>
      </c>
      <c r="AB19" s="139" t="s">
        <v>61</v>
      </c>
      <c r="AC19" s="273">
        <f>IF(ISNUMBER('JQ1|Primary Products|Production'!D31+D19-H19),'JQ1|Primary Products|Production'!D31+D19-H19,IF(ISNUMBER(H19-D19),"NT " &amp; H19-D19,"…"))</f>
        <v>14</v>
      </c>
      <c r="AD19" s="274">
        <f>IF(ISNUMBER('JQ1|Primary Products|Production'!E31+F19-J19),'JQ1|Primary Products|Production'!E31+F19-J19,IF(ISNUMBER(J19-F19),"NT " &amp; J19-F19,"…"))</f>
        <v>13.399999999999999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</row>
    <row r="20" spans="1:2594" s="125" customFormat="1" ht="15" customHeight="1" x14ac:dyDescent="0.15">
      <c r="A20" s="156">
        <v>3</v>
      </c>
      <c r="B20" s="122" t="s">
        <v>129</v>
      </c>
      <c r="C20" s="123" t="s">
        <v>71</v>
      </c>
      <c r="D20" s="128">
        <v>44</v>
      </c>
      <c r="E20" s="129">
        <v>1295</v>
      </c>
      <c r="F20" s="128">
        <v>46</v>
      </c>
      <c r="G20" s="129">
        <v>1252</v>
      </c>
      <c r="H20" s="128">
        <v>2.2999999999999998</v>
      </c>
      <c r="I20" s="164">
        <v>194</v>
      </c>
      <c r="J20" s="128">
        <v>1</v>
      </c>
      <c r="K20" s="164">
        <v>112</v>
      </c>
      <c r="L20" s="238"/>
      <c r="M20" s="239"/>
      <c r="N20" s="130">
        <f t="shared" si="11"/>
        <v>3</v>
      </c>
      <c r="O20" s="127" t="str">
        <f t="shared" si="12"/>
        <v>WOOD CHIPS, PARTICLES AND RESIDUES</v>
      </c>
      <c r="P20" s="123" t="s">
        <v>71</v>
      </c>
      <c r="Q20" s="460">
        <f>D20-(D21+D22)</f>
        <v>0</v>
      </c>
      <c r="R20" s="223">
        <f t="shared" ref="R20:X20" si="13">E20-(E21+E22)</f>
        <v>0</v>
      </c>
      <c r="S20" s="223">
        <f t="shared" si="13"/>
        <v>0</v>
      </c>
      <c r="T20" s="223">
        <f t="shared" si="13"/>
        <v>0</v>
      </c>
      <c r="U20" s="223">
        <f t="shared" si="13"/>
        <v>0</v>
      </c>
      <c r="V20" s="223">
        <f t="shared" si="13"/>
        <v>0</v>
      </c>
      <c r="W20" s="223">
        <f t="shared" si="13"/>
        <v>-0.10000000000000009</v>
      </c>
      <c r="X20" s="224">
        <f t="shared" si="13"/>
        <v>0</v>
      </c>
      <c r="Y20" s="240"/>
      <c r="Z20" s="466">
        <f t="shared" si="4"/>
        <v>3</v>
      </c>
      <c r="AA20" s="127" t="str">
        <f t="shared" si="2"/>
        <v>WOOD CHIPS, PARTICLES AND RESIDUES</v>
      </c>
      <c r="AB20" s="123" t="s">
        <v>71</v>
      </c>
      <c r="AC20" s="273">
        <f>IF(ISNUMBER('JQ1|Primary Products|Production'!D32+D20-H20),'JQ1|Primary Products|Production'!D32+D20-H20,IF(ISNUMBER(H20-D20),"NT " &amp; H20-D20,"…"))</f>
        <v>583.70000000000005</v>
      </c>
      <c r="AD20" s="274">
        <f>IF(ISNUMBER('JQ1|Primary Products|Production'!E32+F20-J20),'JQ1|Primary Products|Production'!E32+F20-J20,IF(ISNUMBER(J20-F20),"NT " &amp; J20-F20,"…"))</f>
        <v>526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</row>
    <row r="21" spans="1:2594" s="18" customFormat="1" ht="15" customHeight="1" x14ac:dyDescent="0.15">
      <c r="A21" s="158" t="s">
        <v>127</v>
      </c>
      <c r="B21" s="41" t="s">
        <v>60</v>
      </c>
      <c r="C21" s="47" t="s">
        <v>71</v>
      </c>
      <c r="D21" s="52">
        <v>1</v>
      </c>
      <c r="E21" s="54">
        <v>124</v>
      </c>
      <c r="F21" s="52">
        <v>36</v>
      </c>
      <c r="G21" s="54">
        <v>902</v>
      </c>
      <c r="H21" s="52">
        <v>2</v>
      </c>
      <c r="I21" s="160">
        <v>133</v>
      </c>
      <c r="J21" s="52">
        <v>1</v>
      </c>
      <c r="K21" s="160">
        <v>105</v>
      </c>
      <c r="L21" s="238"/>
      <c r="M21" s="239"/>
      <c r="N21" s="4" t="str">
        <f>A21</f>
        <v>3.1</v>
      </c>
      <c r="O21" s="41" t="str">
        <f>B21</f>
        <v>WOOD CHIPS AND PARTICLES</v>
      </c>
      <c r="P21" s="47" t="s">
        <v>71</v>
      </c>
      <c r="Q21" s="217"/>
      <c r="R21" s="217"/>
      <c r="S21" s="217"/>
      <c r="T21" s="217"/>
      <c r="U21" s="217"/>
      <c r="V21" s="217"/>
      <c r="W21" s="217"/>
      <c r="X21" s="218"/>
      <c r="Y21" s="240" t="s">
        <v>0</v>
      </c>
      <c r="Z21" s="372" t="str">
        <f>A21</f>
        <v>3.1</v>
      </c>
      <c r="AA21" s="41" t="str">
        <f>B21</f>
        <v>WOOD CHIPS AND PARTICLES</v>
      </c>
      <c r="AB21" s="47" t="s">
        <v>71</v>
      </c>
      <c r="AC21" s="368">
        <f>IF(ISNUMBER('JQ1|Primary Products|Production'!D33+D21-H21),'JQ1|Primary Products|Production'!D33+D21-H21,IF(ISNUMBER(H21-D21),"NT " &amp; H21-D21,"…"))</f>
        <v>143</v>
      </c>
      <c r="AD21" s="289">
        <f>IF(ISNUMBER('JQ1|Primary Products|Production'!E33+F21-J21),'JQ1|Primary Products|Production'!E33+F21-J21,IF(ISNUMBER(J21-F21),"NT " &amp; J21-F21,"…"))</f>
        <v>178</v>
      </c>
    </row>
    <row r="22" spans="1:2594" s="18" customFormat="1" ht="15" customHeight="1" x14ac:dyDescent="0.15">
      <c r="A22" s="161" t="s">
        <v>128</v>
      </c>
      <c r="B22" s="44" t="s">
        <v>130</v>
      </c>
      <c r="C22" s="47" t="s">
        <v>71</v>
      </c>
      <c r="D22" s="52">
        <v>43</v>
      </c>
      <c r="E22" s="54">
        <v>1171</v>
      </c>
      <c r="F22" s="52">
        <v>10</v>
      </c>
      <c r="G22" s="54">
        <v>350</v>
      </c>
      <c r="H22" s="52">
        <v>0.3</v>
      </c>
      <c r="I22" s="160">
        <v>61</v>
      </c>
      <c r="J22" s="52">
        <v>0.1</v>
      </c>
      <c r="K22" s="160">
        <v>7</v>
      </c>
      <c r="L22" s="238"/>
      <c r="M22" s="239"/>
      <c r="N22" s="5" t="str">
        <f>A22</f>
        <v>3.2</v>
      </c>
      <c r="O22" s="41" t="str">
        <f>B22</f>
        <v>WOOD RESIDUES (INCLUDING WOOD FOR AGGLOMERATES)</v>
      </c>
      <c r="P22" s="47" t="s">
        <v>71</v>
      </c>
      <c r="Q22" s="225"/>
      <c r="R22" s="225"/>
      <c r="S22" s="225"/>
      <c r="T22" s="225"/>
      <c r="U22" s="225"/>
      <c r="V22" s="225"/>
      <c r="W22" s="225"/>
      <c r="X22" s="226"/>
      <c r="Y22" s="240"/>
      <c r="Z22" s="372" t="str">
        <f>A22</f>
        <v>3.2</v>
      </c>
      <c r="AA22" s="41" t="str">
        <f>B22</f>
        <v>WOOD RESIDUES (INCLUDING WOOD FOR AGGLOMERATES)</v>
      </c>
      <c r="AB22" s="47" t="s">
        <v>71</v>
      </c>
      <c r="AC22" s="277">
        <f>IF(ISNUMBER('JQ1|Primary Products|Production'!D34+D22-H22),'JQ1|Primary Products|Production'!D34+D22-H22,IF(ISNUMBER(H22-D22),"NT " &amp; H22-D22,"…"))</f>
        <v>440.7</v>
      </c>
      <c r="AD22" s="289">
        <f>IF(ISNUMBER('JQ1|Primary Products|Production'!E34+F22-J22),'JQ1|Primary Products|Production'!E34+F22-J22,IF(ISNUMBER(J22-F22),"NT " &amp; J22-F22,"…"))</f>
        <v>347.9</v>
      </c>
    </row>
    <row r="23" spans="1:2594" s="125" customFormat="1" ht="15" customHeight="1" x14ac:dyDescent="0.15">
      <c r="A23" s="609" t="s">
        <v>238</v>
      </c>
      <c r="B23" s="138" t="s">
        <v>195</v>
      </c>
      <c r="C23" s="123" t="s">
        <v>61</v>
      </c>
      <c r="D23" s="128">
        <v>8</v>
      </c>
      <c r="E23" s="128">
        <v>162</v>
      </c>
      <c r="F23" s="128">
        <v>25</v>
      </c>
      <c r="G23" s="129">
        <v>496</v>
      </c>
      <c r="H23" s="128">
        <v>0.01</v>
      </c>
      <c r="I23" s="128">
        <v>4</v>
      </c>
      <c r="J23" s="128">
        <v>0.01</v>
      </c>
      <c r="K23" s="164">
        <v>6</v>
      </c>
      <c r="L23" s="238"/>
      <c r="M23" s="239"/>
      <c r="N23" s="136" t="str">
        <f t="shared" ref="N23" si="14">A23</f>
        <v>4</v>
      </c>
      <c r="O23" s="127" t="str">
        <f t="shared" ref="O23" si="15">B23</f>
        <v>RECOVERED POST-CONSUMER WOOD</v>
      </c>
      <c r="P23" s="123" t="s">
        <v>61</v>
      </c>
      <c r="Q23" s="460"/>
      <c r="R23" s="223"/>
      <c r="S23" s="223"/>
      <c r="T23" s="223"/>
      <c r="U23" s="223"/>
      <c r="V23" s="223"/>
      <c r="W23" s="223"/>
      <c r="X23" s="224"/>
      <c r="Y23" s="240"/>
      <c r="Z23" s="466" t="str">
        <f t="shared" ref="Z23" si="16">A23</f>
        <v>4</v>
      </c>
      <c r="AA23" s="127" t="str">
        <f t="shared" ref="AA23" si="17">B23</f>
        <v>RECOVERED POST-CONSUMER WOOD</v>
      </c>
      <c r="AB23" s="123" t="s">
        <v>61</v>
      </c>
      <c r="AC23" s="273">
        <f>IF(ISNUMBER('JQ1|Primary Products|Production'!D35+D23-H23),'JQ1|Primary Products|Production'!D35+D23-H23,IF(ISNUMBER(H23-D23),"NT " &amp; H23-D23,"…"))</f>
        <v>7.99</v>
      </c>
      <c r="AD23" s="274">
        <f>IF(ISNUMBER('JQ1|Primary Products|Production'!E35+F23-J23),'JQ1|Primary Products|Production'!E35+F23-J23,IF(ISNUMBER(J23-F23),"NT " &amp; J23-F23,"…"))</f>
        <v>24.99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</row>
    <row r="24" spans="1:2594" s="125" customFormat="1" ht="15" customHeight="1" x14ac:dyDescent="0.15">
      <c r="A24" s="610" t="s">
        <v>196</v>
      </c>
      <c r="B24" s="122" t="s">
        <v>132</v>
      </c>
      <c r="C24" s="123" t="s">
        <v>61</v>
      </c>
      <c r="D24" s="128">
        <v>21</v>
      </c>
      <c r="E24" s="129">
        <v>2474</v>
      </c>
      <c r="F24" s="128">
        <v>77</v>
      </c>
      <c r="G24" s="129">
        <v>10512</v>
      </c>
      <c r="H24" s="128">
        <v>92</v>
      </c>
      <c r="I24" s="164">
        <v>13486</v>
      </c>
      <c r="J24" s="128">
        <v>51</v>
      </c>
      <c r="K24" s="164">
        <v>8794</v>
      </c>
      <c r="L24" s="238"/>
      <c r="M24" s="239"/>
      <c r="N24" s="136" t="str">
        <f t="shared" si="11"/>
        <v>5</v>
      </c>
      <c r="O24" s="127" t="str">
        <f t="shared" si="12"/>
        <v>WOOD PELLETS AND OTHER AGGLOMERATES</v>
      </c>
      <c r="P24" s="123" t="s">
        <v>61</v>
      </c>
      <c r="Q24" s="460">
        <f>D24-(D25+D26)</f>
        <v>0</v>
      </c>
      <c r="R24" s="223">
        <f t="shared" ref="R24:X24" si="18">E24-(E25+E26)</f>
        <v>0</v>
      </c>
      <c r="S24" s="223">
        <f t="shared" si="18"/>
        <v>0</v>
      </c>
      <c r="T24" s="223">
        <f t="shared" si="18"/>
        <v>0</v>
      </c>
      <c r="U24" s="223">
        <f t="shared" si="18"/>
        <v>0</v>
      </c>
      <c r="V24" s="223">
        <f t="shared" si="18"/>
        <v>0</v>
      </c>
      <c r="W24" s="223">
        <f t="shared" si="18"/>
        <v>0</v>
      </c>
      <c r="X24" s="224">
        <f t="shared" si="18"/>
        <v>0</v>
      </c>
      <c r="Y24" s="240"/>
      <c r="Z24" s="466" t="str">
        <f t="shared" si="4"/>
        <v>5</v>
      </c>
      <c r="AA24" s="127" t="str">
        <f t="shared" ref="AA24:AA35" si="19">B24</f>
        <v>WOOD PELLETS AND OTHER AGGLOMERATES</v>
      </c>
      <c r="AB24" s="123" t="s">
        <v>61</v>
      </c>
      <c r="AC24" s="273">
        <f>IF(ISNUMBER('JQ1|Primary Products|Production'!D36+D24-H24),'JQ1|Primary Products|Production'!D36+D24-H24,IF(ISNUMBER(H24-D24),"NT " &amp; H24-D24,"…"))</f>
        <v>192</v>
      </c>
      <c r="AD24" s="274">
        <f>IF(ISNUMBER('JQ1|Primary Products|Production'!E36+F24-J24),'JQ1|Primary Products|Production'!E36+F24-J24,IF(ISNUMBER(J24-F24),"NT " &amp; J24-F24,"…"))</f>
        <v>353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</row>
    <row r="25" spans="1:2594" s="18" customFormat="1" ht="15" customHeight="1" x14ac:dyDescent="0.15">
      <c r="A25" s="608" t="s">
        <v>197</v>
      </c>
      <c r="B25" s="41" t="s">
        <v>131</v>
      </c>
      <c r="C25" s="47" t="s">
        <v>61</v>
      </c>
      <c r="D25" s="52">
        <v>18</v>
      </c>
      <c r="E25" s="54">
        <v>2203</v>
      </c>
      <c r="F25" s="52">
        <v>68</v>
      </c>
      <c r="G25" s="54">
        <v>9418</v>
      </c>
      <c r="H25" s="52">
        <v>87</v>
      </c>
      <c r="I25" s="160">
        <v>13061</v>
      </c>
      <c r="J25" s="52">
        <v>44</v>
      </c>
      <c r="K25" s="160">
        <v>7959</v>
      </c>
      <c r="L25" s="238"/>
      <c r="M25" s="239"/>
      <c r="N25" s="4" t="str">
        <f t="shared" si="11"/>
        <v>5.1</v>
      </c>
      <c r="O25" s="41" t="str">
        <f t="shared" si="12"/>
        <v>WOOD PELLETS</v>
      </c>
      <c r="P25" s="47" t="s">
        <v>61</v>
      </c>
      <c r="Q25" s="217"/>
      <c r="R25" s="217"/>
      <c r="S25" s="217"/>
      <c r="T25" s="217"/>
      <c r="U25" s="217"/>
      <c r="V25" s="217"/>
      <c r="W25" s="217"/>
      <c r="X25" s="218"/>
      <c r="Y25" s="240" t="s">
        <v>0</v>
      </c>
      <c r="Z25" s="372" t="str">
        <f t="shared" si="4"/>
        <v>5.1</v>
      </c>
      <c r="AA25" s="41" t="str">
        <f t="shared" si="19"/>
        <v>WOOD PELLETS</v>
      </c>
      <c r="AB25" s="47" t="s">
        <v>61</v>
      </c>
      <c r="AC25" s="368">
        <f>IF(ISNUMBER('JQ1|Primary Products|Production'!D37+D25-H25),'JQ1|Primary Products|Production'!D37+D25-H25,IF(ISNUMBER(H25-D25),"NT " &amp; H25-D25,"…"))</f>
        <v>175</v>
      </c>
      <c r="AD25" s="289">
        <f>IF(ISNUMBER('JQ1|Primary Products|Production'!E37+F25-J25),'JQ1|Primary Products|Production'!E37+F25-J25,IF(ISNUMBER(J25-F25),"NT " &amp; J25-F25,"…"))</f>
        <v>330</v>
      </c>
    </row>
    <row r="26" spans="1:2594" s="18" customFormat="1" ht="15" customHeight="1" x14ac:dyDescent="0.15">
      <c r="A26" s="608" t="s">
        <v>198</v>
      </c>
      <c r="B26" s="41" t="s">
        <v>133</v>
      </c>
      <c r="C26" s="47" t="s">
        <v>61</v>
      </c>
      <c r="D26" s="52">
        <v>3</v>
      </c>
      <c r="E26" s="54">
        <v>271</v>
      </c>
      <c r="F26" s="52">
        <v>9</v>
      </c>
      <c r="G26" s="54">
        <v>1094</v>
      </c>
      <c r="H26" s="52">
        <v>5</v>
      </c>
      <c r="I26" s="160">
        <v>425</v>
      </c>
      <c r="J26" s="52">
        <v>7</v>
      </c>
      <c r="K26" s="160">
        <v>835</v>
      </c>
      <c r="L26" s="238"/>
      <c r="M26" s="239"/>
      <c r="N26" s="4" t="str">
        <f t="shared" si="11"/>
        <v>5.2</v>
      </c>
      <c r="O26" s="41" t="str">
        <f t="shared" si="12"/>
        <v>OTHER AGGLOMERATES</v>
      </c>
      <c r="P26" s="47" t="s">
        <v>61</v>
      </c>
      <c r="Q26" s="225"/>
      <c r="R26" s="225"/>
      <c r="S26" s="225"/>
      <c r="T26" s="225"/>
      <c r="U26" s="225"/>
      <c r="V26" s="225"/>
      <c r="W26" s="225"/>
      <c r="X26" s="226"/>
      <c r="Y26" s="240"/>
      <c r="Z26" s="371" t="str">
        <f t="shared" si="4"/>
        <v>5.2</v>
      </c>
      <c r="AA26" s="41" t="str">
        <f t="shared" si="19"/>
        <v>OTHER AGGLOMERATES</v>
      </c>
      <c r="AB26" s="47" t="s">
        <v>61</v>
      </c>
      <c r="AC26" s="277">
        <f>IF(ISNUMBER('JQ1|Primary Products|Production'!D38+D26-H26),'JQ1|Primary Products|Production'!D38+D26-H26,IF(ISNUMBER(H26-D26),"NT " &amp; H26-D26,"…"))</f>
        <v>17</v>
      </c>
      <c r="AD26" s="289">
        <f>IF(ISNUMBER('JQ1|Primary Products|Production'!E38+F26-J26),'JQ1|Primary Products|Production'!E38+F26-J26,IF(ISNUMBER(J26-F26),"NT " &amp; J26-F26,"…"))</f>
        <v>23</v>
      </c>
    </row>
    <row r="27" spans="1:2594" s="125" customFormat="1" ht="15" customHeight="1" x14ac:dyDescent="0.15">
      <c r="A27" s="611" t="s">
        <v>199</v>
      </c>
      <c r="B27" s="127" t="s">
        <v>247</v>
      </c>
      <c r="C27" s="123" t="s">
        <v>71</v>
      </c>
      <c r="D27" s="128">
        <v>290</v>
      </c>
      <c r="E27" s="129">
        <v>45120</v>
      </c>
      <c r="F27" s="128">
        <v>281</v>
      </c>
      <c r="G27" s="129">
        <v>53106</v>
      </c>
      <c r="H27" s="128">
        <v>183</v>
      </c>
      <c r="I27" s="164">
        <v>64536</v>
      </c>
      <c r="J27" s="128">
        <v>188</v>
      </c>
      <c r="K27" s="164">
        <v>73648</v>
      </c>
      <c r="L27" s="238"/>
      <c r="M27" s="239"/>
      <c r="N27" s="130" t="str">
        <f t="shared" si="11"/>
        <v>6</v>
      </c>
      <c r="O27" s="127" t="str">
        <f t="shared" si="12"/>
        <v>SAWNWOOD (INCLUDING SLEEPERS)</v>
      </c>
      <c r="P27" s="123" t="s">
        <v>71</v>
      </c>
      <c r="Q27" s="460">
        <f>D27-(D28+D29)</f>
        <v>0</v>
      </c>
      <c r="R27" s="223">
        <f t="shared" ref="R27:X27" si="20">E27-(E28+E29)</f>
        <v>0</v>
      </c>
      <c r="S27" s="223">
        <f t="shared" si="20"/>
        <v>0</v>
      </c>
      <c r="T27" s="223">
        <f t="shared" si="20"/>
        <v>0</v>
      </c>
      <c r="U27" s="223">
        <f t="shared" si="20"/>
        <v>-0.40000000000000568</v>
      </c>
      <c r="V27" s="223">
        <f t="shared" si="20"/>
        <v>0</v>
      </c>
      <c r="W27" s="223">
        <f t="shared" si="20"/>
        <v>0.40000000000000568</v>
      </c>
      <c r="X27" s="224">
        <f t="shared" si="20"/>
        <v>0</v>
      </c>
      <c r="Y27" s="260"/>
      <c r="Z27" s="269" t="str">
        <f t="shared" si="4"/>
        <v>6</v>
      </c>
      <c r="AA27" s="127" t="str">
        <f t="shared" si="19"/>
        <v>SAWNWOOD (INCLUDING SLEEPERS)</v>
      </c>
      <c r="AB27" s="123" t="s">
        <v>71</v>
      </c>
      <c r="AC27" s="273">
        <f>IF(ISNUMBER('JQ1|Primary Products|Production'!D39+D27-H27),'JQ1|Primary Products|Production'!D39+D27-H27,IF(ISNUMBER(H27-D27),"NT " &amp; H27-D27,"…"))</f>
        <v>650</v>
      </c>
      <c r="AD27" s="274">
        <f>IF(ISNUMBER('JQ1|Primary Products|Production'!E39+F27-J27),'JQ1|Primary Products|Production'!E39+F27-J27,IF(ISNUMBER(J27-F27),"NT " &amp; J27-F27,"…"))</f>
        <v>589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</row>
    <row r="28" spans="1:2594" s="18" customFormat="1" ht="15" customHeight="1" x14ac:dyDescent="0.15">
      <c r="A28" s="608" t="s">
        <v>200</v>
      </c>
      <c r="B28" s="41" t="s">
        <v>3</v>
      </c>
      <c r="C28" s="47" t="s">
        <v>71</v>
      </c>
      <c r="D28" s="52">
        <v>241</v>
      </c>
      <c r="E28" s="54">
        <v>30740</v>
      </c>
      <c r="F28" s="52">
        <v>245</v>
      </c>
      <c r="G28" s="54">
        <v>38694</v>
      </c>
      <c r="H28" s="52">
        <v>4.4000000000000004</v>
      </c>
      <c r="I28" s="160">
        <v>989</v>
      </c>
      <c r="J28" s="52">
        <v>2.6</v>
      </c>
      <c r="K28" s="160">
        <v>937</v>
      </c>
      <c r="L28" s="238"/>
      <c r="M28" s="239"/>
      <c r="N28" s="4" t="str">
        <f t="shared" si="11"/>
        <v>6.C</v>
      </c>
      <c r="O28" s="41" t="str">
        <f t="shared" si="12"/>
        <v>Coniferous</v>
      </c>
      <c r="P28" s="47" t="s">
        <v>71</v>
      </c>
      <c r="Q28" s="217"/>
      <c r="R28" s="217"/>
      <c r="S28" s="217"/>
      <c r="T28" s="217"/>
      <c r="U28" s="217"/>
      <c r="V28" s="217"/>
      <c r="W28" s="217"/>
      <c r="X28" s="218"/>
      <c r="Y28" s="240" t="s">
        <v>0</v>
      </c>
      <c r="Z28" s="372" t="str">
        <f t="shared" si="4"/>
        <v>6.C</v>
      </c>
      <c r="AA28" s="41" t="str">
        <f t="shared" si="19"/>
        <v>Coniferous</v>
      </c>
      <c r="AB28" s="47" t="s">
        <v>71</v>
      </c>
      <c r="AC28" s="368">
        <f>IF(ISNUMBER('JQ1|Primary Products|Production'!D40+D28-H28),'JQ1|Primary Products|Production'!D40+D28-H28,IF(ISNUMBER(H28-D28),"NT " &amp; H28-D28,"…"))</f>
        <v>381.6</v>
      </c>
      <c r="AD28" s="289">
        <f>IF(ISNUMBER('JQ1|Primary Products|Production'!E40+F28-J28),'JQ1|Primary Products|Production'!E40+F28-J28,IF(ISNUMBER(J28-F28),"NT " &amp; J28-F28,"…"))</f>
        <v>366.4</v>
      </c>
    </row>
    <row r="29" spans="1:2594" s="18" customFormat="1" ht="15" customHeight="1" x14ac:dyDescent="0.15">
      <c r="A29" s="608" t="s">
        <v>201</v>
      </c>
      <c r="B29" s="41" t="s">
        <v>4</v>
      </c>
      <c r="C29" s="47" t="s">
        <v>71</v>
      </c>
      <c r="D29" s="52">
        <v>49</v>
      </c>
      <c r="E29" s="54">
        <v>14380</v>
      </c>
      <c r="F29" s="52">
        <v>36</v>
      </c>
      <c r="G29" s="54">
        <v>14412</v>
      </c>
      <c r="H29" s="52">
        <v>179</v>
      </c>
      <c r="I29" s="160">
        <v>63547</v>
      </c>
      <c r="J29" s="52">
        <v>185</v>
      </c>
      <c r="K29" s="160">
        <v>72711</v>
      </c>
      <c r="L29" s="238"/>
      <c r="M29" s="239"/>
      <c r="N29" s="4" t="str">
        <f t="shared" si="11"/>
        <v>6.NC</v>
      </c>
      <c r="O29" s="41" t="str">
        <f t="shared" si="12"/>
        <v>Non-Coniferous</v>
      </c>
      <c r="P29" s="47" t="s">
        <v>71</v>
      </c>
      <c r="Q29" s="217"/>
      <c r="R29" s="217"/>
      <c r="S29" s="217"/>
      <c r="T29" s="217"/>
      <c r="U29" s="217"/>
      <c r="V29" s="217"/>
      <c r="W29" s="217"/>
      <c r="X29" s="218"/>
      <c r="Y29" s="240"/>
      <c r="Z29" s="372" t="str">
        <f t="shared" si="4"/>
        <v>6.NC</v>
      </c>
      <c r="AA29" s="41" t="str">
        <f t="shared" si="19"/>
        <v>Non-Coniferous</v>
      </c>
      <c r="AB29" s="47" t="s">
        <v>71</v>
      </c>
      <c r="AC29" s="277">
        <f>IF(ISNUMBER('JQ1|Primary Products|Production'!D41+D29-H29),'JQ1|Primary Products|Production'!D41+D29-H29,IF(ISNUMBER(H29-D29),"NT " &amp; H29-D29,"…"))</f>
        <v>268</v>
      </c>
      <c r="AD29" s="289">
        <f>IF(ISNUMBER('JQ1|Primary Products|Production'!E41+F29-J29),'JQ1|Primary Products|Production'!E41+F29-J29,IF(ISNUMBER(J29-F29),"NT " &amp; J29-F29,"…"))</f>
        <v>223</v>
      </c>
    </row>
    <row r="30" spans="1:2594" s="18" customFormat="1" ht="15" customHeight="1" x14ac:dyDescent="0.15">
      <c r="A30" s="612" t="s">
        <v>202</v>
      </c>
      <c r="B30" s="42" t="s">
        <v>63</v>
      </c>
      <c r="C30" s="51" t="s">
        <v>71</v>
      </c>
      <c r="D30" s="52">
        <v>1</v>
      </c>
      <c r="E30" s="54">
        <v>956</v>
      </c>
      <c r="F30" s="52">
        <v>3</v>
      </c>
      <c r="G30" s="54">
        <v>2906</v>
      </c>
      <c r="H30" s="52">
        <v>0.2</v>
      </c>
      <c r="I30" s="160">
        <v>118</v>
      </c>
      <c r="J30" s="52">
        <v>0.1</v>
      </c>
      <c r="K30" s="160">
        <v>121</v>
      </c>
      <c r="L30" s="238"/>
      <c r="M30" s="239"/>
      <c r="N30" s="5" t="str">
        <f t="shared" si="11"/>
        <v>6.NC.T</v>
      </c>
      <c r="O30" s="42" t="str">
        <f t="shared" si="12"/>
        <v>of which: Tropical</v>
      </c>
      <c r="P30" s="51" t="s">
        <v>71</v>
      </c>
      <c r="Q30" s="225" t="str">
        <f t="shared" ref="Q30:X30" si="21">IF(AND(ISNUMBER(D30/D29),D30&gt;D29),"&gt; 5.NC !!","")</f>
        <v/>
      </c>
      <c r="R30" s="225" t="str">
        <f t="shared" si="21"/>
        <v/>
      </c>
      <c r="S30" s="225" t="str">
        <f t="shared" si="21"/>
        <v/>
      </c>
      <c r="T30" s="225" t="str">
        <f t="shared" si="21"/>
        <v/>
      </c>
      <c r="U30" s="225" t="str">
        <f t="shared" si="21"/>
        <v/>
      </c>
      <c r="V30" s="225" t="str">
        <f t="shared" si="21"/>
        <v/>
      </c>
      <c r="W30" s="225" t="str">
        <f t="shared" si="21"/>
        <v/>
      </c>
      <c r="X30" s="377" t="str">
        <f t="shared" si="21"/>
        <v/>
      </c>
      <c r="Y30" s="240"/>
      <c r="Z30" s="371" t="str">
        <f t="shared" si="4"/>
        <v>6.NC.T</v>
      </c>
      <c r="AA30" s="42" t="str">
        <f t="shared" si="19"/>
        <v>of which: Tropical</v>
      </c>
      <c r="AB30" s="51" t="s">
        <v>71</v>
      </c>
      <c r="AC30" s="277">
        <f>IF(ISNUMBER('JQ1|Primary Products|Production'!D42+D30-H30),'JQ1|Primary Products|Production'!D42+D30-H30,IF(ISNUMBER(H30-D30),"NT " &amp; H30-D30,"…"))</f>
        <v>7.8</v>
      </c>
      <c r="AD30" s="289">
        <f>IF(ISNUMBER('JQ1|Primary Products|Production'!E42+F30-J30),'JQ1|Primary Products|Production'!E42+F30-J30,IF(ISNUMBER(J30-F30),"NT " &amp; J30-F30,"…"))</f>
        <v>3.9</v>
      </c>
      <c r="AE30" s="18" t="s">
        <v>0</v>
      </c>
    </row>
    <row r="31" spans="1:2594" s="125" customFormat="1" ht="15" customHeight="1" x14ac:dyDescent="0.15">
      <c r="A31" s="611" t="s">
        <v>203</v>
      </c>
      <c r="B31" s="127" t="s">
        <v>29</v>
      </c>
      <c r="C31" s="123" t="s">
        <v>71</v>
      </c>
      <c r="D31" s="52">
        <v>12</v>
      </c>
      <c r="E31" s="54">
        <v>10645</v>
      </c>
      <c r="F31" s="128">
        <v>18</v>
      </c>
      <c r="G31" s="129">
        <v>12604</v>
      </c>
      <c r="H31" s="52">
        <v>26</v>
      </c>
      <c r="I31" s="160">
        <v>10064</v>
      </c>
      <c r="J31" s="128">
        <v>29</v>
      </c>
      <c r="K31" s="164">
        <v>11359</v>
      </c>
      <c r="L31" s="238"/>
      <c r="M31" s="239"/>
      <c r="N31" s="130" t="str">
        <f t="shared" ref="N31:O34" si="22">A31</f>
        <v>7</v>
      </c>
      <c r="O31" s="127" t="str">
        <f t="shared" si="22"/>
        <v>VENEER SHEETS</v>
      </c>
      <c r="P31" s="123" t="s">
        <v>71</v>
      </c>
      <c r="Q31" s="460">
        <f>D31-(D32+D33)</f>
        <v>0</v>
      </c>
      <c r="R31" s="223">
        <f t="shared" ref="R31:X31" si="23">E31-(E32+E33)</f>
        <v>0</v>
      </c>
      <c r="S31" s="223">
        <f t="shared" si="23"/>
        <v>0</v>
      </c>
      <c r="T31" s="223">
        <f t="shared" si="23"/>
        <v>0</v>
      </c>
      <c r="U31" s="223">
        <f t="shared" si="23"/>
        <v>0</v>
      </c>
      <c r="V31" s="223">
        <f t="shared" si="23"/>
        <v>0</v>
      </c>
      <c r="W31" s="223">
        <f t="shared" si="23"/>
        <v>0</v>
      </c>
      <c r="X31" s="224">
        <f t="shared" si="23"/>
        <v>0</v>
      </c>
      <c r="Y31" s="260"/>
      <c r="Z31" s="269" t="str">
        <f t="shared" ref="Z31:AA34" si="24">A31</f>
        <v>7</v>
      </c>
      <c r="AA31" s="127" t="str">
        <f t="shared" si="24"/>
        <v>VENEER SHEETS</v>
      </c>
      <c r="AB31" s="123" t="s">
        <v>71</v>
      </c>
      <c r="AC31" s="273">
        <f>IF(ISNUMBER('JQ1|Primary Products|Production'!D43+D31-H31),'JQ1|Primary Products|Production'!D43+D31-H31,IF(ISNUMBER(H31-D31),"NT " &amp; H31-D31,"…"))</f>
        <v>20</v>
      </c>
      <c r="AD31" s="274">
        <f>IF(ISNUMBER('JQ1|Primary Products|Production'!E43+F31-J31),'JQ1|Primary Products|Production'!E43+F31-J31,IF(ISNUMBER(J31-F31),"NT " &amp; J31-F31,"…"))</f>
        <v>18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</row>
    <row r="32" spans="1:2594" s="18" customFormat="1" ht="15" customHeight="1" x14ac:dyDescent="0.15">
      <c r="A32" s="608" t="s">
        <v>204</v>
      </c>
      <c r="B32" s="41" t="s">
        <v>3</v>
      </c>
      <c r="C32" s="47" t="s">
        <v>71</v>
      </c>
      <c r="D32" s="52">
        <v>4</v>
      </c>
      <c r="E32" s="54">
        <v>2041</v>
      </c>
      <c r="F32" s="52">
        <v>5</v>
      </c>
      <c r="G32" s="54">
        <v>2758</v>
      </c>
      <c r="H32" s="52">
        <v>0</v>
      </c>
      <c r="I32" s="160">
        <v>0</v>
      </c>
      <c r="J32" s="52">
        <v>0</v>
      </c>
      <c r="K32" s="160">
        <v>0</v>
      </c>
      <c r="L32" s="238"/>
      <c r="M32" s="239"/>
      <c r="N32" s="4" t="str">
        <f t="shared" si="22"/>
        <v>7.C</v>
      </c>
      <c r="O32" s="41" t="str">
        <f t="shared" si="22"/>
        <v>Coniferous</v>
      </c>
      <c r="P32" s="47" t="s">
        <v>71</v>
      </c>
      <c r="Q32" s="217"/>
      <c r="R32" s="217"/>
      <c r="S32" s="217"/>
      <c r="T32" s="217"/>
      <c r="U32" s="217"/>
      <c r="V32" s="217"/>
      <c r="W32" s="217"/>
      <c r="X32" s="218"/>
      <c r="Y32" s="240"/>
      <c r="Z32" s="372" t="str">
        <f t="shared" si="24"/>
        <v>7.C</v>
      </c>
      <c r="AA32" s="41" t="str">
        <f t="shared" si="24"/>
        <v>Coniferous</v>
      </c>
      <c r="AB32" s="47" t="s">
        <v>71</v>
      </c>
      <c r="AC32" s="368">
        <f>IF(ISNUMBER('JQ1|Primary Products|Production'!D44+D32-H32),'JQ1|Primary Products|Production'!D44+D32-H32,IF(ISNUMBER(H32-D32),"NT " &amp; H32-D32,"…"))</f>
        <v>4</v>
      </c>
      <c r="AD32" s="289">
        <f>IF(ISNUMBER('JQ1|Primary Products|Production'!E44+F32-J32),'JQ1|Primary Products|Production'!E44+F32-J32,IF(ISNUMBER(J32-F32),"NT " &amp; J32-F32,"…"))</f>
        <v>5</v>
      </c>
    </row>
    <row r="33" spans="1:2594" s="18" customFormat="1" ht="15" customHeight="1" x14ac:dyDescent="0.15">
      <c r="A33" s="608" t="s">
        <v>205</v>
      </c>
      <c r="B33" s="41" t="s">
        <v>4</v>
      </c>
      <c r="C33" s="47" t="s">
        <v>71</v>
      </c>
      <c r="D33" s="52">
        <v>8</v>
      </c>
      <c r="E33" s="54">
        <v>8604</v>
      </c>
      <c r="F33" s="52">
        <v>13</v>
      </c>
      <c r="G33" s="54">
        <v>9846</v>
      </c>
      <c r="H33" s="52">
        <v>26</v>
      </c>
      <c r="I33" s="160">
        <v>10064</v>
      </c>
      <c r="J33" s="52">
        <v>29</v>
      </c>
      <c r="K33" s="160">
        <v>11359</v>
      </c>
      <c r="L33" s="238"/>
      <c r="M33" s="239"/>
      <c r="N33" s="4" t="str">
        <f t="shared" si="22"/>
        <v>7.NC</v>
      </c>
      <c r="O33" s="41" t="str">
        <f t="shared" si="22"/>
        <v>Non-Coniferous</v>
      </c>
      <c r="P33" s="47" t="s">
        <v>71</v>
      </c>
      <c r="Q33" s="217"/>
      <c r="R33" s="217"/>
      <c r="S33" s="217"/>
      <c r="T33" s="217"/>
      <c r="U33" s="217"/>
      <c r="V33" s="217"/>
      <c r="W33" s="217"/>
      <c r="X33" s="218"/>
      <c r="Y33" s="240"/>
      <c r="Z33" s="372" t="str">
        <f t="shared" si="24"/>
        <v>7.NC</v>
      </c>
      <c r="AA33" s="41" t="str">
        <f t="shared" si="24"/>
        <v>Non-Coniferous</v>
      </c>
      <c r="AB33" s="47" t="s">
        <v>71</v>
      </c>
      <c r="AC33" s="277">
        <f>IF(ISNUMBER('JQ1|Primary Products|Production'!D45+D33-H33),'JQ1|Primary Products|Production'!D45+D33-H33,IF(ISNUMBER(H33-D33),"NT " &amp; H33-D33,"…"))</f>
        <v>16</v>
      </c>
      <c r="AD33" s="289">
        <f>IF(ISNUMBER('JQ1|Primary Products|Production'!E45+F33-J33),'JQ1|Primary Products|Production'!E45+F33-J33,IF(ISNUMBER(J33-F33),"NT " &amp; J33-F33,"…"))</f>
        <v>13</v>
      </c>
    </row>
    <row r="34" spans="1:2594" s="18" customFormat="1" ht="15" customHeight="1" x14ac:dyDescent="0.15">
      <c r="A34" s="612" t="s">
        <v>206</v>
      </c>
      <c r="B34" s="42" t="s">
        <v>63</v>
      </c>
      <c r="C34" s="51" t="s">
        <v>71</v>
      </c>
      <c r="D34" s="52">
        <v>0.1</v>
      </c>
      <c r="E34" s="54">
        <v>196</v>
      </c>
      <c r="F34" s="52">
        <v>0.04</v>
      </c>
      <c r="G34" s="54">
        <v>252</v>
      </c>
      <c r="H34" s="52">
        <v>0</v>
      </c>
      <c r="I34" s="160">
        <v>0</v>
      </c>
      <c r="J34" s="52">
        <v>0</v>
      </c>
      <c r="K34" s="160">
        <v>0</v>
      </c>
      <c r="L34" s="238"/>
      <c r="M34" s="239"/>
      <c r="N34" s="5" t="str">
        <f t="shared" si="22"/>
        <v>7.NC.T</v>
      </c>
      <c r="O34" s="42" t="str">
        <f t="shared" si="22"/>
        <v>of which: Tropical</v>
      </c>
      <c r="P34" s="51" t="s">
        <v>71</v>
      </c>
      <c r="Q34" s="225" t="str">
        <f t="shared" ref="Q34:X34" si="25">IF(AND(ISNUMBER(D34/D33),D34&gt;D33),"&gt; 6.1.NC !!","")</f>
        <v/>
      </c>
      <c r="R34" s="225" t="str">
        <f t="shared" si="25"/>
        <v/>
      </c>
      <c r="S34" s="225" t="str">
        <f t="shared" si="25"/>
        <v/>
      </c>
      <c r="T34" s="225" t="str">
        <f t="shared" si="25"/>
        <v/>
      </c>
      <c r="U34" s="225" t="str">
        <f t="shared" si="25"/>
        <v/>
      </c>
      <c r="V34" s="225" t="str">
        <f t="shared" si="25"/>
        <v/>
      </c>
      <c r="W34" s="225" t="str">
        <f t="shared" si="25"/>
        <v/>
      </c>
      <c r="X34" s="377" t="str">
        <f t="shared" si="25"/>
        <v/>
      </c>
      <c r="Y34" s="240"/>
      <c r="Z34" s="371" t="str">
        <f t="shared" si="24"/>
        <v>7.NC.T</v>
      </c>
      <c r="AA34" s="42" t="str">
        <f t="shared" si="24"/>
        <v>of which: Tropical</v>
      </c>
      <c r="AB34" s="51" t="s">
        <v>71</v>
      </c>
      <c r="AC34" s="277">
        <f>IF(ISNUMBER('JQ1|Primary Products|Production'!D46+D34-H34),'JQ1|Primary Products|Production'!D46+D34-H34,IF(ISNUMBER(H34-D34),"NT " &amp; H34-D34,"…"))</f>
        <v>0.1</v>
      </c>
      <c r="AD34" s="289">
        <f>IF(ISNUMBER('JQ1|Primary Products|Production'!E46+F34-J34),'JQ1|Primary Products|Production'!E46+F34-J34,IF(ISNUMBER(J34-F34),"NT " &amp; J34-F34,"…"))</f>
        <v>0.04</v>
      </c>
    </row>
    <row r="35" spans="1:2594" s="125" customFormat="1" ht="15" customHeight="1" x14ac:dyDescent="0.15">
      <c r="A35" s="610" t="s">
        <v>207</v>
      </c>
      <c r="B35" s="122" t="s">
        <v>30</v>
      </c>
      <c r="C35" s="139" t="s">
        <v>71</v>
      </c>
      <c r="D35" s="124">
        <v>396</v>
      </c>
      <c r="E35" s="124">
        <v>102517</v>
      </c>
      <c r="F35" s="124">
        <v>346</v>
      </c>
      <c r="G35" s="132">
        <v>107607</v>
      </c>
      <c r="H35" s="124">
        <v>133</v>
      </c>
      <c r="I35" s="124">
        <v>38102</v>
      </c>
      <c r="J35" s="124">
        <v>146</v>
      </c>
      <c r="K35" s="157">
        <v>41906</v>
      </c>
      <c r="L35" s="238"/>
      <c r="M35" s="239"/>
      <c r="N35" s="126" t="str">
        <f t="shared" si="11"/>
        <v>8</v>
      </c>
      <c r="O35" s="122" t="str">
        <f t="shared" si="12"/>
        <v>WOOD-BASED PANELS</v>
      </c>
      <c r="P35" s="131" t="s">
        <v>71</v>
      </c>
      <c r="Q35" s="460">
        <f>D35-(D36+D40+D42)</f>
        <v>0</v>
      </c>
      <c r="R35" s="223">
        <f t="shared" ref="R35:X35" si="26">E35-(E36+E40+E42)</f>
        <v>0</v>
      </c>
      <c r="S35" s="223">
        <f t="shared" si="26"/>
        <v>0</v>
      </c>
      <c r="T35" s="223">
        <f t="shared" si="26"/>
        <v>0</v>
      </c>
      <c r="U35" s="223">
        <f t="shared" si="26"/>
        <v>0</v>
      </c>
      <c r="V35" s="223">
        <f t="shared" si="26"/>
        <v>0</v>
      </c>
      <c r="W35" s="223">
        <f t="shared" si="26"/>
        <v>0</v>
      </c>
      <c r="X35" s="224">
        <f t="shared" si="26"/>
        <v>0</v>
      </c>
      <c r="Y35" s="260"/>
      <c r="Z35" s="269" t="str">
        <f t="shared" si="4"/>
        <v>8</v>
      </c>
      <c r="AA35" s="122" t="str">
        <f t="shared" si="19"/>
        <v>WOOD-BASED PANELS</v>
      </c>
      <c r="AB35" s="131" t="s">
        <v>71</v>
      </c>
      <c r="AC35" s="273">
        <f>IF(ISNUMBER('JQ1|Primary Products|Production'!D47+D35-H35),'JQ1|Primary Products|Production'!D47+D35-H35,IF(ISNUMBER(H35-D35),"NT " &amp; H35-D35,"…"))</f>
        <v>516</v>
      </c>
      <c r="AD35" s="274">
        <f>IF(ISNUMBER('JQ1|Primary Products|Production'!E47+F35-J35),'JQ1|Primary Products|Production'!E47+F35-J35,IF(ISNUMBER(J35-F35),"NT " &amp; J35-F35,"…"))</f>
        <v>484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  <c r="AML35" s="18"/>
      <c r="AMM35" s="18"/>
      <c r="AMN35" s="18"/>
      <c r="AMO35" s="18"/>
      <c r="AMP35" s="18"/>
      <c r="AMQ35" s="18"/>
      <c r="AMR35" s="18"/>
      <c r="AMS35" s="18"/>
      <c r="AMT35" s="18"/>
      <c r="AMU35" s="18"/>
      <c r="AMV35" s="18"/>
      <c r="AMW35" s="18"/>
      <c r="AMX35" s="18"/>
      <c r="AMY35" s="18"/>
      <c r="AMZ35" s="18"/>
      <c r="ANA35" s="18"/>
      <c r="ANB35" s="18"/>
      <c r="ANC35" s="18"/>
      <c r="AND35" s="18"/>
      <c r="ANE35" s="18"/>
      <c r="ANF35" s="18"/>
      <c r="ANG35" s="18"/>
      <c r="ANH35" s="18"/>
      <c r="ANI35" s="18"/>
      <c r="ANJ35" s="18"/>
      <c r="ANK35" s="18"/>
      <c r="ANL35" s="18"/>
      <c r="ANM35" s="18"/>
      <c r="ANN35" s="18"/>
      <c r="ANO35" s="18"/>
      <c r="ANP35" s="18"/>
      <c r="ANQ35" s="18"/>
      <c r="ANR35" s="18"/>
      <c r="ANS35" s="18"/>
      <c r="ANT35" s="18"/>
      <c r="ANU35" s="18"/>
      <c r="ANV35" s="18"/>
      <c r="ANW35" s="18"/>
      <c r="ANX35" s="18"/>
      <c r="ANY35" s="18"/>
      <c r="ANZ35" s="18"/>
      <c r="AOA35" s="18"/>
      <c r="AOB35" s="18"/>
      <c r="AOC35" s="18"/>
      <c r="AOD35" s="18"/>
      <c r="AOE35" s="18"/>
      <c r="AOF35" s="18"/>
      <c r="AOG35" s="18"/>
      <c r="AOH35" s="18"/>
      <c r="AOI35" s="18"/>
      <c r="AOJ35" s="18"/>
      <c r="AOK35" s="18"/>
      <c r="AOL35" s="18"/>
      <c r="AOM35" s="18"/>
      <c r="AON35" s="18"/>
      <c r="AOO35" s="18"/>
      <c r="AOP35" s="18"/>
      <c r="AOQ35" s="18"/>
      <c r="AOR35" s="18"/>
      <c r="AOS35" s="18"/>
      <c r="AOT35" s="18"/>
      <c r="AOU35" s="18"/>
      <c r="AOV35" s="18"/>
      <c r="AOW35" s="18"/>
      <c r="AOX35" s="18"/>
      <c r="AOY35" s="18"/>
      <c r="AOZ35" s="18"/>
      <c r="APA35" s="18"/>
      <c r="APB35" s="18"/>
      <c r="APC35" s="18"/>
      <c r="APD35" s="18"/>
      <c r="APE35" s="18"/>
      <c r="APF35" s="18"/>
      <c r="APG35" s="18"/>
      <c r="APH35" s="18"/>
      <c r="API35" s="18"/>
      <c r="APJ35" s="18"/>
      <c r="APK35" s="18"/>
      <c r="APL35" s="18"/>
      <c r="APM35" s="18"/>
      <c r="APN35" s="18"/>
      <c r="APO35" s="18"/>
      <c r="APP35" s="18"/>
      <c r="APQ35" s="18"/>
      <c r="APR35" s="18"/>
      <c r="APS35" s="18"/>
      <c r="APT35" s="18"/>
      <c r="APU35" s="18"/>
      <c r="APV35" s="18"/>
      <c r="APW35" s="18"/>
      <c r="APX35" s="18"/>
      <c r="APY35" s="18"/>
      <c r="APZ35" s="18"/>
      <c r="AQA35" s="18"/>
      <c r="AQB35" s="18"/>
      <c r="AQC35" s="18"/>
      <c r="AQD35" s="18"/>
      <c r="AQE35" s="18"/>
      <c r="AQF35" s="18"/>
      <c r="AQG35" s="18"/>
      <c r="AQH35" s="18"/>
      <c r="AQI35" s="18"/>
      <c r="AQJ35" s="18"/>
      <c r="AQK35" s="18"/>
      <c r="AQL35" s="18"/>
      <c r="AQM35" s="18"/>
      <c r="AQN35" s="18"/>
      <c r="AQO35" s="18"/>
      <c r="AQP35" s="18"/>
      <c r="AQQ35" s="18"/>
      <c r="AQR35" s="18"/>
      <c r="AQS35" s="18"/>
      <c r="AQT35" s="18"/>
      <c r="AQU35" s="18"/>
      <c r="AQV35" s="18"/>
      <c r="AQW35" s="18"/>
      <c r="AQX35" s="18"/>
      <c r="AQY35" s="18"/>
      <c r="AQZ35" s="18"/>
      <c r="ARA35" s="18"/>
      <c r="ARB35" s="18"/>
      <c r="ARC35" s="18"/>
      <c r="ARD35" s="18"/>
      <c r="ARE35" s="18"/>
      <c r="ARF35" s="18"/>
      <c r="ARG35" s="18"/>
      <c r="ARH35" s="18"/>
      <c r="ARI35" s="18"/>
      <c r="ARJ35" s="18"/>
      <c r="ARK35" s="18"/>
      <c r="ARL35" s="18"/>
      <c r="ARM35" s="18"/>
      <c r="ARN35" s="18"/>
      <c r="ARO35" s="18"/>
      <c r="ARP35" s="18"/>
      <c r="ARQ35" s="18"/>
      <c r="ARR35" s="18"/>
      <c r="ARS35" s="18"/>
      <c r="ART35" s="18"/>
      <c r="ARU35" s="18"/>
      <c r="ARV35" s="18"/>
      <c r="ARW35" s="18"/>
      <c r="ARX35" s="18"/>
      <c r="ARY35" s="18"/>
      <c r="ARZ35" s="18"/>
      <c r="ASA35" s="18"/>
      <c r="ASB35" s="18"/>
      <c r="ASC35" s="18"/>
      <c r="ASD35" s="18"/>
      <c r="ASE35" s="18"/>
      <c r="ASF35" s="18"/>
      <c r="ASG35" s="18"/>
      <c r="ASH35" s="18"/>
      <c r="ASI35" s="18"/>
      <c r="ASJ35" s="18"/>
      <c r="ASK35" s="18"/>
      <c r="ASL35" s="18"/>
      <c r="ASM35" s="18"/>
      <c r="ASN35" s="18"/>
      <c r="ASO35" s="18"/>
      <c r="ASP35" s="18"/>
      <c r="ASQ35" s="18"/>
      <c r="ASR35" s="18"/>
      <c r="ASS35" s="18"/>
      <c r="AST35" s="18"/>
      <c r="ASU35" s="18"/>
      <c r="ASV35" s="18"/>
      <c r="ASW35" s="18"/>
      <c r="ASX35" s="18"/>
      <c r="ASY35" s="18"/>
      <c r="ASZ35" s="18"/>
      <c r="ATA35" s="18"/>
      <c r="ATB35" s="18"/>
      <c r="ATC35" s="18"/>
      <c r="ATD35" s="18"/>
      <c r="ATE35" s="18"/>
      <c r="ATF35" s="18"/>
      <c r="ATG35" s="18"/>
      <c r="ATH35" s="18"/>
      <c r="ATI35" s="18"/>
      <c r="ATJ35" s="18"/>
      <c r="ATK35" s="18"/>
      <c r="ATL35" s="18"/>
      <c r="ATM35" s="18"/>
      <c r="ATN35" s="18"/>
      <c r="ATO35" s="18"/>
      <c r="ATP35" s="18"/>
      <c r="ATQ35" s="18"/>
      <c r="ATR35" s="18"/>
      <c r="ATS35" s="18"/>
      <c r="ATT35" s="18"/>
      <c r="ATU35" s="18"/>
      <c r="ATV35" s="18"/>
      <c r="ATW35" s="18"/>
      <c r="ATX35" s="18"/>
      <c r="ATY35" s="18"/>
      <c r="ATZ35" s="18"/>
      <c r="AUA35" s="18"/>
      <c r="AUB35" s="18"/>
      <c r="AUC35" s="18"/>
      <c r="AUD35" s="18"/>
      <c r="AUE35" s="18"/>
      <c r="AUF35" s="18"/>
      <c r="AUG35" s="18"/>
      <c r="AUH35" s="18"/>
      <c r="AUI35" s="18"/>
      <c r="AUJ35" s="18"/>
      <c r="AUK35" s="18"/>
      <c r="AUL35" s="18"/>
      <c r="AUM35" s="18"/>
      <c r="AUN35" s="18"/>
      <c r="AUO35" s="18"/>
      <c r="AUP35" s="18"/>
      <c r="AUQ35" s="18"/>
      <c r="AUR35" s="18"/>
      <c r="AUS35" s="18"/>
      <c r="AUT35" s="18"/>
      <c r="AUU35" s="18"/>
      <c r="AUV35" s="18"/>
      <c r="AUW35" s="18"/>
      <c r="AUX35" s="18"/>
      <c r="AUY35" s="18"/>
      <c r="AUZ35" s="18"/>
      <c r="AVA35" s="18"/>
      <c r="AVB35" s="18"/>
      <c r="AVC35" s="18"/>
      <c r="AVD35" s="18"/>
      <c r="AVE35" s="18"/>
      <c r="AVF35" s="18"/>
      <c r="AVG35" s="18"/>
      <c r="AVH35" s="18"/>
      <c r="AVI35" s="18"/>
      <c r="AVJ35" s="18"/>
      <c r="AVK35" s="18"/>
      <c r="AVL35" s="18"/>
      <c r="AVM35" s="18"/>
      <c r="AVN35" s="18"/>
      <c r="AVO35" s="18"/>
      <c r="AVP35" s="18"/>
      <c r="AVQ35" s="18"/>
      <c r="AVR35" s="18"/>
      <c r="AVS35" s="18"/>
      <c r="AVT35" s="18"/>
      <c r="AVU35" s="18"/>
      <c r="AVV35" s="18"/>
      <c r="AVW35" s="18"/>
      <c r="AVX35" s="18"/>
      <c r="AVY35" s="18"/>
      <c r="AVZ35" s="18"/>
      <c r="AWA35" s="18"/>
      <c r="AWB35" s="18"/>
      <c r="AWC35" s="18"/>
      <c r="AWD35" s="18"/>
      <c r="AWE35" s="18"/>
      <c r="AWF35" s="18"/>
      <c r="AWG35" s="18"/>
      <c r="AWH35" s="18"/>
      <c r="AWI35" s="18"/>
      <c r="AWJ35" s="18"/>
      <c r="AWK35" s="18"/>
      <c r="AWL35" s="18"/>
      <c r="AWM35" s="18"/>
      <c r="AWN35" s="18"/>
      <c r="AWO35" s="18"/>
      <c r="AWP35" s="18"/>
      <c r="AWQ35" s="18"/>
      <c r="AWR35" s="18"/>
      <c r="AWS35" s="18"/>
      <c r="AWT35" s="18"/>
      <c r="AWU35" s="18"/>
      <c r="AWV35" s="18"/>
      <c r="AWW35" s="18"/>
      <c r="AWX35" s="18"/>
      <c r="AWY35" s="18"/>
      <c r="AWZ35" s="18"/>
      <c r="AXA35" s="18"/>
      <c r="AXB35" s="18"/>
      <c r="AXC35" s="18"/>
      <c r="AXD35" s="18"/>
      <c r="AXE35" s="18"/>
      <c r="AXF35" s="18"/>
      <c r="AXG35" s="18"/>
      <c r="AXH35" s="18"/>
      <c r="AXI35" s="18"/>
      <c r="AXJ35" s="18"/>
      <c r="AXK35" s="18"/>
      <c r="AXL35" s="18"/>
      <c r="AXM35" s="18"/>
      <c r="AXN35" s="18"/>
      <c r="AXO35" s="18"/>
      <c r="AXP35" s="18"/>
      <c r="AXQ35" s="18"/>
      <c r="AXR35" s="18"/>
      <c r="AXS35" s="18"/>
      <c r="AXT35" s="18"/>
      <c r="AXU35" s="18"/>
      <c r="AXV35" s="18"/>
      <c r="AXW35" s="18"/>
      <c r="AXX35" s="18"/>
      <c r="AXY35" s="18"/>
      <c r="AXZ35" s="18"/>
      <c r="AYA35" s="18"/>
      <c r="AYB35" s="18"/>
      <c r="AYC35" s="18"/>
      <c r="AYD35" s="18"/>
      <c r="AYE35" s="18"/>
      <c r="AYF35" s="18"/>
      <c r="AYG35" s="18"/>
      <c r="AYH35" s="18"/>
      <c r="AYI35" s="18"/>
      <c r="AYJ35" s="18"/>
      <c r="AYK35" s="18"/>
      <c r="AYL35" s="18"/>
      <c r="AYM35" s="18"/>
      <c r="AYN35" s="18"/>
      <c r="AYO35" s="18"/>
      <c r="AYP35" s="18"/>
      <c r="AYQ35" s="18"/>
      <c r="AYR35" s="18"/>
      <c r="AYS35" s="18"/>
      <c r="AYT35" s="18"/>
      <c r="AYU35" s="18"/>
      <c r="AYV35" s="18"/>
      <c r="AYW35" s="18"/>
      <c r="AYX35" s="18"/>
      <c r="AYY35" s="18"/>
      <c r="AYZ35" s="18"/>
      <c r="AZA35" s="18"/>
      <c r="AZB35" s="18"/>
      <c r="AZC35" s="18"/>
      <c r="AZD35" s="18"/>
      <c r="AZE35" s="18"/>
      <c r="AZF35" s="18"/>
      <c r="AZG35" s="18"/>
      <c r="AZH35" s="18"/>
      <c r="AZI35" s="18"/>
      <c r="AZJ35" s="18"/>
      <c r="AZK35" s="18"/>
      <c r="AZL35" s="18"/>
      <c r="AZM35" s="18"/>
      <c r="AZN35" s="18"/>
      <c r="AZO35" s="18"/>
      <c r="AZP35" s="18"/>
      <c r="AZQ35" s="18"/>
      <c r="AZR35" s="18"/>
      <c r="AZS35" s="18"/>
      <c r="AZT35" s="18"/>
      <c r="AZU35" s="18"/>
      <c r="AZV35" s="18"/>
      <c r="AZW35" s="18"/>
      <c r="AZX35" s="18"/>
      <c r="AZY35" s="18"/>
      <c r="AZZ35" s="18"/>
      <c r="BAA35" s="18"/>
      <c r="BAB35" s="18"/>
      <c r="BAC35" s="18"/>
      <c r="BAD35" s="18"/>
      <c r="BAE35" s="18"/>
      <c r="BAF35" s="18"/>
      <c r="BAG35" s="18"/>
      <c r="BAH35" s="18"/>
      <c r="BAI35" s="18"/>
      <c r="BAJ35" s="18"/>
      <c r="BAK35" s="18"/>
      <c r="BAL35" s="18"/>
      <c r="BAM35" s="18"/>
      <c r="BAN35" s="18"/>
      <c r="BAO35" s="18"/>
      <c r="BAP35" s="18"/>
      <c r="BAQ35" s="18"/>
      <c r="BAR35" s="18"/>
      <c r="BAS35" s="18"/>
      <c r="BAT35" s="18"/>
      <c r="BAU35" s="18"/>
      <c r="BAV35" s="18"/>
      <c r="BAW35" s="18"/>
      <c r="BAX35" s="18"/>
      <c r="BAY35" s="18"/>
      <c r="BAZ35" s="18"/>
      <c r="BBA35" s="18"/>
      <c r="BBB35" s="18"/>
      <c r="BBC35" s="18"/>
      <c r="BBD35" s="18"/>
      <c r="BBE35" s="18"/>
      <c r="BBF35" s="18"/>
      <c r="BBG35" s="18"/>
      <c r="BBH35" s="18"/>
      <c r="BBI35" s="18"/>
      <c r="BBJ35" s="18"/>
      <c r="BBK35" s="18"/>
      <c r="BBL35" s="18"/>
      <c r="BBM35" s="18"/>
      <c r="BBN35" s="18"/>
      <c r="BBO35" s="18"/>
      <c r="BBP35" s="18"/>
      <c r="BBQ35" s="18"/>
      <c r="BBR35" s="18"/>
      <c r="BBS35" s="18"/>
      <c r="BBT35" s="18"/>
      <c r="BBU35" s="18"/>
      <c r="BBV35" s="18"/>
      <c r="BBW35" s="18"/>
      <c r="BBX35" s="18"/>
      <c r="BBY35" s="18"/>
      <c r="BBZ35" s="18"/>
      <c r="BCA35" s="18"/>
      <c r="BCB35" s="18"/>
      <c r="BCC35" s="18"/>
      <c r="BCD35" s="18"/>
      <c r="BCE35" s="18"/>
      <c r="BCF35" s="18"/>
      <c r="BCG35" s="18"/>
      <c r="BCH35" s="18"/>
      <c r="BCI35" s="18"/>
      <c r="BCJ35" s="18"/>
      <c r="BCK35" s="18"/>
      <c r="BCL35" s="18"/>
      <c r="BCM35" s="18"/>
      <c r="BCN35" s="18"/>
      <c r="BCO35" s="18"/>
      <c r="BCP35" s="18"/>
      <c r="BCQ35" s="18"/>
      <c r="BCR35" s="18"/>
      <c r="BCS35" s="18"/>
      <c r="BCT35" s="18"/>
      <c r="BCU35" s="18"/>
      <c r="BCV35" s="18"/>
      <c r="BCW35" s="18"/>
      <c r="BCX35" s="18"/>
      <c r="BCY35" s="18"/>
      <c r="BCZ35" s="18"/>
      <c r="BDA35" s="18"/>
      <c r="BDB35" s="18"/>
      <c r="BDC35" s="18"/>
      <c r="BDD35" s="18"/>
      <c r="BDE35" s="18"/>
      <c r="BDF35" s="18"/>
      <c r="BDG35" s="18"/>
      <c r="BDH35" s="18"/>
      <c r="BDI35" s="18"/>
      <c r="BDJ35" s="18"/>
      <c r="BDK35" s="18"/>
      <c r="BDL35" s="18"/>
      <c r="BDM35" s="18"/>
      <c r="BDN35" s="18"/>
      <c r="BDO35" s="18"/>
      <c r="BDP35" s="18"/>
      <c r="BDQ35" s="18"/>
      <c r="BDR35" s="18"/>
      <c r="BDS35" s="18"/>
      <c r="BDT35" s="18"/>
      <c r="BDU35" s="18"/>
      <c r="BDV35" s="18"/>
      <c r="BDW35" s="18"/>
      <c r="BDX35" s="18"/>
      <c r="BDY35" s="18"/>
      <c r="BDZ35" s="18"/>
      <c r="BEA35" s="18"/>
      <c r="BEB35" s="18"/>
      <c r="BEC35" s="18"/>
      <c r="BED35" s="18"/>
      <c r="BEE35" s="18"/>
      <c r="BEF35" s="18"/>
      <c r="BEG35" s="18"/>
      <c r="BEH35" s="18"/>
      <c r="BEI35" s="18"/>
      <c r="BEJ35" s="18"/>
      <c r="BEK35" s="18"/>
      <c r="BEL35" s="18"/>
      <c r="BEM35" s="18"/>
      <c r="BEN35" s="18"/>
      <c r="BEO35" s="18"/>
      <c r="BEP35" s="18"/>
      <c r="BEQ35" s="18"/>
      <c r="BER35" s="18"/>
      <c r="BES35" s="18"/>
      <c r="BET35" s="18"/>
      <c r="BEU35" s="18"/>
      <c r="BEV35" s="18"/>
      <c r="BEW35" s="18"/>
      <c r="BEX35" s="18"/>
      <c r="BEY35" s="18"/>
      <c r="BEZ35" s="18"/>
      <c r="BFA35" s="18"/>
      <c r="BFB35" s="18"/>
      <c r="BFC35" s="18"/>
      <c r="BFD35" s="18"/>
      <c r="BFE35" s="18"/>
      <c r="BFF35" s="18"/>
      <c r="BFG35" s="18"/>
      <c r="BFH35" s="18"/>
      <c r="BFI35" s="18"/>
      <c r="BFJ35" s="18"/>
      <c r="BFK35" s="18"/>
      <c r="BFL35" s="18"/>
      <c r="BFM35" s="18"/>
      <c r="BFN35" s="18"/>
      <c r="BFO35" s="18"/>
      <c r="BFP35" s="18"/>
      <c r="BFQ35" s="18"/>
      <c r="BFR35" s="18"/>
      <c r="BFS35" s="18"/>
      <c r="BFT35" s="18"/>
      <c r="BFU35" s="18"/>
      <c r="BFV35" s="18"/>
      <c r="BFW35" s="18"/>
      <c r="BFX35" s="18"/>
      <c r="BFY35" s="18"/>
      <c r="BFZ35" s="18"/>
      <c r="BGA35" s="18"/>
      <c r="BGB35" s="18"/>
      <c r="BGC35" s="18"/>
      <c r="BGD35" s="18"/>
      <c r="BGE35" s="18"/>
      <c r="BGF35" s="18"/>
      <c r="BGG35" s="18"/>
      <c r="BGH35" s="18"/>
      <c r="BGI35" s="18"/>
      <c r="BGJ35" s="18"/>
      <c r="BGK35" s="18"/>
      <c r="BGL35" s="18"/>
      <c r="BGM35" s="18"/>
      <c r="BGN35" s="18"/>
      <c r="BGO35" s="18"/>
      <c r="BGP35" s="18"/>
      <c r="BGQ35" s="18"/>
      <c r="BGR35" s="18"/>
      <c r="BGS35" s="18"/>
      <c r="BGT35" s="18"/>
      <c r="BGU35" s="18"/>
      <c r="BGV35" s="18"/>
      <c r="BGW35" s="18"/>
      <c r="BGX35" s="18"/>
      <c r="BGY35" s="18"/>
      <c r="BGZ35" s="18"/>
      <c r="BHA35" s="18"/>
      <c r="BHB35" s="18"/>
      <c r="BHC35" s="18"/>
      <c r="BHD35" s="18"/>
      <c r="BHE35" s="18"/>
      <c r="BHF35" s="18"/>
      <c r="BHG35" s="18"/>
      <c r="BHH35" s="18"/>
      <c r="BHI35" s="18"/>
      <c r="BHJ35" s="18"/>
      <c r="BHK35" s="18"/>
      <c r="BHL35" s="18"/>
      <c r="BHM35" s="18"/>
      <c r="BHN35" s="18"/>
      <c r="BHO35" s="18"/>
      <c r="BHP35" s="18"/>
      <c r="BHQ35" s="18"/>
      <c r="BHR35" s="18"/>
      <c r="BHS35" s="18"/>
      <c r="BHT35" s="18"/>
      <c r="BHU35" s="18"/>
      <c r="BHV35" s="18"/>
      <c r="BHW35" s="18"/>
      <c r="BHX35" s="18"/>
      <c r="BHY35" s="18"/>
      <c r="BHZ35" s="18"/>
      <c r="BIA35" s="18"/>
      <c r="BIB35" s="18"/>
      <c r="BIC35" s="18"/>
      <c r="BID35" s="18"/>
      <c r="BIE35" s="18"/>
      <c r="BIF35" s="18"/>
      <c r="BIG35" s="18"/>
      <c r="BIH35" s="18"/>
      <c r="BII35" s="18"/>
      <c r="BIJ35" s="18"/>
      <c r="BIK35" s="18"/>
      <c r="BIL35" s="18"/>
      <c r="BIM35" s="18"/>
      <c r="BIN35" s="18"/>
      <c r="BIO35" s="18"/>
      <c r="BIP35" s="18"/>
      <c r="BIQ35" s="18"/>
      <c r="BIR35" s="18"/>
      <c r="BIS35" s="18"/>
      <c r="BIT35" s="18"/>
      <c r="BIU35" s="18"/>
      <c r="BIV35" s="18"/>
      <c r="BIW35" s="18"/>
      <c r="BIX35" s="18"/>
      <c r="BIY35" s="18"/>
      <c r="BIZ35" s="18"/>
      <c r="BJA35" s="18"/>
      <c r="BJB35" s="18"/>
      <c r="BJC35" s="18"/>
      <c r="BJD35" s="18"/>
      <c r="BJE35" s="18"/>
      <c r="BJF35" s="18"/>
      <c r="BJG35" s="18"/>
      <c r="BJH35" s="18"/>
      <c r="BJI35" s="18"/>
      <c r="BJJ35" s="18"/>
      <c r="BJK35" s="18"/>
      <c r="BJL35" s="18"/>
      <c r="BJM35" s="18"/>
      <c r="BJN35" s="18"/>
      <c r="BJO35" s="18"/>
      <c r="BJP35" s="18"/>
      <c r="BJQ35" s="18"/>
      <c r="BJR35" s="18"/>
      <c r="BJS35" s="18"/>
      <c r="BJT35" s="18"/>
      <c r="BJU35" s="18"/>
      <c r="BJV35" s="18"/>
      <c r="BJW35" s="18"/>
      <c r="BJX35" s="18"/>
      <c r="BJY35" s="18"/>
      <c r="BJZ35" s="18"/>
      <c r="BKA35" s="18"/>
      <c r="BKB35" s="18"/>
      <c r="BKC35" s="18"/>
      <c r="BKD35" s="18"/>
      <c r="BKE35" s="18"/>
      <c r="BKF35" s="18"/>
      <c r="BKG35" s="18"/>
      <c r="BKH35" s="18"/>
      <c r="BKI35" s="18"/>
      <c r="BKJ35" s="18"/>
      <c r="BKK35" s="18"/>
      <c r="BKL35" s="18"/>
      <c r="BKM35" s="18"/>
      <c r="BKN35" s="18"/>
      <c r="BKO35" s="18"/>
      <c r="BKP35" s="18"/>
      <c r="BKQ35" s="18"/>
      <c r="BKR35" s="18"/>
      <c r="BKS35" s="18"/>
      <c r="BKT35" s="18"/>
      <c r="BKU35" s="18"/>
      <c r="BKV35" s="18"/>
      <c r="BKW35" s="18"/>
      <c r="BKX35" s="18"/>
      <c r="BKY35" s="18"/>
      <c r="BKZ35" s="18"/>
      <c r="BLA35" s="18"/>
      <c r="BLB35" s="18"/>
      <c r="BLC35" s="18"/>
      <c r="BLD35" s="18"/>
      <c r="BLE35" s="18"/>
      <c r="BLF35" s="18"/>
      <c r="BLG35" s="18"/>
      <c r="BLH35" s="18"/>
      <c r="BLI35" s="18"/>
      <c r="BLJ35" s="18"/>
      <c r="BLK35" s="18"/>
      <c r="BLL35" s="18"/>
      <c r="BLM35" s="18"/>
      <c r="BLN35" s="18"/>
      <c r="BLO35" s="18"/>
      <c r="BLP35" s="18"/>
      <c r="BLQ35" s="18"/>
      <c r="BLR35" s="18"/>
      <c r="BLS35" s="18"/>
      <c r="BLT35" s="18"/>
      <c r="BLU35" s="18"/>
      <c r="BLV35" s="18"/>
      <c r="BLW35" s="18"/>
      <c r="BLX35" s="18"/>
      <c r="BLY35" s="18"/>
      <c r="BLZ35" s="18"/>
      <c r="BMA35" s="18"/>
      <c r="BMB35" s="18"/>
      <c r="BMC35" s="18"/>
      <c r="BMD35" s="18"/>
      <c r="BME35" s="18"/>
      <c r="BMF35" s="18"/>
      <c r="BMG35" s="18"/>
      <c r="BMH35" s="18"/>
      <c r="BMI35" s="18"/>
      <c r="BMJ35" s="18"/>
      <c r="BMK35" s="18"/>
      <c r="BML35" s="18"/>
      <c r="BMM35" s="18"/>
      <c r="BMN35" s="18"/>
      <c r="BMO35" s="18"/>
      <c r="BMP35" s="18"/>
      <c r="BMQ35" s="18"/>
      <c r="BMR35" s="18"/>
      <c r="BMS35" s="18"/>
      <c r="BMT35" s="18"/>
      <c r="BMU35" s="18"/>
      <c r="BMV35" s="18"/>
      <c r="BMW35" s="18"/>
      <c r="BMX35" s="18"/>
      <c r="BMY35" s="18"/>
      <c r="BMZ35" s="18"/>
      <c r="BNA35" s="18"/>
      <c r="BNB35" s="18"/>
      <c r="BNC35" s="18"/>
      <c r="BND35" s="18"/>
      <c r="BNE35" s="18"/>
      <c r="BNF35" s="18"/>
      <c r="BNG35" s="18"/>
      <c r="BNH35" s="18"/>
      <c r="BNI35" s="18"/>
      <c r="BNJ35" s="18"/>
      <c r="BNK35" s="18"/>
      <c r="BNL35" s="18"/>
      <c r="BNM35" s="18"/>
      <c r="BNN35" s="18"/>
      <c r="BNO35" s="18"/>
      <c r="BNP35" s="18"/>
      <c r="BNQ35" s="18"/>
      <c r="BNR35" s="18"/>
      <c r="BNS35" s="18"/>
      <c r="BNT35" s="18"/>
      <c r="BNU35" s="18"/>
      <c r="BNV35" s="18"/>
      <c r="BNW35" s="18"/>
      <c r="BNX35" s="18"/>
      <c r="BNY35" s="18"/>
      <c r="BNZ35" s="18"/>
      <c r="BOA35" s="18"/>
      <c r="BOB35" s="18"/>
      <c r="BOC35" s="18"/>
      <c r="BOD35" s="18"/>
      <c r="BOE35" s="18"/>
      <c r="BOF35" s="18"/>
      <c r="BOG35" s="18"/>
      <c r="BOH35" s="18"/>
      <c r="BOI35" s="18"/>
      <c r="BOJ35" s="18"/>
      <c r="BOK35" s="18"/>
      <c r="BOL35" s="18"/>
      <c r="BOM35" s="18"/>
      <c r="BON35" s="18"/>
      <c r="BOO35" s="18"/>
      <c r="BOP35" s="18"/>
      <c r="BOQ35" s="18"/>
      <c r="BOR35" s="18"/>
      <c r="BOS35" s="18"/>
      <c r="BOT35" s="18"/>
      <c r="BOU35" s="18"/>
      <c r="BOV35" s="18"/>
      <c r="BOW35" s="18"/>
      <c r="BOX35" s="18"/>
      <c r="BOY35" s="18"/>
      <c r="BOZ35" s="18"/>
      <c r="BPA35" s="18"/>
      <c r="BPB35" s="18"/>
      <c r="BPC35" s="18"/>
      <c r="BPD35" s="18"/>
      <c r="BPE35" s="18"/>
      <c r="BPF35" s="18"/>
      <c r="BPG35" s="18"/>
      <c r="BPH35" s="18"/>
      <c r="BPI35" s="18"/>
      <c r="BPJ35" s="18"/>
      <c r="BPK35" s="18"/>
      <c r="BPL35" s="18"/>
      <c r="BPM35" s="18"/>
      <c r="BPN35" s="18"/>
      <c r="BPO35" s="18"/>
      <c r="BPP35" s="18"/>
      <c r="BPQ35" s="18"/>
      <c r="BPR35" s="18"/>
      <c r="BPS35" s="18"/>
      <c r="BPT35" s="18"/>
      <c r="BPU35" s="18"/>
      <c r="BPV35" s="18"/>
      <c r="BPW35" s="18"/>
      <c r="BPX35" s="18"/>
      <c r="BPY35" s="18"/>
      <c r="BPZ35" s="18"/>
      <c r="BQA35" s="18"/>
      <c r="BQB35" s="18"/>
      <c r="BQC35" s="18"/>
      <c r="BQD35" s="18"/>
      <c r="BQE35" s="18"/>
      <c r="BQF35" s="18"/>
      <c r="BQG35" s="18"/>
      <c r="BQH35" s="18"/>
      <c r="BQI35" s="18"/>
      <c r="BQJ35" s="18"/>
      <c r="BQK35" s="18"/>
      <c r="BQL35" s="18"/>
      <c r="BQM35" s="18"/>
      <c r="BQN35" s="18"/>
      <c r="BQO35" s="18"/>
      <c r="BQP35" s="18"/>
      <c r="BQQ35" s="18"/>
      <c r="BQR35" s="18"/>
      <c r="BQS35" s="18"/>
      <c r="BQT35" s="18"/>
      <c r="BQU35" s="18"/>
      <c r="BQV35" s="18"/>
      <c r="BQW35" s="18"/>
      <c r="BQX35" s="18"/>
      <c r="BQY35" s="18"/>
      <c r="BQZ35" s="18"/>
      <c r="BRA35" s="18"/>
      <c r="BRB35" s="18"/>
      <c r="BRC35" s="18"/>
      <c r="BRD35" s="18"/>
      <c r="BRE35" s="18"/>
      <c r="BRF35" s="18"/>
      <c r="BRG35" s="18"/>
      <c r="BRH35" s="18"/>
      <c r="BRI35" s="18"/>
      <c r="BRJ35" s="18"/>
      <c r="BRK35" s="18"/>
      <c r="BRL35" s="18"/>
      <c r="BRM35" s="18"/>
      <c r="BRN35" s="18"/>
      <c r="BRO35" s="18"/>
      <c r="BRP35" s="18"/>
      <c r="BRQ35" s="18"/>
      <c r="BRR35" s="18"/>
      <c r="BRS35" s="18"/>
      <c r="BRT35" s="18"/>
      <c r="BRU35" s="18"/>
      <c r="BRV35" s="18"/>
      <c r="BRW35" s="18"/>
      <c r="BRX35" s="18"/>
      <c r="BRY35" s="18"/>
      <c r="BRZ35" s="18"/>
      <c r="BSA35" s="18"/>
      <c r="BSB35" s="18"/>
      <c r="BSC35" s="18"/>
      <c r="BSD35" s="18"/>
      <c r="BSE35" s="18"/>
      <c r="BSF35" s="18"/>
      <c r="BSG35" s="18"/>
      <c r="BSH35" s="18"/>
      <c r="BSI35" s="18"/>
      <c r="BSJ35" s="18"/>
      <c r="BSK35" s="18"/>
      <c r="BSL35" s="18"/>
      <c r="BSM35" s="18"/>
      <c r="BSN35" s="18"/>
      <c r="BSO35" s="18"/>
      <c r="BSP35" s="18"/>
      <c r="BSQ35" s="18"/>
      <c r="BSR35" s="18"/>
      <c r="BSS35" s="18"/>
      <c r="BST35" s="18"/>
      <c r="BSU35" s="18"/>
      <c r="BSV35" s="18"/>
      <c r="BSW35" s="18"/>
      <c r="BSX35" s="18"/>
      <c r="BSY35" s="18"/>
      <c r="BSZ35" s="18"/>
      <c r="BTA35" s="18"/>
      <c r="BTB35" s="18"/>
      <c r="BTC35" s="18"/>
      <c r="BTD35" s="18"/>
      <c r="BTE35" s="18"/>
      <c r="BTF35" s="18"/>
      <c r="BTG35" s="18"/>
      <c r="BTH35" s="18"/>
      <c r="BTI35" s="18"/>
      <c r="BTJ35" s="18"/>
      <c r="BTK35" s="18"/>
      <c r="BTL35" s="18"/>
      <c r="BTM35" s="18"/>
      <c r="BTN35" s="18"/>
      <c r="BTO35" s="18"/>
      <c r="BTP35" s="18"/>
      <c r="BTQ35" s="18"/>
      <c r="BTR35" s="18"/>
      <c r="BTS35" s="18"/>
      <c r="BTT35" s="18"/>
      <c r="BTU35" s="18"/>
      <c r="BTV35" s="18"/>
      <c r="BTW35" s="18"/>
      <c r="BTX35" s="18"/>
      <c r="BTY35" s="18"/>
      <c r="BTZ35" s="18"/>
      <c r="BUA35" s="18"/>
      <c r="BUB35" s="18"/>
      <c r="BUC35" s="18"/>
      <c r="BUD35" s="18"/>
      <c r="BUE35" s="18"/>
      <c r="BUF35" s="18"/>
      <c r="BUG35" s="18"/>
      <c r="BUH35" s="18"/>
      <c r="BUI35" s="18"/>
      <c r="BUJ35" s="18"/>
      <c r="BUK35" s="18"/>
      <c r="BUL35" s="18"/>
      <c r="BUM35" s="18"/>
      <c r="BUN35" s="18"/>
      <c r="BUO35" s="18"/>
      <c r="BUP35" s="18"/>
      <c r="BUQ35" s="18"/>
      <c r="BUR35" s="18"/>
      <c r="BUS35" s="18"/>
      <c r="BUT35" s="18"/>
      <c r="BUU35" s="18"/>
      <c r="BUV35" s="18"/>
      <c r="BUW35" s="18"/>
      <c r="BUX35" s="18"/>
      <c r="BUY35" s="18"/>
      <c r="BUZ35" s="18"/>
      <c r="BVA35" s="18"/>
      <c r="BVB35" s="18"/>
      <c r="BVC35" s="18"/>
      <c r="BVD35" s="18"/>
      <c r="BVE35" s="18"/>
      <c r="BVF35" s="18"/>
      <c r="BVG35" s="18"/>
      <c r="BVH35" s="18"/>
      <c r="BVI35" s="18"/>
      <c r="BVJ35" s="18"/>
      <c r="BVK35" s="18"/>
      <c r="BVL35" s="18"/>
      <c r="BVM35" s="18"/>
      <c r="BVN35" s="18"/>
      <c r="BVO35" s="18"/>
      <c r="BVP35" s="18"/>
      <c r="BVQ35" s="18"/>
      <c r="BVR35" s="18"/>
      <c r="BVS35" s="18"/>
      <c r="BVT35" s="18"/>
      <c r="BVU35" s="18"/>
      <c r="BVV35" s="18"/>
      <c r="BVW35" s="18"/>
      <c r="BVX35" s="18"/>
      <c r="BVY35" s="18"/>
      <c r="BVZ35" s="18"/>
      <c r="BWA35" s="18"/>
      <c r="BWB35" s="18"/>
      <c r="BWC35" s="18"/>
      <c r="BWD35" s="18"/>
      <c r="BWE35" s="18"/>
      <c r="BWF35" s="18"/>
      <c r="BWG35" s="18"/>
      <c r="BWH35" s="18"/>
      <c r="BWI35" s="18"/>
      <c r="BWJ35" s="18"/>
      <c r="BWK35" s="18"/>
      <c r="BWL35" s="18"/>
      <c r="BWM35" s="18"/>
      <c r="BWN35" s="18"/>
      <c r="BWO35" s="18"/>
      <c r="BWP35" s="18"/>
      <c r="BWQ35" s="18"/>
      <c r="BWR35" s="18"/>
      <c r="BWS35" s="18"/>
      <c r="BWT35" s="18"/>
      <c r="BWU35" s="18"/>
      <c r="BWV35" s="18"/>
      <c r="BWW35" s="18"/>
      <c r="BWX35" s="18"/>
      <c r="BWY35" s="18"/>
      <c r="BWZ35" s="18"/>
      <c r="BXA35" s="18"/>
      <c r="BXB35" s="18"/>
      <c r="BXC35" s="18"/>
      <c r="BXD35" s="18"/>
      <c r="BXE35" s="18"/>
      <c r="BXF35" s="18"/>
      <c r="BXG35" s="18"/>
      <c r="BXH35" s="18"/>
      <c r="BXI35" s="18"/>
      <c r="BXJ35" s="18"/>
      <c r="BXK35" s="18"/>
      <c r="BXL35" s="18"/>
      <c r="BXM35" s="18"/>
      <c r="BXN35" s="18"/>
      <c r="BXO35" s="18"/>
      <c r="BXP35" s="18"/>
      <c r="BXQ35" s="18"/>
      <c r="BXR35" s="18"/>
      <c r="BXS35" s="18"/>
      <c r="BXT35" s="18"/>
      <c r="BXU35" s="18"/>
      <c r="BXV35" s="18"/>
      <c r="BXW35" s="18"/>
      <c r="BXX35" s="18"/>
      <c r="BXY35" s="18"/>
      <c r="BXZ35" s="18"/>
      <c r="BYA35" s="18"/>
      <c r="BYB35" s="18"/>
      <c r="BYC35" s="18"/>
      <c r="BYD35" s="18"/>
      <c r="BYE35" s="18"/>
      <c r="BYF35" s="18"/>
      <c r="BYG35" s="18"/>
      <c r="BYH35" s="18"/>
      <c r="BYI35" s="18"/>
      <c r="BYJ35" s="18"/>
      <c r="BYK35" s="18"/>
      <c r="BYL35" s="18"/>
      <c r="BYM35" s="18"/>
      <c r="BYN35" s="18"/>
      <c r="BYO35" s="18"/>
      <c r="BYP35" s="18"/>
      <c r="BYQ35" s="18"/>
      <c r="BYR35" s="18"/>
      <c r="BYS35" s="18"/>
      <c r="BYT35" s="18"/>
      <c r="BYU35" s="18"/>
      <c r="BYV35" s="18"/>
      <c r="BYW35" s="18"/>
      <c r="BYX35" s="18"/>
      <c r="BYY35" s="18"/>
      <c r="BYZ35" s="18"/>
      <c r="BZA35" s="18"/>
      <c r="BZB35" s="18"/>
      <c r="BZC35" s="18"/>
      <c r="BZD35" s="18"/>
      <c r="BZE35" s="18"/>
      <c r="BZF35" s="18"/>
      <c r="BZG35" s="18"/>
      <c r="BZH35" s="18"/>
      <c r="BZI35" s="18"/>
      <c r="BZJ35" s="18"/>
      <c r="BZK35" s="18"/>
      <c r="BZL35" s="18"/>
      <c r="BZM35" s="18"/>
      <c r="BZN35" s="18"/>
      <c r="BZO35" s="18"/>
      <c r="BZP35" s="18"/>
      <c r="BZQ35" s="18"/>
      <c r="BZR35" s="18"/>
      <c r="BZS35" s="18"/>
      <c r="BZT35" s="18"/>
      <c r="BZU35" s="18"/>
      <c r="BZV35" s="18"/>
      <c r="BZW35" s="18"/>
      <c r="BZX35" s="18"/>
      <c r="BZY35" s="18"/>
      <c r="BZZ35" s="18"/>
      <c r="CAA35" s="18"/>
      <c r="CAB35" s="18"/>
      <c r="CAC35" s="18"/>
      <c r="CAD35" s="18"/>
      <c r="CAE35" s="18"/>
      <c r="CAF35" s="18"/>
      <c r="CAG35" s="18"/>
      <c r="CAH35" s="18"/>
      <c r="CAI35" s="18"/>
      <c r="CAJ35" s="18"/>
      <c r="CAK35" s="18"/>
      <c r="CAL35" s="18"/>
      <c r="CAM35" s="18"/>
      <c r="CAN35" s="18"/>
      <c r="CAO35" s="18"/>
      <c r="CAP35" s="18"/>
      <c r="CAQ35" s="18"/>
      <c r="CAR35" s="18"/>
      <c r="CAS35" s="18"/>
      <c r="CAT35" s="18"/>
      <c r="CAU35" s="18"/>
      <c r="CAV35" s="18"/>
      <c r="CAW35" s="18"/>
      <c r="CAX35" s="18"/>
      <c r="CAY35" s="18"/>
      <c r="CAZ35" s="18"/>
      <c r="CBA35" s="18"/>
      <c r="CBB35" s="18"/>
      <c r="CBC35" s="18"/>
      <c r="CBD35" s="18"/>
      <c r="CBE35" s="18"/>
      <c r="CBF35" s="18"/>
      <c r="CBG35" s="18"/>
      <c r="CBH35" s="18"/>
      <c r="CBI35" s="18"/>
      <c r="CBJ35" s="18"/>
      <c r="CBK35" s="18"/>
      <c r="CBL35" s="18"/>
      <c r="CBM35" s="18"/>
      <c r="CBN35" s="18"/>
      <c r="CBO35" s="18"/>
      <c r="CBP35" s="18"/>
      <c r="CBQ35" s="18"/>
      <c r="CBR35" s="18"/>
      <c r="CBS35" s="18"/>
      <c r="CBT35" s="18"/>
      <c r="CBU35" s="18"/>
      <c r="CBV35" s="18"/>
      <c r="CBW35" s="18"/>
      <c r="CBX35" s="18"/>
      <c r="CBY35" s="18"/>
      <c r="CBZ35" s="18"/>
      <c r="CCA35" s="18"/>
      <c r="CCB35" s="18"/>
      <c r="CCC35" s="18"/>
      <c r="CCD35" s="18"/>
      <c r="CCE35" s="18"/>
      <c r="CCF35" s="18"/>
      <c r="CCG35" s="18"/>
      <c r="CCH35" s="18"/>
      <c r="CCI35" s="18"/>
      <c r="CCJ35" s="18"/>
      <c r="CCK35" s="18"/>
      <c r="CCL35" s="18"/>
      <c r="CCM35" s="18"/>
      <c r="CCN35" s="18"/>
      <c r="CCO35" s="18"/>
      <c r="CCP35" s="18"/>
      <c r="CCQ35" s="18"/>
      <c r="CCR35" s="18"/>
      <c r="CCS35" s="18"/>
      <c r="CCT35" s="18"/>
      <c r="CCU35" s="18"/>
      <c r="CCV35" s="18"/>
      <c r="CCW35" s="18"/>
      <c r="CCX35" s="18"/>
      <c r="CCY35" s="18"/>
      <c r="CCZ35" s="18"/>
      <c r="CDA35" s="18"/>
      <c r="CDB35" s="18"/>
      <c r="CDC35" s="18"/>
      <c r="CDD35" s="18"/>
      <c r="CDE35" s="18"/>
      <c r="CDF35" s="18"/>
      <c r="CDG35" s="18"/>
      <c r="CDH35" s="18"/>
      <c r="CDI35" s="18"/>
      <c r="CDJ35" s="18"/>
      <c r="CDK35" s="18"/>
      <c r="CDL35" s="18"/>
      <c r="CDM35" s="18"/>
      <c r="CDN35" s="18"/>
      <c r="CDO35" s="18"/>
      <c r="CDP35" s="18"/>
      <c r="CDQ35" s="18"/>
      <c r="CDR35" s="18"/>
      <c r="CDS35" s="18"/>
      <c r="CDT35" s="18"/>
      <c r="CDU35" s="18"/>
      <c r="CDV35" s="18"/>
      <c r="CDW35" s="18"/>
      <c r="CDX35" s="18"/>
      <c r="CDY35" s="18"/>
      <c r="CDZ35" s="18"/>
      <c r="CEA35" s="18"/>
      <c r="CEB35" s="18"/>
      <c r="CEC35" s="18"/>
      <c r="CED35" s="18"/>
      <c r="CEE35" s="18"/>
      <c r="CEF35" s="18"/>
      <c r="CEG35" s="18"/>
      <c r="CEH35" s="18"/>
      <c r="CEI35" s="18"/>
      <c r="CEJ35" s="18"/>
      <c r="CEK35" s="18"/>
      <c r="CEL35" s="18"/>
      <c r="CEM35" s="18"/>
      <c r="CEN35" s="18"/>
      <c r="CEO35" s="18"/>
      <c r="CEP35" s="18"/>
      <c r="CEQ35" s="18"/>
      <c r="CER35" s="18"/>
      <c r="CES35" s="18"/>
      <c r="CET35" s="18"/>
      <c r="CEU35" s="18"/>
      <c r="CEV35" s="18"/>
      <c r="CEW35" s="18"/>
      <c r="CEX35" s="18"/>
      <c r="CEY35" s="18"/>
      <c r="CEZ35" s="18"/>
      <c r="CFA35" s="18"/>
      <c r="CFB35" s="18"/>
      <c r="CFC35" s="18"/>
      <c r="CFD35" s="18"/>
      <c r="CFE35" s="18"/>
      <c r="CFF35" s="18"/>
      <c r="CFG35" s="18"/>
      <c r="CFH35" s="18"/>
      <c r="CFI35" s="18"/>
      <c r="CFJ35" s="18"/>
      <c r="CFK35" s="18"/>
      <c r="CFL35" s="18"/>
      <c r="CFM35" s="18"/>
      <c r="CFN35" s="18"/>
      <c r="CFO35" s="18"/>
      <c r="CFP35" s="18"/>
      <c r="CFQ35" s="18"/>
      <c r="CFR35" s="18"/>
      <c r="CFS35" s="18"/>
      <c r="CFT35" s="18"/>
      <c r="CFU35" s="18"/>
      <c r="CFV35" s="18"/>
      <c r="CFW35" s="18"/>
      <c r="CFX35" s="18"/>
      <c r="CFY35" s="18"/>
      <c r="CFZ35" s="18"/>
      <c r="CGA35" s="18"/>
      <c r="CGB35" s="18"/>
      <c r="CGC35" s="18"/>
      <c r="CGD35" s="18"/>
      <c r="CGE35" s="18"/>
      <c r="CGF35" s="18"/>
      <c r="CGG35" s="18"/>
      <c r="CGH35" s="18"/>
      <c r="CGI35" s="18"/>
      <c r="CGJ35" s="18"/>
      <c r="CGK35" s="18"/>
      <c r="CGL35" s="18"/>
      <c r="CGM35" s="18"/>
      <c r="CGN35" s="18"/>
      <c r="CGO35" s="18"/>
      <c r="CGP35" s="18"/>
      <c r="CGQ35" s="18"/>
      <c r="CGR35" s="18"/>
      <c r="CGS35" s="18"/>
      <c r="CGT35" s="18"/>
      <c r="CGU35" s="18"/>
      <c r="CGV35" s="18"/>
      <c r="CGW35" s="18"/>
      <c r="CGX35" s="18"/>
      <c r="CGY35" s="18"/>
      <c r="CGZ35" s="18"/>
      <c r="CHA35" s="18"/>
      <c r="CHB35" s="18"/>
      <c r="CHC35" s="18"/>
      <c r="CHD35" s="18"/>
      <c r="CHE35" s="18"/>
      <c r="CHF35" s="18"/>
      <c r="CHG35" s="18"/>
      <c r="CHH35" s="18"/>
      <c r="CHI35" s="18"/>
      <c r="CHJ35" s="18"/>
      <c r="CHK35" s="18"/>
      <c r="CHL35" s="18"/>
      <c r="CHM35" s="18"/>
      <c r="CHN35" s="18"/>
      <c r="CHO35" s="18"/>
      <c r="CHP35" s="18"/>
      <c r="CHQ35" s="18"/>
      <c r="CHR35" s="18"/>
      <c r="CHS35" s="18"/>
      <c r="CHT35" s="18"/>
      <c r="CHU35" s="18"/>
      <c r="CHV35" s="18"/>
      <c r="CHW35" s="18"/>
      <c r="CHX35" s="18"/>
      <c r="CHY35" s="18"/>
      <c r="CHZ35" s="18"/>
      <c r="CIA35" s="18"/>
      <c r="CIB35" s="18"/>
      <c r="CIC35" s="18"/>
      <c r="CID35" s="18"/>
      <c r="CIE35" s="18"/>
      <c r="CIF35" s="18"/>
      <c r="CIG35" s="18"/>
      <c r="CIH35" s="18"/>
      <c r="CII35" s="18"/>
      <c r="CIJ35" s="18"/>
      <c r="CIK35" s="18"/>
      <c r="CIL35" s="18"/>
      <c r="CIM35" s="18"/>
      <c r="CIN35" s="18"/>
      <c r="CIO35" s="18"/>
      <c r="CIP35" s="18"/>
      <c r="CIQ35" s="18"/>
      <c r="CIR35" s="18"/>
      <c r="CIS35" s="18"/>
      <c r="CIT35" s="18"/>
      <c r="CIU35" s="18"/>
      <c r="CIV35" s="18"/>
      <c r="CIW35" s="18"/>
      <c r="CIX35" s="18"/>
      <c r="CIY35" s="18"/>
      <c r="CIZ35" s="18"/>
      <c r="CJA35" s="18"/>
      <c r="CJB35" s="18"/>
      <c r="CJC35" s="18"/>
      <c r="CJD35" s="18"/>
      <c r="CJE35" s="18"/>
      <c r="CJF35" s="18"/>
      <c r="CJG35" s="18"/>
      <c r="CJH35" s="18"/>
      <c r="CJI35" s="18"/>
      <c r="CJJ35" s="18"/>
      <c r="CJK35" s="18"/>
      <c r="CJL35" s="18"/>
      <c r="CJM35" s="18"/>
      <c r="CJN35" s="18"/>
      <c r="CJO35" s="18"/>
      <c r="CJP35" s="18"/>
      <c r="CJQ35" s="18"/>
      <c r="CJR35" s="18"/>
      <c r="CJS35" s="18"/>
      <c r="CJT35" s="18"/>
      <c r="CJU35" s="18"/>
      <c r="CJV35" s="18"/>
      <c r="CJW35" s="18"/>
      <c r="CJX35" s="18"/>
      <c r="CJY35" s="18"/>
      <c r="CJZ35" s="18"/>
      <c r="CKA35" s="18"/>
      <c r="CKB35" s="18"/>
      <c r="CKC35" s="18"/>
      <c r="CKD35" s="18"/>
      <c r="CKE35" s="18"/>
      <c r="CKF35" s="18"/>
      <c r="CKG35" s="18"/>
      <c r="CKH35" s="18"/>
      <c r="CKI35" s="18"/>
      <c r="CKJ35" s="18"/>
      <c r="CKK35" s="18"/>
      <c r="CKL35" s="18"/>
      <c r="CKM35" s="18"/>
      <c r="CKN35" s="18"/>
      <c r="CKO35" s="18"/>
      <c r="CKP35" s="18"/>
      <c r="CKQ35" s="18"/>
      <c r="CKR35" s="18"/>
      <c r="CKS35" s="18"/>
      <c r="CKT35" s="18"/>
      <c r="CKU35" s="18"/>
      <c r="CKV35" s="18"/>
      <c r="CKW35" s="18"/>
      <c r="CKX35" s="18"/>
      <c r="CKY35" s="18"/>
      <c r="CKZ35" s="18"/>
      <c r="CLA35" s="18"/>
      <c r="CLB35" s="18"/>
      <c r="CLC35" s="18"/>
      <c r="CLD35" s="18"/>
      <c r="CLE35" s="18"/>
      <c r="CLF35" s="18"/>
      <c r="CLG35" s="18"/>
      <c r="CLH35" s="18"/>
      <c r="CLI35" s="18"/>
      <c r="CLJ35" s="18"/>
      <c r="CLK35" s="18"/>
      <c r="CLL35" s="18"/>
      <c r="CLM35" s="18"/>
      <c r="CLN35" s="18"/>
      <c r="CLO35" s="18"/>
      <c r="CLP35" s="18"/>
      <c r="CLQ35" s="18"/>
      <c r="CLR35" s="18"/>
      <c r="CLS35" s="18"/>
      <c r="CLT35" s="18"/>
      <c r="CLU35" s="18"/>
      <c r="CLV35" s="18"/>
      <c r="CLW35" s="18"/>
      <c r="CLX35" s="18"/>
      <c r="CLY35" s="18"/>
      <c r="CLZ35" s="18"/>
      <c r="CMA35" s="18"/>
      <c r="CMB35" s="18"/>
      <c r="CMC35" s="18"/>
      <c r="CMD35" s="18"/>
      <c r="CME35" s="18"/>
      <c r="CMF35" s="18"/>
      <c r="CMG35" s="18"/>
      <c r="CMH35" s="18"/>
      <c r="CMI35" s="18"/>
      <c r="CMJ35" s="18"/>
      <c r="CMK35" s="18"/>
      <c r="CML35" s="18"/>
      <c r="CMM35" s="18"/>
      <c r="CMN35" s="18"/>
      <c r="CMO35" s="18"/>
      <c r="CMP35" s="18"/>
      <c r="CMQ35" s="18"/>
      <c r="CMR35" s="18"/>
      <c r="CMS35" s="18"/>
      <c r="CMT35" s="18"/>
      <c r="CMU35" s="18"/>
      <c r="CMV35" s="18"/>
      <c r="CMW35" s="18"/>
      <c r="CMX35" s="18"/>
      <c r="CMY35" s="18"/>
      <c r="CMZ35" s="18"/>
      <c r="CNA35" s="18"/>
      <c r="CNB35" s="18"/>
      <c r="CNC35" s="18"/>
      <c r="CND35" s="18"/>
      <c r="CNE35" s="18"/>
      <c r="CNF35" s="18"/>
      <c r="CNG35" s="18"/>
      <c r="CNH35" s="18"/>
      <c r="CNI35" s="18"/>
      <c r="CNJ35" s="18"/>
      <c r="CNK35" s="18"/>
      <c r="CNL35" s="18"/>
      <c r="CNM35" s="18"/>
      <c r="CNN35" s="18"/>
      <c r="CNO35" s="18"/>
      <c r="CNP35" s="18"/>
      <c r="CNQ35" s="18"/>
      <c r="CNR35" s="18"/>
      <c r="CNS35" s="18"/>
      <c r="CNT35" s="18"/>
      <c r="CNU35" s="18"/>
      <c r="CNV35" s="18"/>
      <c r="CNW35" s="18"/>
      <c r="CNX35" s="18"/>
      <c r="CNY35" s="18"/>
      <c r="CNZ35" s="18"/>
      <c r="COA35" s="18"/>
      <c r="COB35" s="18"/>
      <c r="COC35" s="18"/>
      <c r="COD35" s="18"/>
      <c r="COE35" s="18"/>
      <c r="COF35" s="18"/>
      <c r="COG35" s="18"/>
      <c r="COH35" s="18"/>
      <c r="COI35" s="18"/>
      <c r="COJ35" s="18"/>
      <c r="COK35" s="18"/>
      <c r="COL35" s="18"/>
      <c r="COM35" s="18"/>
      <c r="CON35" s="18"/>
      <c r="COO35" s="18"/>
      <c r="COP35" s="18"/>
      <c r="COQ35" s="18"/>
      <c r="COR35" s="18"/>
      <c r="COS35" s="18"/>
      <c r="COT35" s="18"/>
      <c r="COU35" s="18"/>
      <c r="COV35" s="18"/>
      <c r="COW35" s="18"/>
      <c r="COX35" s="18"/>
      <c r="COY35" s="18"/>
      <c r="COZ35" s="18"/>
      <c r="CPA35" s="18"/>
      <c r="CPB35" s="18"/>
      <c r="CPC35" s="18"/>
      <c r="CPD35" s="18"/>
      <c r="CPE35" s="18"/>
      <c r="CPF35" s="18"/>
      <c r="CPG35" s="18"/>
      <c r="CPH35" s="18"/>
      <c r="CPI35" s="18"/>
      <c r="CPJ35" s="18"/>
      <c r="CPK35" s="18"/>
      <c r="CPL35" s="18"/>
      <c r="CPM35" s="18"/>
      <c r="CPN35" s="18"/>
      <c r="CPO35" s="18"/>
      <c r="CPP35" s="18"/>
      <c r="CPQ35" s="18"/>
      <c r="CPR35" s="18"/>
      <c r="CPS35" s="18"/>
      <c r="CPT35" s="18"/>
      <c r="CPU35" s="18"/>
      <c r="CPV35" s="18"/>
      <c r="CPW35" s="18"/>
      <c r="CPX35" s="18"/>
      <c r="CPY35" s="18"/>
      <c r="CPZ35" s="18"/>
      <c r="CQA35" s="18"/>
      <c r="CQB35" s="18"/>
      <c r="CQC35" s="18"/>
      <c r="CQD35" s="18"/>
      <c r="CQE35" s="18"/>
      <c r="CQF35" s="18"/>
      <c r="CQG35" s="18"/>
      <c r="CQH35" s="18"/>
      <c r="CQI35" s="18"/>
      <c r="CQJ35" s="18"/>
      <c r="CQK35" s="18"/>
      <c r="CQL35" s="18"/>
      <c r="CQM35" s="18"/>
      <c r="CQN35" s="18"/>
      <c r="CQO35" s="18"/>
      <c r="CQP35" s="18"/>
      <c r="CQQ35" s="18"/>
      <c r="CQR35" s="18"/>
      <c r="CQS35" s="18"/>
      <c r="CQT35" s="18"/>
      <c r="CQU35" s="18"/>
      <c r="CQV35" s="18"/>
      <c r="CQW35" s="18"/>
      <c r="CQX35" s="18"/>
      <c r="CQY35" s="18"/>
      <c r="CQZ35" s="18"/>
      <c r="CRA35" s="18"/>
      <c r="CRB35" s="18"/>
      <c r="CRC35" s="18"/>
      <c r="CRD35" s="18"/>
      <c r="CRE35" s="18"/>
      <c r="CRF35" s="18"/>
      <c r="CRG35" s="18"/>
      <c r="CRH35" s="18"/>
      <c r="CRI35" s="18"/>
      <c r="CRJ35" s="18"/>
      <c r="CRK35" s="18"/>
      <c r="CRL35" s="18"/>
      <c r="CRM35" s="18"/>
      <c r="CRN35" s="18"/>
      <c r="CRO35" s="18"/>
      <c r="CRP35" s="18"/>
      <c r="CRQ35" s="18"/>
      <c r="CRR35" s="18"/>
      <c r="CRS35" s="18"/>
      <c r="CRT35" s="18"/>
      <c r="CRU35" s="18"/>
      <c r="CRV35" s="18"/>
      <c r="CRW35" s="18"/>
      <c r="CRX35" s="18"/>
      <c r="CRY35" s="18"/>
      <c r="CRZ35" s="18"/>
      <c r="CSA35" s="18"/>
      <c r="CSB35" s="18"/>
      <c r="CSC35" s="18"/>
      <c r="CSD35" s="18"/>
      <c r="CSE35" s="18"/>
      <c r="CSF35" s="18"/>
      <c r="CSG35" s="18"/>
      <c r="CSH35" s="18"/>
      <c r="CSI35" s="18"/>
      <c r="CSJ35" s="18"/>
      <c r="CSK35" s="18"/>
      <c r="CSL35" s="18"/>
      <c r="CSM35" s="18"/>
      <c r="CSN35" s="18"/>
      <c r="CSO35" s="18"/>
      <c r="CSP35" s="18"/>
      <c r="CSQ35" s="18"/>
      <c r="CSR35" s="18"/>
      <c r="CSS35" s="18"/>
      <c r="CST35" s="18"/>
      <c r="CSU35" s="18"/>
      <c r="CSV35" s="18"/>
      <c r="CSW35" s="18"/>
      <c r="CSX35" s="18"/>
      <c r="CSY35" s="18"/>
      <c r="CSZ35" s="18"/>
      <c r="CTA35" s="18"/>
      <c r="CTB35" s="18"/>
      <c r="CTC35" s="18"/>
      <c r="CTD35" s="18"/>
      <c r="CTE35" s="18"/>
      <c r="CTF35" s="18"/>
      <c r="CTG35" s="18"/>
      <c r="CTH35" s="18"/>
      <c r="CTI35" s="18"/>
      <c r="CTJ35" s="18"/>
      <c r="CTK35" s="18"/>
      <c r="CTL35" s="18"/>
      <c r="CTM35" s="18"/>
      <c r="CTN35" s="18"/>
      <c r="CTO35" s="18"/>
      <c r="CTP35" s="18"/>
      <c r="CTQ35" s="18"/>
      <c r="CTR35" s="18"/>
      <c r="CTS35" s="18"/>
      <c r="CTT35" s="18"/>
      <c r="CTU35" s="18"/>
      <c r="CTV35" s="18"/>
      <c r="CTW35" s="18"/>
      <c r="CTX35" s="18"/>
      <c r="CTY35" s="18"/>
      <c r="CTZ35" s="18"/>
      <c r="CUA35" s="18"/>
      <c r="CUB35" s="18"/>
      <c r="CUC35" s="18"/>
      <c r="CUD35" s="18"/>
      <c r="CUE35" s="18"/>
      <c r="CUF35" s="18"/>
      <c r="CUG35" s="18"/>
      <c r="CUH35" s="18"/>
      <c r="CUI35" s="18"/>
      <c r="CUJ35" s="18"/>
      <c r="CUK35" s="18"/>
      <c r="CUL35" s="18"/>
      <c r="CUM35" s="18"/>
      <c r="CUN35" s="18"/>
      <c r="CUO35" s="18"/>
      <c r="CUP35" s="18"/>
      <c r="CUQ35" s="18"/>
      <c r="CUR35" s="18"/>
      <c r="CUS35" s="18"/>
      <c r="CUT35" s="18"/>
    </row>
    <row r="36" spans="1:2594" s="18" customFormat="1" ht="15" customHeight="1" x14ac:dyDescent="0.15">
      <c r="A36" s="608" t="s">
        <v>156</v>
      </c>
      <c r="B36" s="41" t="s">
        <v>32</v>
      </c>
      <c r="C36" s="56" t="s">
        <v>71</v>
      </c>
      <c r="D36" s="706">
        <v>12</v>
      </c>
      <c r="E36" s="707">
        <v>6172</v>
      </c>
      <c r="F36" s="50">
        <v>13</v>
      </c>
      <c r="G36" s="57">
        <v>6755</v>
      </c>
      <c r="H36" s="706">
        <v>15</v>
      </c>
      <c r="I36" s="710">
        <v>9503</v>
      </c>
      <c r="J36" s="50">
        <v>14</v>
      </c>
      <c r="K36" s="162">
        <v>9585</v>
      </c>
      <c r="L36" s="238"/>
      <c r="M36" s="239"/>
      <c r="N36" s="4" t="str">
        <f t="shared" si="11"/>
        <v>8.1</v>
      </c>
      <c r="O36" s="41" t="str">
        <f t="shared" si="12"/>
        <v xml:space="preserve">PLYWOOD </v>
      </c>
      <c r="P36" s="56" t="s">
        <v>71</v>
      </c>
      <c r="Q36" s="564">
        <f>D36-(D37+D38)</f>
        <v>0.40000000000000036</v>
      </c>
      <c r="R36" s="219">
        <f t="shared" ref="R36:X36" si="27">E36-(E37+E38)</f>
        <v>0</v>
      </c>
      <c r="S36" s="219">
        <f t="shared" si="27"/>
        <v>0.5</v>
      </c>
      <c r="T36" s="219">
        <f t="shared" si="27"/>
        <v>0</v>
      </c>
      <c r="U36" s="219">
        <f t="shared" si="27"/>
        <v>0</v>
      </c>
      <c r="V36" s="219">
        <f t="shared" si="27"/>
        <v>0</v>
      </c>
      <c r="W36" s="219">
        <f t="shared" si="27"/>
        <v>0.30000000000000071</v>
      </c>
      <c r="X36" s="220">
        <f t="shared" si="27"/>
        <v>0</v>
      </c>
      <c r="Y36" s="260"/>
      <c r="Z36" s="372" t="str">
        <f t="shared" si="4"/>
        <v>8.1</v>
      </c>
      <c r="AA36" s="41" t="str">
        <f t="shared" si="4"/>
        <v xml:space="preserve">PLYWOOD </v>
      </c>
      <c r="AB36" s="56" t="s">
        <v>71</v>
      </c>
      <c r="AC36" s="368">
        <f>IF(ISNUMBER('JQ1|Primary Products|Production'!D48+D36-H36),'JQ1|Primary Products|Production'!D48+D36-H36,IF(ISNUMBER(H36-D36),"NT " &amp; H36-D36,"…"))</f>
        <v>7</v>
      </c>
      <c r="AD36" s="289">
        <f>IF(ISNUMBER('JQ1|Primary Products|Production'!E48+F36-J36),'JQ1|Primary Products|Production'!E48+F36-J36,IF(ISNUMBER(J36-F36),"NT " &amp; J36-F36,"…"))</f>
        <v>8</v>
      </c>
    </row>
    <row r="37" spans="1:2594" s="18" customFormat="1" ht="15" customHeight="1" x14ac:dyDescent="0.15">
      <c r="A37" s="608" t="s">
        <v>208</v>
      </c>
      <c r="B37" s="39" t="s">
        <v>3</v>
      </c>
      <c r="C37" s="47" t="s">
        <v>71</v>
      </c>
      <c r="D37" s="708">
        <v>1.6</v>
      </c>
      <c r="E37" s="709">
        <v>848</v>
      </c>
      <c r="F37" s="52">
        <v>0.5</v>
      </c>
      <c r="G37" s="54">
        <v>418</v>
      </c>
      <c r="H37" s="708">
        <v>0</v>
      </c>
      <c r="I37" s="711">
        <v>0</v>
      </c>
      <c r="J37" s="52">
        <v>0.7</v>
      </c>
      <c r="K37" s="160">
        <v>252</v>
      </c>
      <c r="L37" s="238"/>
      <c r="M37" s="239"/>
      <c r="N37" s="4" t="str">
        <f t="shared" si="11"/>
        <v>8.1.C</v>
      </c>
      <c r="O37" s="39" t="str">
        <f t="shared" si="12"/>
        <v>Coniferous</v>
      </c>
      <c r="P37" s="47" t="s">
        <v>71</v>
      </c>
      <c r="Q37" s="217"/>
      <c r="R37" s="217"/>
      <c r="S37" s="217"/>
      <c r="T37" s="217"/>
      <c r="U37" s="217"/>
      <c r="V37" s="217"/>
      <c r="W37" s="217"/>
      <c r="X37" s="218"/>
      <c r="Y37" s="240"/>
      <c r="Z37" s="372" t="str">
        <f t="shared" si="4"/>
        <v>8.1.C</v>
      </c>
      <c r="AA37" s="39" t="str">
        <f t="shared" si="4"/>
        <v>Coniferous</v>
      </c>
      <c r="AB37" s="47" t="s">
        <v>71</v>
      </c>
      <c r="AC37" s="368">
        <f>IF(ISNUMBER('JQ1|Primary Products|Production'!D49+D37-H37),'JQ1|Primary Products|Production'!D49+D37-H37,IF(ISNUMBER(H37-D37),"NT " &amp; H37-D37,"…"))</f>
        <v>1.6</v>
      </c>
      <c r="AD37" s="289">
        <f>IF(ISNUMBER('JQ1|Primary Products|Production'!E49+F37-J37),'JQ1|Primary Products|Production'!E49+F37-J37,IF(ISNUMBER(J37-F37),"NT " &amp; J37-F37,"…"))</f>
        <v>-0.19999999999999996</v>
      </c>
    </row>
    <row r="38" spans="1:2594" s="18" customFormat="1" ht="15" customHeight="1" x14ac:dyDescent="0.15">
      <c r="A38" s="608" t="s">
        <v>209</v>
      </c>
      <c r="B38" s="39" t="s">
        <v>4</v>
      </c>
      <c r="C38" s="47" t="s">
        <v>71</v>
      </c>
      <c r="D38" s="708">
        <v>10</v>
      </c>
      <c r="E38" s="708">
        <v>5324</v>
      </c>
      <c r="F38" s="52">
        <v>12</v>
      </c>
      <c r="G38" s="52">
        <v>6337</v>
      </c>
      <c r="H38" s="708">
        <v>15</v>
      </c>
      <c r="I38" s="711">
        <v>9503</v>
      </c>
      <c r="J38" s="52">
        <v>13</v>
      </c>
      <c r="K38" s="160">
        <v>9333</v>
      </c>
      <c r="L38" s="238"/>
      <c r="M38" s="239"/>
      <c r="N38" s="4" t="str">
        <f t="shared" si="11"/>
        <v>8.1.NC</v>
      </c>
      <c r="O38" s="39" t="str">
        <f t="shared" si="12"/>
        <v>Non-Coniferous</v>
      </c>
      <c r="P38" s="47" t="s">
        <v>71</v>
      </c>
      <c r="Q38" s="217"/>
      <c r="R38" s="217"/>
      <c r="S38" s="217"/>
      <c r="T38" s="217"/>
      <c r="U38" s="217"/>
      <c r="V38" s="217"/>
      <c r="W38" s="217"/>
      <c r="X38" s="218"/>
      <c r="Y38" s="240"/>
      <c r="Z38" s="372" t="str">
        <f t="shared" si="4"/>
        <v>8.1.NC</v>
      </c>
      <c r="AA38" s="39" t="str">
        <f t="shared" si="4"/>
        <v>Non-Coniferous</v>
      </c>
      <c r="AB38" s="47" t="s">
        <v>71</v>
      </c>
      <c r="AC38" s="368">
        <f>IF(ISNUMBER('JQ1|Primary Products|Production'!D50+D38-H38),'JQ1|Primary Products|Production'!D50+D38-H38,IF(ISNUMBER(H38-D38),"NT " &amp; H38-D38,"…"))</f>
        <v>5</v>
      </c>
      <c r="AD38" s="289">
        <f>IF(ISNUMBER('JQ1|Primary Products|Production'!E50+F38-J38),'JQ1|Primary Products|Production'!E50+F38-J38,IF(ISNUMBER(J38-F38),"NT " &amp; J38-F38,"…"))</f>
        <v>8</v>
      </c>
    </row>
    <row r="39" spans="1:2594" s="18" customFormat="1" ht="15" customHeight="1" x14ac:dyDescent="0.15">
      <c r="A39" s="608" t="s">
        <v>210</v>
      </c>
      <c r="B39" s="60" t="s">
        <v>63</v>
      </c>
      <c r="C39" s="51" t="s">
        <v>71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160">
        <v>0</v>
      </c>
      <c r="J39" s="52">
        <v>0</v>
      </c>
      <c r="K39" s="160">
        <v>0</v>
      </c>
      <c r="L39" s="238"/>
      <c r="M39" s="239"/>
      <c r="N39" s="4" t="str">
        <f t="shared" si="11"/>
        <v>8.1.NC.T</v>
      </c>
      <c r="O39" s="40" t="str">
        <f t="shared" si="12"/>
        <v>of which: Tropical</v>
      </c>
      <c r="P39" s="51" t="s">
        <v>71</v>
      </c>
      <c r="Q39" s="217" t="str">
        <f t="shared" ref="Q39:X39" si="28">IF(AND(ISNUMBER(D39/D38),D39&gt;D38),"&gt; 6.2.NC !!","")</f>
        <v/>
      </c>
      <c r="R39" s="217" t="str">
        <f t="shared" si="28"/>
        <v/>
      </c>
      <c r="S39" s="217" t="str">
        <f t="shared" si="28"/>
        <v/>
      </c>
      <c r="T39" s="217" t="str">
        <f t="shared" si="28"/>
        <v/>
      </c>
      <c r="U39" s="217" t="str">
        <f t="shared" si="28"/>
        <v/>
      </c>
      <c r="V39" s="217" t="str">
        <f t="shared" si="28"/>
        <v/>
      </c>
      <c r="W39" s="217" t="str">
        <f t="shared" si="28"/>
        <v/>
      </c>
      <c r="X39" s="218" t="str">
        <f t="shared" si="28"/>
        <v/>
      </c>
      <c r="Y39" s="240" t="s">
        <v>0</v>
      </c>
      <c r="Z39" s="372" t="str">
        <f t="shared" si="4"/>
        <v>8.1.NC.T</v>
      </c>
      <c r="AA39" s="40" t="str">
        <f t="shared" si="4"/>
        <v>of which: Tropical</v>
      </c>
      <c r="AB39" s="51" t="s">
        <v>71</v>
      </c>
      <c r="AC39" s="368">
        <f>IF(ISNUMBER('JQ1|Primary Products|Production'!D51+D39-H39),'JQ1|Primary Products|Production'!D51+D39-H39,IF(ISNUMBER(H39-D39),"NT " &amp; H39-D39,"…"))</f>
        <v>0</v>
      </c>
      <c r="AD39" s="289">
        <f>IF(ISNUMBER('JQ1|Primary Products|Production'!E51+F39-J39),'JQ1|Primary Products|Production'!E51+F39-J39,IF(ISNUMBER(J39-F39),"NT " &amp; J39-F39,"…"))</f>
        <v>0</v>
      </c>
    </row>
    <row r="40" spans="1:2594" s="18" customFormat="1" ht="15" customHeight="1" x14ac:dyDescent="0.15">
      <c r="A40" s="608" t="s">
        <v>157</v>
      </c>
      <c r="B40" s="459" t="s">
        <v>153</v>
      </c>
      <c r="C40" s="56" t="s">
        <v>71</v>
      </c>
      <c r="D40" s="50">
        <v>253</v>
      </c>
      <c r="E40" s="50">
        <v>56256</v>
      </c>
      <c r="F40" s="50">
        <v>225</v>
      </c>
      <c r="G40" s="50">
        <v>55915</v>
      </c>
      <c r="H40" s="50">
        <v>89</v>
      </c>
      <c r="I40" s="162">
        <v>18004</v>
      </c>
      <c r="J40" s="50">
        <v>98</v>
      </c>
      <c r="K40" s="162">
        <v>20478</v>
      </c>
      <c r="L40" s="238"/>
      <c r="M40" s="239"/>
      <c r="N40" s="4" t="str">
        <f t="shared" si="11"/>
        <v>8.2</v>
      </c>
      <c r="O40" s="41" t="str">
        <f t="shared" si="12"/>
        <v>PARTICLE BOARD, ORIENTED STRANDBOARD (OSB) AND SIMILAR BOARD</v>
      </c>
      <c r="P40" s="56" t="s">
        <v>71</v>
      </c>
      <c r="Q40" s="217"/>
      <c r="R40" s="217"/>
      <c r="S40" s="217"/>
      <c r="T40" s="217"/>
      <c r="U40" s="217"/>
      <c r="V40" s="217"/>
      <c r="W40" s="217"/>
      <c r="X40" s="218"/>
      <c r="Y40" s="240"/>
      <c r="Z40" s="372" t="str">
        <f t="shared" si="4"/>
        <v>8.2</v>
      </c>
      <c r="AA40" s="41" t="str">
        <f t="shared" si="4"/>
        <v>PARTICLE BOARD, ORIENTED STRANDBOARD (OSB) AND SIMILAR BOARD</v>
      </c>
      <c r="AB40" s="56" t="s">
        <v>71</v>
      </c>
      <c r="AC40" s="368">
        <f>IF(ISNUMBER('JQ1|Primary Products|Production'!D52+D40-H40),'JQ1|Primary Products|Production'!D52+D40-H40,IF(ISNUMBER(H40-D40),"NT " &amp; H40-D40,"…"))</f>
        <v>380</v>
      </c>
      <c r="AD40" s="289">
        <f>IF(ISNUMBER('JQ1|Primary Products|Production'!E52+F40-J40),'JQ1|Primary Products|Production'!E52+F40-J40,IF(ISNUMBER(J40-F40),"NT " &amp; J40-F40,"…"))</f>
        <v>380</v>
      </c>
    </row>
    <row r="41" spans="1:2594" s="18" customFormat="1" ht="15" customHeight="1" x14ac:dyDescent="0.15">
      <c r="A41" s="608" t="s">
        <v>211</v>
      </c>
      <c r="B41" s="455" t="s">
        <v>134</v>
      </c>
      <c r="C41" s="51" t="s">
        <v>71</v>
      </c>
      <c r="D41" s="52">
        <v>49</v>
      </c>
      <c r="E41" s="52">
        <v>10027</v>
      </c>
      <c r="F41" s="52">
        <v>53</v>
      </c>
      <c r="G41" s="52">
        <v>12497</v>
      </c>
      <c r="H41" s="52">
        <v>2.7</v>
      </c>
      <c r="I41" s="160">
        <v>614</v>
      </c>
      <c r="J41" s="52">
        <v>3</v>
      </c>
      <c r="K41" s="160">
        <v>798</v>
      </c>
      <c r="L41" s="238"/>
      <c r="M41" s="239"/>
      <c r="N41" s="35" t="str">
        <f t="shared" si="11"/>
        <v>8.2.1</v>
      </c>
      <c r="O41" s="43" t="str">
        <f t="shared" si="12"/>
        <v>of which: ORIENTED STRANDBOARD (OSB)</v>
      </c>
      <c r="P41" s="51" t="s">
        <v>71</v>
      </c>
      <c r="Q41" s="217" t="str">
        <f t="shared" ref="Q41:X41" si="29">IF(AND(ISNUMBER(D41/D40),D41&gt;D40),"&gt; 6.3 !!","")</f>
        <v/>
      </c>
      <c r="R41" s="217" t="str">
        <f t="shared" si="29"/>
        <v/>
      </c>
      <c r="S41" s="217" t="str">
        <f t="shared" si="29"/>
        <v/>
      </c>
      <c r="T41" s="217" t="str">
        <f t="shared" si="29"/>
        <v/>
      </c>
      <c r="U41" s="217" t="str">
        <f t="shared" si="29"/>
        <v/>
      </c>
      <c r="V41" s="217" t="str">
        <f t="shared" si="29"/>
        <v/>
      </c>
      <c r="W41" s="217" t="str">
        <f t="shared" si="29"/>
        <v/>
      </c>
      <c r="X41" s="218" t="str">
        <f t="shared" si="29"/>
        <v/>
      </c>
      <c r="Y41" s="240"/>
      <c r="Z41" s="372" t="str">
        <f t="shared" si="4"/>
        <v>8.2.1</v>
      </c>
      <c r="AA41" s="43" t="str">
        <f t="shared" si="4"/>
        <v>of which: ORIENTED STRANDBOARD (OSB)</v>
      </c>
      <c r="AB41" s="51" t="s">
        <v>71</v>
      </c>
      <c r="AC41" s="368">
        <f>IF(ISNUMBER('JQ1|Primary Products|Production'!D53+D41-H41),'JQ1|Primary Products|Production'!D53+D41-H41,IF(ISNUMBER(H41-D41),"NT " &amp; H41-D41,"…"))</f>
        <v>46.3</v>
      </c>
      <c r="AD41" s="289">
        <f>IF(ISNUMBER('JQ1|Primary Products|Production'!E53+F41-J41),'JQ1|Primary Products|Production'!E53+F41-J41,IF(ISNUMBER(J41-F41),"NT " &amp; J41-F41,"…"))</f>
        <v>50</v>
      </c>
    </row>
    <row r="42" spans="1:2594" s="18" customFormat="1" ht="15" customHeight="1" x14ac:dyDescent="0.15">
      <c r="A42" s="608" t="s">
        <v>212</v>
      </c>
      <c r="B42" s="41" t="s">
        <v>33</v>
      </c>
      <c r="C42" s="56" t="s">
        <v>71</v>
      </c>
      <c r="D42" s="50">
        <v>131</v>
      </c>
      <c r="E42" s="50">
        <v>40089</v>
      </c>
      <c r="F42" s="50">
        <v>108</v>
      </c>
      <c r="G42" s="50">
        <v>44937</v>
      </c>
      <c r="H42" s="50">
        <v>29</v>
      </c>
      <c r="I42" s="162">
        <v>10595</v>
      </c>
      <c r="J42" s="50">
        <v>34</v>
      </c>
      <c r="K42" s="162">
        <v>11843</v>
      </c>
      <c r="L42" s="238"/>
      <c r="M42" s="239"/>
      <c r="N42" s="4" t="str">
        <f t="shared" si="11"/>
        <v>8.3</v>
      </c>
      <c r="O42" s="41" t="str">
        <f t="shared" si="12"/>
        <v xml:space="preserve">FIBREBOARD </v>
      </c>
      <c r="P42" s="56" t="s">
        <v>71</v>
      </c>
      <c r="Q42" s="229">
        <f>D42-(D43+D44+D45)</f>
        <v>-0.30000000000001137</v>
      </c>
      <c r="R42" s="229">
        <f t="shared" ref="R42:X42" si="30">E42-(E43+E44+E45)</f>
        <v>0</v>
      </c>
      <c r="S42" s="229">
        <f t="shared" si="30"/>
        <v>-2</v>
      </c>
      <c r="T42" s="229">
        <f t="shared" si="30"/>
        <v>-851</v>
      </c>
      <c r="U42" s="229">
        <f t="shared" si="30"/>
        <v>0.30000000000000071</v>
      </c>
      <c r="V42" s="229">
        <f t="shared" si="30"/>
        <v>0</v>
      </c>
      <c r="W42" s="229">
        <f t="shared" si="30"/>
        <v>0</v>
      </c>
      <c r="X42" s="230">
        <f t="shared" si="30"/>
        <v>0</v>
      </c>
      <c r="Y42" s="365"/>
      <c r="Z42" s="372" t="str">
        <f t="shared" si="4"/>
        <v>8.3</v>
      </c>
      <c r="AA42" s="41" t="str">
        <f t="shared" si="4"/>
        <v xml:space="preserve">FIBREBOARD </v>
      </c>
      <c r="AB42" s="56" t="s">
        <v>71</v>
      </c>
      <c r="AC42" s="368">
        <f>IF(ISNUMBER('JQ1|Primary Products|Production'!D54+D42-H42),'JQ1|Primary Products|Production'!D54+D42-H42,IF(ISNUMBER(H42-D42),"NT " &amp; H42-D42,"…"))</f>
        <v>129</v>
      </c>
      <c r="AD42" s="289">
        <f>IF(ISNUMBER('JQ1|Primary Products|Production'!E54+F42-J42),'JQ1|Primary Products|Production'!E54+F42-J42,IF(ISNUMBER(J42-F42),"NT " &amp; J42-F42,"…"))</f>
        <v>96</v>
      </c>
    </row>
    <row r="43" spans="1:2594" s="18" customFormat="1" ht="15" customHeight="1" x14ac:dyDescent="0.15">
      <c r="A43" s="608" t="s">
        <v>213</v>
      </c>
      <c r="B43" s="39" t="s">
        <v>34</v>
      </c>
      <c r="C43" s="47" t="s">
        <v>71</v>
      </c>
      <c r="D43" s="52">
        <v>29</v>
      </c>
      <c r="E43" s="52">
        <v>11718</v>
      </c>
      <c r="F43" s="52">
        <v>30</v>
      </c>
      <c r="G43" s="52">
        <v>11677</v>
      </c>
      <c r="H43" s="52">
        <v>22</v>
      </c>
      <c r="I43" s="160">
        <v>7413</v>
      </c>
      <c r="J43" s="52">
        <v>21</v>
      </c>
      <c r="K43" s="160">
        <v>6660</v>
      </c>
      <c r="L43" s="238"/>
      <c r="M43" s="239"/>
      <c r="N43" s="4" t="str">
        <f t="shared" si="11"/>
        <v>8.3.1</v>
      </c>
      <c r="O43" s="39" t="str">
        <f t="shared" si="12"/>
        <v xml:space="preserve">HARDBOARD </v>
      </c>
      <c r="P43" s="47" t="s">
        <v>71</v>
      </c>
      <c r="Q43" s="217"/>
      <c r="R43" s="217"/>
      <c r="S43" s="217"/>
      <c r="T43" s="217"/>
      <c r="U43" s="217"/>
      <c r="V43" s="217"/>
      <c r="W43" s="217"/>
      <c r="X43" s="218"/>
      <c r="Y43" s="240"/>
      <c r="Z43" s="372" t="str">
        <f t="shared" si="4"/>
        <v>8.3.1</v>
      </c>
      <c r="AA43" s="39" t="str">
        <f t="shared" si="4"/>
        <v xml:space="preserve">HARDBOARD </v>
      </c>
      <c r="AB43" s="47" t="s">
        <v>71</v>
      </c>
      <c r="AC43" s="368">
        <f>IF(ISNUMBER('JQ1|Primary Products|Production'!D55+D43-H43),'JQ1|Primary Products|Production'!D55+D43-H43,IF(ISNUMBER(H43-D43),"NT " &amp; H43-D43,"…"))</f>
        <v>34</v>
      </c>
      <c r="AD43" s="289">
        <f>IF(ISNUMBER('JQ1|Primary Products|Production'!E55+F43-J43),'JQ1|Primary Products|Production'!E55+F43-J43,IF(ISNUMBER(J43-F43),"NT " &amp; J43-F43,"…"))</f>
        <v>31</v>
      </c>
    </row>
    <row r="44" spans="1:2594" s="18" customFormat="1" ht="15" customHeight="1" x14ac:dyDescent="0.15">
      <c r="A44" s="608" t="s">
        <v>214</v>
      </c>
      <c r="B44" s="39" t="s">
        <v>163</v>
      </c>
      <c r="C44" s="47" t="s">
        <v>71</v>
      </c>
      <c r="D44" s="52">
        <v>100</v>
      </c>
      <c r="E44" s="52">
        <v>27593</v>
      </c>
      <c r="F44" s="52">
        <v>78</v>
      </c>
      <c r="G44" s="52">
        <v>33260</v>
      </c>
      <c r="H44" s="52">
        <v>6.7</v>
      </c>
      <c r="I44" s="160">
        <v>3182</v>
      </c>
      <c r="J44" s="52">
        <v>13</v>
      </c>
      <c r="K44" s="160">
        <v>5183</v>
      </c>
      <c r="L44" s="238"/>
      <c r="M44" s="239"/>
      <c r="N44" s="4" t="str">
        <f t="shared" si="11"/>
        <v>8.3.2</v>
      </c>
      <c r="O44" s="39" t="str">
        <f t="shared" si="12"/>
        <v>MEDIUM/HIGH DENSITY FIBREBOARD (MDF/HDF)</v>
      </c>
      <c r="P44" s="47" t="s">
        <v>71</v>
      </c>
      <c r="Q44" s="217"/>
      <c r="R44" s="217"/>
      <c r="S44" s="217"/>
      <c r="T44" s="217"/>
      <c r="U44" s="217"/>
      <c r="V44" s="217"/>
      <c r="W44" s="217"/>
      <c r="X44" s="218"/>
      <c r="Y44" s="240"/>
      <c r="Z44" s="372" t="str">
        <f t="shared" si="4"/>
        <v>8.3.2</v>
      </c>
      <c r="AA44" s="39" t="str">
        <f t="shared" si="4"/>
        <v>MEDIUM/HIGH DENSITY FIBREBOARD (MDF/HDF)</v>
      </c>
      <c r="AB44" s="47" t="s">
        <v>71</v>
      </c>
      <c r="AC44" s="277">
        <f>IF(ISNUMBER('JQ1|Primary Products|Production'!D56+D44-H44),'JQ1|Primary Products|Production'!D56+D44-H44,IF(ISNUMBER(H44-D44),"NT " &amp; H44-D44,"…"))</f>
        <v>93.3</v>
      </c>
      <c r="AD44" s="289">
        <f>IF(ISNUMBER('JQ1|Primary Products|Production'!E56+F44-J44),'JQ1|Primary Products|Production'!E56+F44-J44,IF(ISNUMBER(J44-F44),"NT " &amp; J44-F44,"…"))</f>
        <v>65</v>
      </c>
    </row>
    <row r="45" spans="1:2594" s="18" customFormat="1" ht="15" customHeight="1" x14ac:dyDescent="0.15">
      <c r="A45" s="612" t="s">
        <v>215</v>
      </c>
      <c r="B45" s="42" t="s">
        <v>88</v>
      </c>
      <c r="C45" s="51" t="s">
        <v>71</v>
      </c>
      <c r="D45" s="52">
        <v>2.2999999999999998</v>
      </c>
      <c r="E45" s="52">
        <v>778</v>
      </c>
      <c r="F45" s="52">
        <v>2</v>
      </c>
      <c r="G45" s="52">
        <v>851</v>
      </c>
      <c r="H45" s="52">
        <v>0</v>
      </c>
      <c r="I45" s="160">
        <v>0</v>
      </c>
      <c r="J45" s="52">
        <v>0</v>
      </c>
      <c r="K45" s="160">
        <v>0</v>
      </c>
      <c r="L45" s="238"/>
      <c r="M45" s="239"/>
      <c r="N45" s="5" t="str">
        <f t="shared" si="11"/>
        <v>8.3.3</v>
      </c>
      <c r="O45" s="42" t="str">
        <f t="shared" si="12"/>
        <v xml:space="preserve">OTHER FIBREBOARD </v>
      </c>
      <c r="P45" s="51" t="s">
        <v>71</v>
      </c>
      <c r="Q45" s="225"/>
      <c r="R45" s="225"/>
      <c r="S45" s="225"/>
      <c r="T45" s="225"/>
      <c r="U45" s="225"/>
      <c r="V45" s="225"/>
      <c r="W45" s="225"/>
      <c r="X45" s="226"/>
      <c r="Y45" s="240"/>
      <c r="Z45" s="371" t="str">
        <f t="shared" si="4"/>
        <v>8.3.3</v>
      </c>
      <c r="AA45" s="42" t="str">
        <f t="shared" si="4"/>
        <v xml:space="preserve">OTHER FIBREBOARD </v>
      </c>
      <c r="AB45" s="51" t="s">
        <v>71</v>
      </c>
      <c r="AC45" s="277">
        <f>IF(ISNUMBER('JQ1|Primary Products|Production'!D57+D45-H45),'JQ1|Primary Products|Production'!D57+D45-H45,IF(ISNUMBER(H45-D45),"NT " &amp; H45-D45,"…"))</f>
        <v>2.2999999999999998</v>
      </c>
      <c r="AD45" s="289">
        <f>IF(ISNUMBER('JQ1|Primary Products|Production'!E57+F45-J45),'JQ1|Primary Products|Production'!E57+F45-J45,IF(ISNUMBER(J45-F45),"NT " &amp; J45-F45,"…"))</f>
        <v>2</v>
      </c>
    </row>
    <row r="46" spans="1:2594" s="125" customFormat="1" ht="15" customHeight="1" x14ac:dyDescent="0.15">
      <c r="A46" s="613" t="s">
        <v>158</v>
      </c>
      <c r="B46" s="138" t="s">
        <v>35</v>
      </c>
      <c r="C46" s="134" t="s">
        <v>61</v>
      </c>
      <c r="D46" s="124">
        <v>45</v>
      </c>
      <c r="E46" s="124">
        <v>23340</v>
      </c>
      <c r="F46" s="124">
        <v>120</v>
      </c>
      <c r="G46" s="124">
        <v>76330</v>
      </c>
      <c r="H46" s="124">
        <v>0</v>
      </c>
      <c r="I46" s="124">
        <v>0</v>
      </c>
      <c r="J46" s="124">
        <v>0</v>
      </c>
      <c r="K46" s="157">
        <v>47</v>
      </c>
      <c r="L46" s="238"/>
      <c r="M46" s="239"/>
      <c r="N46" s="135" t="str">
        <f t="shared" si="11"/>
        <v>9</v>
      </c>
      <c r="O46" s="122" t="str">
        <f t="shared" si="12"/>
        <v>WOOD PULP</v>
      </c>
      <c r="P46" s="134" t="s">
        <v>61</v>
      </c>
      <c r="Q46" s="460">
        <f>D46-(D47+D48+D52)</f>
        <v>0</v>
      </c>
      <c r="R46" s="223">
        <f t="shared" ref="R46:X46" si="31">E46-(E47+E48+E52)</f>
        <v>0</v>
      </c>
      <c r="S46" s="223">
        <f t="shared" si="31"/>
        <v>0</v>
      </c>
      <c r="T46" s="223">
        <f t="shared" si="31"/>
        <v>0</v>
      </c>
      <c r="U46" s="223">
        <f t="shared" si="31"/>
        <v>0</v>
      </c>
      <c r="V46" s="223">
        <f t="shared" si="31"/>
        <v>0</v>
      </c>
      <c r="W46" s="223">
        <f t="shared" si="31"/>
        <v>-0.105</v>
      </c>
      <c r="X46" s="224">
        <f t="shared" si="31"/>
        <v>0</v>
      </c>
      <c r="Y46" s="260"/>
      <c r="Z46" s="269" t="str">
        <f t="shared" si="4"/>
        <v>9</v>
      </c>
      <c r="AA46" s="122" t="str">
        <f t="shared" si="4"/>
        <v>WOOD PULP</v>
      </c>
      <c r="AB46" s="134" t="s">
        <v>61</v>
      </c>
      <c r="AC46" s="275">
        <f>IF(ISNUMBER('JQ1|Primary Products|Production'!D58+D46-H46),'JQ1|Primary Products|Production'!D58+D46-H46,IF(ISNUMBER(H46-D46),"NT " &amp; H46-D46,"…"))</f>
        <v>45</v>
      </c>
      <c r="AD46" s="274">
        <f>IF(ISNUMBER('JQ1|Primary Products|Production'!E58+F46-J46),'JQ1|Primary Products|Production'!E58+F46-J46,IF(ISNUMBER(J46-F46),"NT " &amp; J46-F46,"…"))</f>
        <v>120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</row>
    <row r="47" spans="1:2594" s="18" customFormat="1" ht="15" customHeight="1" x14ac:dyDescent="0.15">
      <c r="A47" s="614" t="s">
        <v>216</v>
      </c>
      <c r="B47" s="615" t="s">
        <v>217</v>
      </c>
      <c r="C47" s="457" t="s">
        <v>61</v>
      </c>
      <c r="D47" s="52">
        <v>4</v>
      </c>
      <c r="E47" s="52">
        <v>1538</v>
      </c>
      <c r="F47" s="52">
        <v>4.5999999999999996</v>
      </c>
      <c r="G47" s="52">
        <v>1740</v>
      </c>
      <c r="H47" s="52">
        <v>0</v>
      </c>
      <c r="I47" s="52">
        <v>0</v>
      </c>
      <c r="J47" s="52">
        <v>0.105</v>
      </c>
      <c r="K47" s="160">
        <v>47</v>
      </c>
      <c r="L47" s="238"/>
      <c r="M47" s="239"/>
      <c r="N47" s="6" t="str">
        <f t="shared" si="11"/>
        <v>9.1</v>
      </c>
      <c r="O47" s="41" t="str">
        <f t="shared" si="12"/>
        <v>MECHANICAL AND SEMI-CHEMICAL WOOD PULP</v>
      </c>
      <c r="P47" s="457" t="s">
        <v>61</v>
      </c>
      <c r="Q47" s="217"/>
      <c r="R47" s="217"/>
      <c r="S47" s="217"/>
      <c r="T47" s="217"/>
      <c r="U47" s="217"/>
      <c r="V47" s="217"/>
      <c r="W47" s="217"/>
      <c r="X47" s="218"/>
      <c r="Y47" s="240"/>
      <c r="Z47" s="372" t="str">
        <f t="shared" si="4"/>
        <v>9.1</v>
      </c>
      <c r="AA47" s="41" t="str">
        <f t="shared" si="4"/>
        <v>MECHANICAL AND SEMI-CHEMICAL WOOD PULP</v>
      </c>
      <c r="AB47" s="457" t="s">
        <v>61</v>
      </c>
      <c r="AC47" s="368">
        <f>IF(ISNUMBER('JQ1|Primary Products|Production'!D59+D47-H47),'JQ1|Primary Products|Production'!D59+D47-H47,IF(ISNUMBER(H47-D47),"NT " &amp; H47-D47,"…"))</f>
        <v>4</v>
      </c>
      <c r="AD47" s="289">
        <f>IF(ISNUMBER('JQ1|Primary Products|Production'!E59+F47-J47),'JQ1|Primary Products|Production'!E59+F47-J47,IF(ISNUMBER(J47-F47),"NT " &amp; J47-F47,"…"))</f>
        <v>4.4949999999999992</v>
      </c>
    </row>
    <row r="48" spans="1:2594" s="18" customFormat="1" ht="15" customHeight="1" x14ac:dyDescent="0.15">
      <c r="A48" s="614" t="s">
        <v>218</v>
      </c>
      <c r="B48" s="41" t="s">
        <v>135</v>
      </c>
      <c r="C48" s="141" t="s">
        <v>61</v>
      </c>
      <c r="D48" s="50">
        <v>41</v>
      </c>
      <c r="E48" s="50">
        <v>21802</v>
      </c>
      <c r="F48" s="50">
        <v>114</v>
      </c>
      <c r="G48" s="50">
        <v>73277</v>
      </c>
      <c r="H48" s="50">
        <v>0</v>
      </c>
      <c r="I48" s="50">
        <v>0</v>
      </c>
      <c r="J48" s="50">
        <v>0</v>
      </c>
      <c r="K48" s="162">
        <v>0</v>
      </c>
      <c r="L48" s="238"/>
      <c r="M48" s="239"/>
      <c r="N48" s="6" t="str">
        <f t="shared" si="11"/>
        <v>9.2</v>
      </c>
      <c r="O48" s="41" t="str">
        <f t="shared" si="12"/>
        <v>CHEMICAL WOOD PULP</v>
      </c>
      <c r="P48" s="141" t="s">
        <v>61</v>
      </c>
      <c r="Q48" s="564">
        <f>D48-(D49+D51)</f>
        <v>0</v>
      </c>
      <c r="R48" s="219">
        <f t="shared" ref="R48:X48" si="32">E48-(E49+E51)</f>
        <v>0</v>
      </c>
      <c r="S48" s="219">
        <f t="shared" si="32"/>
        <v>56</v>
      </c>
      <c r="T48" s="219">
        <f t="shared" si="32"/>
        <v>35809</v>
      </c>
      <c r="U48" s="219">
        <f t="shared" si="32"/>
        <v>0</v>
      </c>
      <c r="V48" s="219">
        <f t="shared" si="32"/>
        <v>0</v>
      </c>
      <c r="W48" s="219">
        <f t="shared" si="32"/>
        <v>0</v>
      </c>
      <c r="X48" s="220">
        <f t="shared" si="32"/>
        <v>0</v>
      </c>
      <c r="Y48" s="260"/>
      <c r="Z48" s="372" t="str">
        <f t="shared" si="4"/>
        <v>9.2</v>
      </c>
      <c r="AA48" s="41" t="str">
        <f t="shared" si="4"/>
        <v>CHEMICAL WOOD PULP</v>
      </c>
      <c r="AB48" s="141" t="s">
        <v>61</v>
      </c>
      <c r="AC48" s="368">
        <f>IF(ISNUMBER('JQ1|Primary Products|Production'!D60+D48-H48),'JQ1|Primary Products|Production'!D60+D48-H48,IF(ISNUMBER(H48-D48),"NT " &amp; H48-D48,"…"))</f>
        <v>41</v>
      </c>
      <c r="AD48" s="289">
        <f>IF(ISNUMBER('JQ1|Primary Products|Production'!E60+F48-J48),'JQ1|Primary Products|Production'!E60+F48-J48,IF(ISNUMBER(J48-F48),"NT " &amp; J48-F48,"…"))</f>
        <v>114</v>
      </c>
    </row>
    <row r="49" spans="1:2594" s="18" customFormat="1" ht="15" customHeight="1" x14ac:dyDescent="0.15">
      <c r="A49" s="614" t="s">
        <v>219</v>
      </c>
      <c r="B49" s="39" t="s">
        <v>221</v>
      </c>
      <c r="C49" s="51" t="s">
        <v>61</v>
      </c>
      <c r="D49" s="52">
        <v>41</v>
      </c>
      <c r="E49" s="52">
        <v>21802</v>
      </c>
      <c r="F49" s="52">
        <v>56</v>
      </c>
      <c r="G49" s="52">
        <v>35809</v>
      </c>
      <c r="H49" s="52">
        <v>0</v>
      </c>
      <c r="I49" s="52">
        <v>0</v>
      </c>
      <c r="J49" s="52">
        <v>0</v>
      </c>
      <c r="K49" s="160">
        <v>0</v>
      </c>
      <c r="L49" s="238"/>
      <c r="M49" s="239"/>
      <c r="N49" s="6" t="str">
        <f t="shared" si="11"/>
        <v>9.2.1</v>
      </c>
      <c r="O49" s="39" t="str">
        <f t="shared" si="12"/>
        <v>SULPHATE PULP</v>
      </c>
      <c r="P49" s="51" t="s">
        <v>61</v>
      </c>
      <c r="Q49" s="217"/>
      <c r="R49" s="217"/>
      <c r="S49" s="217"/>
      <c r="T49" s="217"/>
      <c r="U49" s="217"/>
      <c r="V49" s="217"/>
      <c r="W49" s="217"/>
      <c r="X49" s="218"/>
      <c r="Y49" s="240"/>
      <c r="Z49" s="372" t="str">
        <f t="shared" si="4"/>
        <v>9.2.1</v>
      </c>
      <c r="AA49" s="39" t="str">
        <f t="shared" si="4"/>
        <v>SULPHATE PULP</v>
      </c>
      <c r="AB49" s="51" t="s">
        <v>61</v>
      </c>
      <c r="AC49" s="368">
        <f>IF(ISNUMBER('JQ1|Primary Products|Production'!D61+D49-H49),'JQ1|Primary Products|Production'!D61+D49-H49,IF(ISNUMBER(H49-D49),"NT " &amp; H49-D49,"…"))</f>
        <v>41</v>
      </c>
      <c r="AD49" s="289">
        <f>IF(ISNUMBER('JQ1|Primary Products|Production'!E61+F49-J49),'JQ1|Primary Products|Production'!E61+F49-J49,IF(ISNUMBER(J49-F49),"NT " &amp; J49-F49,"…"))</f>
        <v>56</v>
      </c>
    </row>
    <row r="50" spans="1:2594" s="18" customFormat="1" ht="15" customHeight="1" x14ac:dyDescent="0.15">
      <c r="A50" s="614" t="s">
        <v>220</v>
      </c>
      <c r="B50" s="40" t="s">
        <v>222</v>
      </c>
      <c r="C50" s="51" t="s">
        <v>61</v>
      </c>
      <c r="D50" s="52">
        <v>41</v>
      </c>
      <c r="E50" s="52">
        <v>21802</v>
      </c>
      <c r="F50" s="52">
        <v>56</v>
      </c>
      <c r="G50" s="52">
        <v>35809</v>
      </c>
      <c r="H50" s="52">
        <v>0</v>
      </c>
      <c r="I50" s="52">
        <v>0</v>
      </c>
      <c r="J50" s="52">
        <v>0</v>
      </c>
      <c r="K50" s="160">
        <v>0</v>
      </c>
      <c r="L50" s="238"/>
      <c r="M50" s="239"/>
      <c r="N50" s="6" t="str">
        <f t="shared" si="11"/>
        <v>9.2.1.1</v>
      </c>
      <c r="O50" s="40" t="str">
        <f t="shared" si="12"/>
        <v>of which: BLEACHED</v>
      </c>
      <c r="P50" s="51" t="s">
        <v>61</v>
      </c>
      <c r="Q50" s="217"/>
      <c r="R50" s="217"/>
      <c r="S50" s="217"/>
      <c r="T50" s="217"/>
      <c r="U50" s="217"/>
      <c r="V50" s="217"/>
      <c r="W50" s="217"/>
      <c r="X50" s="218"/>
      <c r="Y50" s="240"/>
      <c r="Z50" s="372" t="str">
        <f t="shared" si="4"/>
        <v>9.2.1.1</v>
      </c>
      <c r="AA50" s="40" t="str">
        <f t="shared" si="4"/>
        <v>of which: BLEACHED</v>
      </c>
      <c r="AB50" s="51" t="s">
        <v>61</v>
      </c>
      <c r="AC50" s="368">
        <f>IF(ISNUMBER('JQ1|Primary Products|Production'!D62+D50-H50),'JQ1|Primary Products|Production'!D62+D50-H50,IF(ISNUMBER(H50-D50),"NT " &amp; H50-D50,"…"))</f>
        <v>41</v>
      </c>
      <c r="AD50" s="289">
        <f>IF(ISNUMBER('JQ1|Primary Products|Production'!E62+F50-J50),'JQ1|Primary Products|Production'!E62+F50-J50,IF(ISNUMBER(J50-F50),"NT " &amp; J50-F50,"…"))</f>
        <v>56</v>
      </c>
    </row>
    <row r="51" spans="1:2594" s="18" customFormat="1" ht="15" customHeight="1" x14ac:dyDescent="0.15">
      <c r="A51" s="614" t="s">
        <v>224</v>
      </c>
      <c r="B51" s="42" t="s">
        <v>223</v>
      </c>
      <c r="C51" s="51" t="s">
        <v>61</v>
      </c>
      <c r="D51" s="52">
        <v>0</v>
      </c>
      <c r="E51" s="52">
        <v>0</v>
      </c>
      <c r="F51" s="52">
        <v>2</v>
      </c>
      <c r="G51" s="52">
        <v>1659</v>
      </c>
      <c r="H51" s="52">
        <v>0</v>
      </c>
      <c r="I51" s="52">
        <v>0</v>
      </c>
      <c r="J51" s="52">
        <v>0</v>
      </c>
      <c r="K51" s="160">
        <v>0</v>
      </c>
      <c r="L51" s="238"/>
      <c r="M51" s="239"/>
      <c r="N51" s="6" t="str">
        <f t="shared" si="11"/>
        <v>9.2.2</v>
      </c>
      <c r="O51" s="39" t="str">
        <f t="shared" si="12"/>
        <v>SULPHITE PULP</v>
      </c>
      <c r="P51" s="51" t="s">
        <v>61</v>
      </c>
      <c r="Q51" s="217"/>
      <c r="R51" s="217"/>
      <c r="S51" s="217"/>
      <c r="T51" s="217"/>
      <c r="U51" s="217"/>
      <c r="V51" s="217"/>
      <c r="W51" s="217"/>
      <c r="X51" s="218"/>
      <c r="Y51" s="240"/>
      <c r="Z51" s="372" t="str">
        <f t="shared" si="4"/>
        <v>9.2.2</v>
      </c>
      <c r="AA51" s="39" t="str">
        <f t="shared" si="4"/>
        <v>SULPHITE PULP</v>
      </c>
      <c r="AB51" s="51" t="s">
        <v>61</v>
      </c>
      <c r="AC51" s="368">
        <f>IF(ISNUMBER('JQ1|Primary Products|Production'!D63+D51-H51),'JQ1|Primary Products|Production'!D63+D51-H51,IF(ISNUMBER(H51-D51),"NT " &amp; H51-D51,"…"))</f>
        <v>0</v>
      </c>
      <c r="AD51" s="289">
        <f>IF(ISNUMBER('JQ1|Primary Products|Production'!E63+F51-J51),'JQ1|Primary Products|Production'!E63+F51-J51,IF(ISNUMBER(J51-F51),"NT " &amp; J51-F51,"…"))</f>
        <v>2</v>
      </c>
    </row>
    <row r="52" spans="1:2594" s="18" customFormat="1" ht="15" customHeight="1" x14ac:dyDescent="0.15">
      <c r="A52" s="616" t="s">
        <v>225</v>
      </c>
      <c r="B52" s="44" t="s">
        <v>36</v>
      </c>
      <c r="C52" s="55" t="s">
        <v>61</v>
      </c>
      <c r="D52" s="50">
        <v>0</v>
      </c>
      <c r="E52" s="50">
        <v>0</v>
      </c>
      <c r="F52" s="50">
        <v>1.4</v>
      </c>
      <c r="G52" s="50">
        <v>1313</v>
      </c>
      <c r="H52" s="50">
        <v>0</v>
      </c>
      <c r="I52" s="50">
        <v>0</v>
      </c>
      <c r="J52" s="50">
        <v>0</v>
      </c>
      <c r="K52" s="162">
        <v>0</v>
      </c>
      <c r="L52" s="238"/>
      <c r="M52" s="239"/>
      <c r="N52" s="6" t="str">
        <f t="shared" si="11"/>
        <v>9.3</v>
      </c>
      <c r="O52" s="38" t="str">
        <f t="shared" si="12"/>
        <v>DISSOLVING GRADES</v>
      </c>
      <c r="P52" s="55" t="s">
        <v>61</v>
      </c>
      <c r="Q52" s="225"/>
      <c r="R52" s="225"/>
      <c r="S52" s="225"/>
      <c r="T52" s="225"/>
      <c r="U52" s="225"/>
      <c r="V52" s="225"/>
      <c r="W52" s="225"/>
      <c r="X52" s="226"/>
      <c r="Y52" s="240"/>
      <c r="Z52" s="371" t="str">
        <f t="shared" si="4"/>
        <v>9.3</v>
      </c>
      <c r="AA52" s="38" t="str">
        <f t="shared" si="4"/>
        <v>DISSOLVING GRADES</v>
      </c>
      <c r="AB52" s="55" t="s">
        <v>61</v>
      </c>
      <c r="AC52" s="277">
        <f>IF(ISNUMBER('JQ1|Primary Products|Production'!D64+D52-H52),'JQ1|Primary Products|Production'!D64+D52-H52,IF(ISNUMBER(H52-D52),"NT " &amp; H52-D52,"…"))</f>
        <v>0</v>
      </c>
      <c r="AD52" s="289">
        <f>IF(ISNUMBER('JQ1|Primary Products|Production'!E64+F52-J52),'JQ1|Primary Products|Production'!E64+F52-J52,IF(ISNUMBER(J52-F52),"NT " &amp; J52-F52,"…"))</f>
        <v>1.4</v>
      </c>
    </row>
    <row r="53" spans="1:2594" s="125" customFormat="1" ht="15" customHeight="1" x14ac:dyDescent="0.15">
      <c r="A53" s="613" t="s">
        <v>226</v>
      </c>
      <c r="B53" s="122" t="s">
        <v>43</v>
      </c>
      <c r="C53" s="134" t="s">
        <v>61</v>
      </c>
      <c r="D53" s="124">
        <v>0.5</v>
      </c>
      <c r="E53" s="124">
        <v>278</v>
      </c>
      <c r="F53" s="124">
        <v>0.30399999999999999</v>
      </c>
      <c r="G53" s="124">
        <v>323</v>
      </c>
      <c r="H53" s="124">
        <v>0</v>
      </c>
      <c r="I53" s="124">
        <v>0</v>
      </c>
      <c r="J53" s="124">
        <v>0</v>
      </c>
      <c r="K53" s="157">
        <v>0</v>
      </c>
      <c r="L53" s="238"/>
      <c r="M53" s="239"/>
      <c r="N53" s="136" t="str">
        <f t="shared" si="11"/>
        <v>10</v>
      </c>
      <c r="O53" s="127" t="str">
        <f t="shared" si="12"/>
        <v xml:space="preserve">OTHER PULP </v>
      </c>
      <c r="P53" s="134" t="s">
        <v>61</v>
      </c>
      <c r="Q53" s="460">
        <f>D53-(D54+D55)</f>
        <v>0</v>
      </c>
      <c r="R53" s="223">
        <f t="shared" ref="R53:X53" si="33">E53-(E54+E55)</f>
        <v>0</v>
      </c>
      <c r="S53" s="223">
        <f t="shared" si="33"/>
        <v>-3.5999999999999976E-2</v>
      </c>
      <c r="T53" s="223">
        <f t="shared" si="33"/>
        <v>0</v>
      </c>
      <c r="U53" s="223">
        <f t="shared" si="33"/>
        <v>0</v>
      </c>
      <c r="V53" s="223">
        <f t="shared" si="33"/>
        <v>0</v>
      </c>
      <c r="W53" s="223">
        <f t="shared" si="33"/>
        <v>0</v>
      </c>
      <c r="X53" s="224">
        <f t="shared" si="33"/>
        <v>0</v>
      </c>
      <c r="Y53" s="260"/>
      <c r="Z53" s="269" t="str">
        <f t="shared" si="4"/>
        <v>10</v>
      </c>
      <c r="AA53" s="127" t="str">
        <f t="shared" si="4"/>
        <v xml:space="preserve">OTHER PULP </v>
      </c>
      <c r="AB53" s="134" t="s">
        <v>61</v>
      </c>
      <c r="AC53" s="273">
        <f>IF(ISNUMBER('JQ1|Primary Products|Production'!D65+D53-H53),'JQ1|Primary Products|Production'!D65+D53-H53,IF(ISNUMBER(H53-D53),"NT " &amp; H53-D53,"…"))</f>
        <v>0.5</v>
      </c>
      <c r="AD53" s="274">
        <f>IF(ISNUMBER('JQ1|Primary Products|Production'!E65+F53-J53),'JQ1|Primary Products|Production'!E65+F53-J53,IF(ISNUMBER(J53-F53),"NT " &amp; J53-F53,"…"))</f>
        <v>0.30399999999999999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  <c r="AMK53" s="18"/>
      <c r="AML53" s="18"/>
      <c r="AMM53" s="18"/>
      <c r="AMN53" s="18"/>
      <c r="AMO53" s="18"/>
      <c r="AMP53" s="18"/>
      <c r="AMQ53" s="18"/>
      <c r="AMR53" s="18"/>
      <c r="AMS53" s="18"/>
      <c r="AMT53" s="18"/>
      <c r="AMU53" s="18"/>
      <c r="AMV53" s="18"/>
      <c r="AMW53" s="18"/>
      <c r="AMX53" s="18"/>
      <c r="AMY53" s="18"/>
      <c r="AMZ53" s="18"/>
      <c r="ANA53" s="18"/>
      <c r="ANB53" s="18"/>
      <c r="ANC53" s="18"/>
      <c r="AND53" s="18"/>
      <c r="ANE53" s="18"/>
      <c r="ANF53" s="18"/>
      <c r="ANG53" s="18"/>
      <c r="ANH53" s="18"/>
      <c r="ANI53" s="18"/>
      <c r="ANJ53" s="18"/>
      <c r="ANK53" s="18"/>
      <c r="ANL53" s="18"/>
      <c r="ANM53" s="18"/>
      <c r="ANN53" s="18"/>
      <c r="ANO53" s="18"/>
      <c r="ANP53" s="18"/>
      <c r="ANQ53" s="18"/>
      <c r="ANR53" s="18"/>
      <c r="ANS53" s="18"/>
      <c r="ANT53" s="18"/>
      <c r="ANU53" s="18"/>
      <c r="ANV53" s="18"/>
      <c r="ANW53" s="18"/>
      <c r="ANX53" s="18"/>
      <c r="ANY53" s="18"/>
      <c r="ANZ53" s="18"/>
      <c r="AOA53" s="18"/>
      <c r="AOB53" s="18"/>
      <c r="AOC53" s="18"/>
      <c r="AOD53" s="18"/>
      <c r="AOE53" s="18"/>
      <c r="AOF53" s="18"/>
      <c r="AOG53" s="18"/>
      <c r="AOH53" s="18"/>
      <c r="AOI53" s="18"/>
      <c r="AOJ53" s="18"/>
      <c r="AOK53" s="18"/>
      <c r="AOL53" s="18"/>
      <c r="AOM53" s="18"/>
      <c r="AON53" s="18"/>
      <c r="AOO53" s="18"/>
      <c r="AOP53" s="18"/>
      <c r="AOQ53" s="18"/>
      <c r="AOR53" s="18"/>
      <c r="AOS53" s="18"/>
      <c r="AOT53" s="18"/>
      <c r="AOU53" s="18"/>
      <c r="AOV53" s="18"/>
      <c r="AOW53" s="18"/>
      <c r="AOX53" s="18"/>
      <c r="AOY53" s="18"/>
      <c r="AOZ53" s="18"/>
      <c r="APA53" s="18"/>
      <c r="APB53" s="18"/>
      <c r="APC53" s="18"/>
      <c r="APD53" s="18"/>
      <c r="APE53" s="18"/>
      <c r="APF53" s="18"/>
      <c r="APG53" s="18"/>
      <c r="APH53" s="18"/>
      <c r="API53" s="18"/>
      <c r="APJ53" s="18"/>
      <c r="APK53" s="18"/>
      <c r="APL53" s="18"/>
      <c r="APM53" s="18"/>
      <c r="APN53" s="18"/>
      <c r="APO53" s="18"/>
      <c r="APP53" s="18"/>
      <c r="APQ53" s="18"/>
      <c r="APR53" s="18"/>
      <c r="APS53" s="18"/>
      <c r="APT53" s="18"/>
      <c r="APU53" s="18"/>
      <c r="APV53" s="18"/>
      <c r="APW53" s="18"/>
      <c r="APX53" s="18"/>
      <c r="APY53" s="18"/>
      <c r="APZ53" s="18"/>
      <c r="AQA53" s="18"/>
      <c r="AQB53" s="18"/>
      <c r="AQC53" s="18"/>
      <c r="AQD53" s="18"/>
      <c r="AQE53" s="18"/>
      <c r="AQF53" s="18"/>
      <c r="AQG53" s="18"/>
      <c r="AQH53" s="18"/>
      <c r="AQI53" s="18"/>
      <c r="AQJ53" s="18"/>
      <c r="AQK53" s="18"/>
      <c r="AQL53" s="18"/>
      <c r="AQM53" s="18"/>
      <c r="AQN53" s="18"/>
      <c r="AQO53" s="18"/>
      <c r="AQP53" s="18"/>
      <c r="AQQ53" s="18"/>
      <c r="AQR53" s="18"/>
      <c r="AQS53" s="18"/>
      <c r="AQT53" s="18"/>
      <c r="AQU53" s="18"/>
      <c r="AQV53" s="18"/>
      <c r="AQW53" s="18"/>
      <c r="AQX53" s="18"/>
      <c r="AQY53" s="18"/>
      <c r="AQZ53" s="18"/>
      <c r="ARA53" s="18"/>
      <c r="ARB53" s="18"/>
      <c r="ARC53" s="18"/>
      <c r="ARD53" s="18"/>
      <c r="ARE53" s="18"/>
      <c r="ARF53" s="18"/>
      <c r="ARG53" s="18"/>
      <c r="ARH53" s="18"/>
      <c r="ARI53" s="18"/>
      <c r="ARJ53" s="18"/>
      <c r="ARK53" s="18"/>
      <c r="ARL53" s="18"/>
      <c r="ARM53" s="18"/>
      <c r="ARN53" s="18"/>
      <c r="ARO53" s="18"/>
      <c r="ARP53" s="18"/>
      <c r="ARQ53" s="18"/>
      <c r="ARR53" s="18"/>
      <c r="ARS53" s="18"/>
      <c r="ART53" s="18"/>
      <c r="ARU53" s="18"/>
      <c r="ARV53" s="18"/>
      <c r="ARW53" s="18"/>
      <c r="ARX53" s="18"/>
      <c r="ARY53" s="18"/>
      <c r="ARZ53" s="18"/>
      <c r="ASA53" s="18"/>
      <c r="ASB53" s="18"/>
      <c r="ASC53" s="18"/>
      <c r="ASD53" s="18"/>
      <c r="ASE53" s="18"/>
      <c r="ASF53" s="18"/>
      <c r="ASG53" s="18"/>
      <c r="ASH53" s="18"/>
      <c r="ASI53" s="18"/>
      <c r="ASJ53" s="18"/>
      <c r="ASK53" s="18"/>
      <c r="ASL53" s="18"/>
      <c r="ASM53" s="18"/>
      <c r="ASN53" s="18"/>
      <c r="ASO53" s="18"/>
      <c r="ASP53" s="18"/>
      <c r="ASQ53" s="18"/>
      <c r="ASR53" s="18"/>
      <c r="ASS53" s="18"/>
      <c r="AST53" s="18"/>
      <c r="ASU53" s="18"/>
      <c r="ASV53" s="18"/>
      <c r="ASW53" s="18"/>
      <c r="ASX53" s="18"/>
      <c r="ASY53" s="18"/>
      <c r="ASZ53" s="18"/>
      <c r="ATA53" s="18"/>
      <c r="ATB53" s="18"/>
      <c r="ATC53" s="18"/>
      <c r="ATD53" s="18"/>
      <c r="ATE53" s="18"/>
      <c r="ATF53" s="18"/>
      <c r="ATG53" s="18"/>
      <c r="ATH53" s="18"/>
      <c r="ATI53" s="18"/>
      <c r="ATJ53" s="18"/>
      <c r="ATK53" s="18"/>
      <c r="ATL53" s="18"/>
      <c r="ATM53" s="18"/>
      <c r="ATN53" s="18"/>
      <c r="ATO53" s="18"/>
      <c r="ATP53" s="18"/>
      <c r="ATQ53" s="18"/>
      <c r="ATR53" s="18"/>
      <c r="ATS53" s="18"/>
      <c r="ATT53" s="18"/>
      <c r="ATU53" s="18"/>
      <c r="ATV53" s="18"/>
      <c r="ATW53" s="18"/>
      <c r="ATX53" s="18"/>
      <c r="ATY53" s="18"/>
      <c r="ATZ53" s="18"/>
      <c r="AUA53" s="18"/>
      <c r="AUB53" s="18"/>
      <c r="AUC53" s="18"/>
      <c r="AUD53" s="18"/>
      <c r="AUE53" s="18"/>
      <c r="AUF53" s="18"/>
      <c r="AUG53" s="18"/>
      <c r="AUH53" s="18"/>
      <c r="AUI53" s="18"/>
      <c r="AUJ53" s="18"/>
      <c r="AUK53" s="18"/>
      <c r="AUL53" s="18"/>
      <c r="AUM53" s="18"/>
      <c r="AUN53" s="18"/>
      <c r="AUO53" s="18"/>
      <c r="AUP53" s="18"/>
      <c r="AUQ53" s="18"/>
      <c r="AUR53" s="18"/>
      <c r="AUS53" s="18"/>
      <c r="AUT53" s="18"/>
      <c r="AUU53" s="18"/>
      <c r="AUV53" s="18"/>
      <c r="AUW53" s="18"/>
      <c r="AUX53" s="18"/>
      <c r="AUY53" s="18"/>
      <c r="AUZ53" s="18"/>
      <c r="AVA53" s="18"/>
      <c r="AVB53" s="18"/>
      <c r="AVC53" s="18"/>
      <c r="AVD53" s="18"/>
      <c r="AVE53" s="18"/>
      <c r="AVF53" s="18"/>
      <c r="AVG53" s="18"/>
      <c r="AVH53" s="18"/>
      <c r="AVI53" s="18"/>
      <c r="AVJ53" s="18"/>
      <c r="AVK53" s="18"/>
      <c r="AVL53" s="18"/>
      <c r="AVM53" s="18"/>
      <c r="AVN53" s="18"/>
      <c r="AVO53" s="18"/>
      <c r="AVP53" s="18"/>
      <c r="AVQ53" s="18"/>
      <c r="AVR53" s="18"/>
      <c r="AVS53" s="18"/>
      <c r="AVT53" s="18"/>
      <c r="AVU53" s="18"/>
      <c r="AVV53" s="18"/>
      <c r="AVW53" s="18"/>
      <c r="AVX53" s="18"/>
      <c r="AVY53" s="18"/>
      <c r="AVZ53" s="18"/>
      <c r="AWA53" s="18"/>
      <c r="AWB53" s="18"/>
      <c r="AWC53" s="18"/>
      <c r="AWD53" s="18"/>
      <c r="AWE53" s="18"/>
      <c r="AWF53" s="18"/>
      <c r="AWG53" s="18"/>
      <c r="AWH53" s="18"/>
      <c r="AWI53" s="18"/>
      <c r="AWJ53" s="18"/>
      <c r="AWK53" s="18"/>
      <c r="AWL53" s="18"/>
      <c r="AWM53" s="18"/>
      <c r="AWN53" s="18"/>
      <c r="AWO53" s="18"/>
      <c r="AWP53" s="18"/>
      <c r="AWQ53" s="18"/>
      <c r="AWR53" s="18"/>
      <c r="AWS53" s="18"/>
      <c r="AWT53" s="18"/>
      <c r="AWU53" s="18"/>
      <c r="AWV53" s="18"/>
      <c r="AWW53" s="18"/>
      <c r="AWX53" s="18"/>
      <c r="AWY53" s="18"/>
      <c r="AWZ53" s="18"/>
      <c r="AXA53" s="18"/>
      <c r="AXB53" s="18"/>
      <c r="AXC53" s="18"/>
      <c r="AXD53" s="18"/>
      <c r="AXE53" s="18"/>
      <c r="AXF53" s="18"/>
      <c r="AXG53" s="18"/>
      <c r="AXH53" s="18"/>
      <c r="AXI53" s="18"/>
      <c r="AXJ53" s="18"/>
      <c r="AXK53" s="18"/>
      <c r="AXL53" s="18"/>
      <c r="AXM53" s="18"/>
      <c r="AXN53" s="18"/>
      <c r="AXO53" s="18"/>
      <c r="AXP53" s="18"/>
      <c r="AXQ53" s="18"/>
      <c r="AXR53" s="18"/>
      <c r="AXS53" s="18"/>
      <c r="AXT53" s="18"/>
      <c r="AXU53" s="18"/>
      <c r="AXV53" s="18"/>
      <c r="AXW53" s="18"/>
      <c r="AXX53" s="18"/>
      <c r="AXY53" s="18"/>
      <c r="AXZ53" s="18"/>
      <c r="AYA53" s="18"/>
      <c r="AYB53" s="18"/>
      <c r="AYC53" s="18"/>
      <c r="AYD53" s="18"/>
      <c r="AYE53" s="18"/>
      <c r="AYF53" s="18"/>
      <c r="AYG53" s="18"/>
      <c r="AYH53" s="18"/>
      <c r="AYI53" s="18"/>
      <c r="AYJ53" s="18"/>
      <c r="AYK53" s="18"/>
      <c r="AYL53" s="18"/>
      <c r="AYM53" s="18"/>
      <c r="AYN53" s="18"/>
      <c r="AYO53" s="18"/>
      <c r="AYP53" s="18"/>
      <c r="AYQ53" s="18"/>
      <c r="AYR53" s="18"/>
      <c r="AYS53" s="18"/>
      <c r="AYT53" s="18"/>
      <c r="AYU53" s="18"/>
      <c r="AYV53" s="18"/>
      <c r="AYW53" s="18"/>
      <c r="AYX53" s="18"/>
      <c r="AYY53" s="18"/>
      <c r="AYZ53" s="18"/>
      <c r="AZA53" s="18"/>
      <c r="AZB53" s="18"/>
      <c r="AZC53" s="18"/>
      <c r="AZD53" s="18"/>
      <c r="AZE53" s="18"/>
      <c r="AZF53" s="18"/>
      <c r="AZG53" s="18"/>
      <c r="AZH53" s="18"/>
      <c r="AZI53" s="18"/>
      <c r="AZJ53" s="18"/>
      <c r="AZK53" s="18"/>
      <c r="AZL53" s="18"/>
      <c r="AZM53" s="18"/>
      <c r="AZN53" s="18"/>
      <c r="AZO53" s="18"/>
      <c r="AZP53" s="18"/>
      <c r="AZQ53" s="18"/>
      <c r="AZR53" s="18"/>
      <c r="AZS53" s="18"/>
      <c r="AZT53" s="18"/>
      <c r="AZU53" s="18"/>
      <c r="AZV53" s="18"/>
      <c r="AZW53" s="18"/>
      <c r="AZX53" s="18"/>
      <c r="AZY53" s="18"/>
      <c r="AZZ53" s="18"/>
      <c r="BAA53" s="18"/>
      <c r="BAB53" s="18"/>
      <c r="BAC53" s="18"/>
      <c r="BAD53" s="18"/>
      <c r="BAE53" s="18"/>
      <c r="BAF53" s="18"/>
      <c r="BAG53" s="18"/>
      <c r="BAH53" s="18"/>
      <c r="BAI53" s="18"/>
      <c r="BAJ53" s="18"/>
      <c r="BAK53" s="18"/>
      <c r="BAL53" s="18"/>
      <c r="BAM53" s="18"/>
      <c r="BAN53" s="18"/>
      <c r="BAO53" s="18"/>
      <c r="BAP53" s="18"/>
      <c r="BAQ53" s="18"/>
      <c r="BAR53" s="18"/>
      <c r="BAS53" s="18"/>
      <c r="BAT53" s="18"/>
      <c r="BAU53" s="18"/>
      <c r="BAV53" s="18"/>
      <c r="BAW53" s="18"/>
      <c r="BAX53" s="18"/>
      <c r="BAY53" s="18"/>
      <c r="BAZ53" s="18"/>
      <c r="BBA53" s="18"/>
      <c r="BBB53" s="18"/>
      <c r="BBC53" s="18"/>
      <c r="BBD53" s="18"/>
      <c r="BBE53" s="18"/>
      <c r="BBF53" s="18"/>
      <c r="BBG53" s="18"/>
      <c r="BBH53" s="18"/>
      <c r="BBI53" s="18"/>
      <c r="BBJ53" s="18"/>
      <c r="BBK53" s="18"/>
      <c r="BBL53" s="18"/>
      <c r="BBM53" s="18"/>
      <c r="BBN53" s="18"/>
      <c r="BBO53" s="18"/>
      <c r="BBP53" s="18"/>
      <c r="BBQ53" s="18"/>
      <c r="BBR53" s="18"/>
      <c r="BBS53" s="18"/>
      <c r="BBT53" s="18"/>
      <c r="BBU53" s="18"/>
      <c r="BBV53" s="18"/>
      <c r="BBW53" s="18"/>
      <c r="BBX53" s="18"/>
      <c r="BBY53" s="18"/>
      <c r="BBZ53" s="18"/>
      <c r="BCA53" s="18"/>
      <c r="BCB53" s="18"/>
      <c r="BCC53" s="18"/>
      <c r="BCD53" s="18"/>
      <c r="BCE53" s="18"/>
      <c r="BCF53" s="18"/>
      <c r="BCG53" s="18"/>
      <c r="BCH53" s="18"/>
      <c r="BCI53" s="18"/>
      <c r="BCJ53" s="18"/>
      <c r="BCK53" s="18"/>
      <c r="BCL53" s="18"/>
      <c r="BCM53" s="18"/>
      <c r="BCN53" s="18"/>
      <c r="BCO53" s="18"/>
      <c r="BCP53" s="18"/>
      <c r="BCQ53" s="18"/>
      <c r="BCR53" s="18"/>
      <c r="BCS53" s="18"/>
      <c r="BCT53" s="18"/>
      <c r="BCU53" s="18"/>
      <c r="BCV53" s="18"/>
      <c r="BCW53" s="18"/>
      <c r="BCX53" s="18"/>
      <c r="BCY53" s="18"/>
      <c r="BCZ53" s="18"/>
      <c r="BDA53" s="18"/>
      <c r="BDB53" s="18"/>
      <c r="BDC53" s="18"/>
      <c r="BDD53" s="18"/>
      <c r="BDE53" s="18"/>
      <c r="BDF53" s="18"/>
      <c r="BDG53" s="18"/>
      <c r="BDH53" s="18"/>
      <c r="BDI53" s="18"/>
      <c r="BDJ53" s="18"/>
      <c r="BDK53" s="18"/>
      <c r="BDL53" s="18"/>
      <c r="BDM53" s="18"/>
      <c r="BDN53" s="18"/>
      <c r="BDO53" s="18"/>
      <c r="BDP53" s="18"/>
      <c r="BDQ53" s="18"/>
      <c r="BDR53" s="18"/>
      <c r="BDS53" s="18"/>
      <c r="BDT53" s="18"/>
      <c r="BDU53" s="18"/>
      <c r="BDV53" s="18"/>
      <c r="BDW53" s="18"/>
      <c r="BDX53" s="18"/>
      <c r="BDY53" s="18"/>
      <c r="BDZ53" s="18"/>
      <c r="BEA53" s="18"/>
      <c r="BEB53" s="18"/>
      <c r="BEC53" s="18"/>
      <c r="BED53" s="18"/>
      <c r="BEE53" s="18"/>
      <c r="BEF53" s="18"/>
      <c r="BEG53" s="18"/>
      <c r="BEH53" s="18"/>
      <c r="BEI53" s="18"/>
      <c r="BEJ53" s="18"/>
      <c r="BEK53" s="18"/>
      <c r="BEL53" s="18"/>
      <c r="BEM53" s="18"/>
      <c r="BEN53" s="18"/>
      <c r="BEO53" s="18"/>
      <c r="BEP53" s="18"/>
      <c r="BEQ53" s="18"/>
      <c r="BER53" s="18"/>
      <c r="BES53" s="18"/>
      <c r="BET53" s="18"/>
      <c r="BEU53" s="18"/>
      <c r="BEV53" s="18"/>
      <c r="BEW53" s="18"/>
      <c r="BEX53" s="18"/>
      <c r="BEY53" s="18"/>
      <c r="BEZ53" s="18"/>
      <c r="BFA53" s="18"/>
      <c r="BFB53" s="18"/>
      <c r="BFC53" s="18"/>
      <c r="BFD53" s="18"/>
      <c r="BFE53" s="18"/>
      <c r="BFF53" s="18"/>
      <c r="BFG53" s="18"/>
      <c r="BFH53" s="18"/>
      <c r="BFI53" s="18"/>
      <c r="BFJ53" s="18"/>
      <c r="BFK53" s="18"/>
      <c r="BFL53" s="18"/>
      <c r="BFM53" s="18"/>
      <c r="BFN53" s="18"/>
      <c r="BFO53" s="18"/>
      <c r="BFP53" s="18"/>
      <c r="BFQ53" s="18"/>
      <c r="BFR53" s="18"/>
      <c r="BFS53" s="18"/>
      <c r="BFT53" s="18"/>
      <c r="BFU53" s="18"/>
      <c r="BFV53" s="18"/>
      <c r="BFW53" s="18"/>
      <c r="BFX53" s="18"/>
      <c r="BFY53" s="18"/>
      <c r="BFZ53" s="18"/>
      <c r="BGA53" s="18"/>
      <c r="BGB53" s="18"/>
      <c r="BGC53" s="18"/>
      <c r="BGD53" s="18"/>
      <c r="BGE53" s="18"/>
      <c r="BGF53" s="18"/>
      <c r="BGG53" s="18"/>
      <c r="BGH53" s="18"/>
      <c r="BGI53" s="18"/>
      <c r="BGJ53" s="18"/>
      <c r="BGK53" s="18"/>
      <c r="BGL53" s="18"/>
      <c r="BGM53" s="18"/>
      <c r="BGN53" s="18"/>
      <c r="BGO53" s="18"/>
      <c r="BGP53" s="18"/>
      <c r="BGQ53" s="18"/>
      <c r="BGR53" s="18"/>
      <c r="BGS53" s="18"/>
      <c r="BGT53" s="18"/>
      <c r="BGU53" s="18"/>
      <c r="BGV53" s="18"/>
      <c r="BGW53" s="18"/>
      <c r="BGX53" s="18"/>
      <c r="BGY53" s="18"/>
      <c r="BGZ53" s="18"/>
      <c r="BHA53" s="18"/>
      <c r="BHB53" s="18"/>
      <c r="BHC53" s="18"/>
      <c r="BHD53" s="18"/>
      <c r="BHE53" s="18"/>
      <c r="BHF53" s="18"/>
      <c r="BHG53" s="18"/>
      <c r="BHH53" s="18"/>
      <c r="BHI53" s="18"/>
      <c r="BHJ53" s="18"/>
      <c r="BHK53" s="18"/>
      <c r="BHL53" s="18"/>
      <c r="BHM53" s="18"/>
      <c r="BHN53" s="18"/>
      <c r="BHO53" s="18"/>
      <c r="BHP53" s="18"/>
      <c r="BHQ53" s="18"/>
      <c r="BHR53" s="18"/>
      <c r="BHS53" s="18"/>
      <c r="BHT53" s="18"/>
      <c r="BHU53" s="18"/>
      <c r="BHV53" s="18"/>
      <c r="BHW53" s="18"/>
      <c r="BHX53" s="18"/>
      <c r="BHY53" s="18"/>
      <c r="BHZ53" s="18"/>
      <c r="BIA53" s="18"/>
      <c r="BIB53" s="18"/>
      <c r="BIC53" s="18"/>
      <c r="BID53" s="18"/>
      <c r="BIE53" s="18"/>
      <c r="BIF53" s="18"/>
      <c r="BIG53" s="18"/>
      <c r="BIH53" s="18"/>
      <c r="BII53" s="18"/>
      <c r="BIJ53" s="18"/>
      <c r="BIK53" s="18"/>
      <c r="BIL53" s="18"/>
      <c r="BIM53" s="18"/>
      <c r="BIN53" s="18"/>
      <c r="BIO53" s="18"/>
      <c r="BIP53" s="18"/>
      <c r="BIQ53" s="18"/>
      <c r="BIR53" s="18"/>
      <c r="BIS53" s="18"/>
      <c r="BIT53" s="18"/>
      <c r="BIU53" s="18"/>
      <c r="BIV53" s="18"/>
      <c r="BIW53" s="18"/>
      <c r="BIX53" s="18"/>
      <c r="BIY53" s="18"/>
      <c r="BIZ53" s="18"/>
      <c r="BJA53" s="18"/>
      <c r="BJB53" s="18"/>
      <c r="BJC53" s="18"/>
      <c r="BJD53" s="18"/>
      <c r="BJE53" s="18"/>
      <c r="BJF53" s="18"/>
      <c r="BJG53" s="18"/>
      <c r="BJH53" s="18"/>
      <c r="BJI53" s="18"/>
      <c r="BJJ53" s="18"/>
      <c r="BJK53" s="18"/>
      <c r="BJL53" s="18"/>
      <c r="BJM53" s="18"/>
      <c r="BJN53" s="18"/>
      <c r="BJO53" s="18"/>
      <c r="BJP53" s="18"/>
      <c r="BJQ53" s="18"/>
      <c r="BJR53" s="18"/>
      <c r="BJS53" s="18"/>
      <c r="BJT53" s="18"/>
      <c r="BJU53" s="18"/>
      <c r="BJV53" s="18"/>
      <c r="BJW53" s="18"/>
      <c r="BJX53" s="18"/>
      <c r="BJY53" s="18"/>
      <c r="BJZ53" s="18"/>
      <c r="BKA53" s="18"/>
      <c r="BKB53" s="18"/>
      <c r="BKC53" s="18"/>
      <c r="BKD53" s="18"/>
      <c r="BKE53" s="18"/>
      <c r="BKF53" s="18"/>
      <c r="BKG53" s="18"/>
      <c r="BKH53" s="18"/>
      <c r="BKI53" s="18"/>
      <c r="BKJ53" s="18"/>
      <c r="BKK53" s="18"/>
      <c r="BKL53" s="18"/>
      <c r="BKM53" s="18"/>
      <c r="BKN53" s="18"/>
      <c r="BKO53" s="18"/>
      <c r="BKP53" s="18"/>
      <c r="BKQ53" s="18"/>
      <c r="BKR53" s="18"/>
      <c r="BKS53" s="18"/>
      <c r="BKT53" s="18"/>
      <c r="BKU53" s="18"/>
      <c r="BKV53" s="18"/>
      <c r="BKW53" s="18"/>
      <c r="BKX53" s="18"/>
      <c r="BKY53" s="18"/>
      <c r="BKZ53" s="18"/>
      <c r="BLA53" s="18"/>
      <c r="BLB53" s="18"/>
      <c r="BLC53" s="18"/>
      <c r="BLD53" s="18"/>
      <c r="BLE53" s="18"/>
      <c r="BLF53" s="18"/>
      <c r="BLG53" s="18"/>
      <c r="BLH53" s="18"/>
      <c r="BLI53" s="18"/>
      <c r="BLJ53" s="18"/>
      <c r="BLK53" s="18"/>
      <c r="BLL53" s="18"/>
      <c r="BLM53" s="18"/>
      <c r="BLN53" s="18"/>
      <c r="BLO53" s="18"/>
      <c r="BLP53" s="18"/>
      <c r="BLQ53" s="18"/>
      <c r="BLR53" s="18"/>
      <c r="BLS53" s="18"/>
      <c r="BLT53" s="18"/>
      <c r="BLU53" s="18"/>
      <c r="BLV53" s="18"/>
      <c r="BLW53" s="18"/>
      <c r="BLX53" s="18"/>
      <c r="BLY53" s="18"/>
      <c r="BLZ53" s="18"/>
      <c r="BMA53" s="18"/>
      <c r="BMB53" s="18"/>
      <c r="BMC53" s="18"/>
      <c r="BMD53" s="18"/>
      <c r="BME53" s="18"/>
      <c r="BMF53" s="18"/>
      <c r="BMG53" s="18"/>
      <c r="BMH53" s="18"/>
      <c r="BMI53" s="18"/>
      <c r="BMJ53" s="18"/>
      <c r="BMK53" s="18"/>
      <c r="BML53" s="18"/>
      <c r="BMM53" s="18"/>
      <c r="BMN53" s="18"/>
      <c r="BMO53" s="18"/>
      <c r="BMP53" s="18"/>
      <c r="BMQ53" s="18"/>
      <c r="BMR53" s="18"/>
      <c r="BMS53" s="18"/>
      <c r="BMT53" s="18"/>
      <c r="BMU53" s="18"/>
      <c r="BMV53" s="18"/>
      <c r="BMW53" s="18"/>
      <c r="BMX53" s="18"/>
      <c r="BMY53" s="18"/>
      <c r="BMZ53" s="18"/>
      <c r="BNA53" s="18"/>
      <c r="BNB53" s="18"/>
      <c r="BNC53" s="18"/>
      <c r="BND53" s="18"/>
      <c r="BNE53" s="18"/>
      <c r="BNF53" s="18"/>
      <c r="BNG53" s="18"/>
      <c r="BNH53" s="18"/>
      <c r="BNI53" s="18"/>
      <c r="BNJ53" s="18"/>
      <c r="BNK53" s="18"/>
      <c r="BNL53" s="18"/>
      <c r="BNM53" s="18"/>
      <c r="BNN53" s="18"/>
      <c r="BNO53" s="18"/>
      <c r="BNP53" s="18"/>
      <c r="BNQ53" s="18"/>
      <c r="BNR53" s="18"/>
      <c r="BNS53" s="18"/>
      <c r="BNT53" s="18"/>
      <c r="BNU53" s="18"/>
      <c r="BNV53" s="18"/>
      <c r="BNW53" s="18"/>
      <c r="BNX53" s="18"/>
      <c r="BNY53" s="18"/>
      <c r="BNZ53" s="18"/>
      <c r="BOA53" s="18"/>
      <c r="BOB53" s="18"/>
      <c r="BOC53" s="18"/>
      <c r="BOD53" s="18"/>
      <c r="BOE53" s="18"/>
      <c r="BOF53" s="18"/>
      <c r="BOG53" s="18"/>
      <c r="BOH53" s="18"/>
      <c r="BOI53" s="18"/>
      <c r="BOJ53" s="18"/>
      <c r="BOK53" s="18"/>
      <c r="BOL53" s="18"/>
      <c r="BOM53" s="18"/>
      <c r="BON53" s="18"/>
      <c r="BOO53" s="18"/>
      <c r="BOP53" s="18"/>
      <c r="BOQ53" s="18"/>
      <c r="BOR53" s="18"/>
      <c r="BOS53" s="18"/>
      <c r="BOT53" s="18"/>
      <c r="BOU53" s="18"/>
      <c r="BOV53" s="18"/>
      <c r="BOW53" s="18"/>
      <c r="BOX53" s="18"/>
      <c r="BOY53" s="18"/>
      <c r="BOZ53" s="18"/>
      <c r="BPA53" s="18"/>
      <c r="BPB53" s="18"/>
      <c r="BPC53" s="18"/>
      <c r="BPD53" s="18"/>
      <c r="BPE53" s="18"/>
      <c r="BPF53" s="18"/>
      <c r="BPG53" s="18"/>
      <c r="BPH53" s="18"/>
      <c r="BPI53" s="18"/>
      <c r="BPJ53" s="18"/>
      <c r="BPK53" s="18"/>
      <c r="BPL53" s="18"/>
      <c r="BPM53" s="18"/>
      <c r="BPN53" s="18"/>
      <c r="BPO53" s="18"/>
      <c r="BPP53" s="18"/>
      <c r="BPQ53" s="18"/>
      <c r="BPR53" s="18"/>
      <c r="BPS53" s="18"/>
      <c r="BPT53" s="18"/>
      <c r="BPU53" s="18"/>
      <c r="BPV53" s="18"/>
      <c r="BPW53" s="18"/>
      <c r="BPX53" s="18"/>
      <c r="BPY53" s="18"/>
      <c r="BPZ53" s="18"/>
      <c r="BQA53" s="18"/>
      <c r="BQB53" s="18"/>
      <c r="BQC53" s="18"/>
      <c r="BQD53" s="18"/>
      <c r="BQE53" s="18"/>
      <c r="BQF53" s="18"/>
      <c r="BQG53" s="18"/>
      <c r="BQH53" s="18"/>
      <c r="BQI53" s="18"/>
      <c r="BQJ53" s="18"/>
      <c r="BQK53" s="18"/>
      <c r="BQL53" s="18"/>
      <c r="BQM53" s="18"/>
      <c r="BQN53" s="18"/>
      <c r="BQO53" s="18"/>
      <c r="BQP53" s="18"/>
      <c r="BQQ53" s="18"/>
      <c r="BQR53" s="18"/>
      <c r="BQS53" s="18"/>
      <c r="BQT53" s="18"/>
      <c r="BQU53" s="18"/>
      <c r="BQV53" s="18"/>
      <c r="BQW53" s="18"/>
      <c r="BQX53" s="18"/>
      <c r="BQY53" s="18"/>
      <c r="BQZ53" s="18"/>
      <c r="BRA53" s="18"/>
      <c r="BRB53" s="18"/>
      <c r="BRC53" s="18"/>
      <c r="BRD53" s="18"/>
      <c r="BRE53" s="18"/>
      <c r="BRF53" s="18"/>
      <c r="BRG53" s="18"/>
      <c r="BRH53" s="18"/>
      <c r="BRI53" s="18"/>
      <c r="BRJ53" s="18"/>
      <c r="BRK53" s="18"/>
      <c r="BRL53" s="18"/>
      <c r="BRM53" s="18"/>
      <c r="BRN53" s="18"/>
      <c r="BRO53" s="18"/>
      <c r="BRP53" s="18"/>
      <c r="BRQ53" s="18"/>
      <c r="BRR53" s="18"/>
      <c r="BRS53" s="18"/>
      <c r="BRT53" s="18"/>
      <c r="BRU53" s="18"/>
      <c r="BRV53" s="18"/>
      <c r="BRW53" s="18"/>
      <c r="BRX53" s="18"/>
      <c r="BRY53" s="18"/>
      <c r="BRZ53" s="18"/>
      <c r="BSA53" s="18"/>
      <c r="BSB53" s="18"/>
      <c r="BSC53" s="18"/>
      <c r="BSD53" s="18"/>
      <c r="BSE53" s="18"/>
      <c r="BSF53" s="18"/>
      <c r="BSG53" s="18"/>
      <c r="BSH53" s="18"/>
      <c r="BSI53" s="18"/>
      <c r="BSJ53" s="18"/>
      <c r="BSK53" s="18"/>
      <c r="BSL53" s="18"/>
      <c r="BSM53" s="18"/>
      <c r="BSN53" s="18"/>
      <c r="BSO53" s="18"/>
      <c r="BSP53" s="18"/>
      <c r="BSQ53" s="18"/>
      <c r="BSR53" s="18"/>
      <c r="BSS53" s="18"/>
      <c r="BST53" s="18"/>
      <c r="BSU53" s="18"/>
      <c r="BSV53" s="18"/>
      <c r="BSW53" s="18"/>
      <c r="BSX53" s="18"/>
      <c r="BSY53" s="18"/>
      <c r="BSZ53" s="18"/>
      <c r="BTA53" s="18"/>
      <c r="BTB53" s="18"/>
      <c r="BTC53" s="18"/>
      <c r="BTD53" s="18"/>
      <c r="BTE53" s="18"/>
      <c r="BTF53" s="18"/>
      <c r="BTG53" s="18"/>
      <c r="BTH53" s="18"/>
      <c r="BTI53" s="18"/>
      <c r="BTJ53" s="18"/>
      <c r="BTK53" s="18"/>
      <c r="BTL53" s="18"/>
      <c r="BTM53" s="18"/>
      <c r="BTN53" s="18"/>
      <c r="BTO53" s="18"/>
      <c r="BTP53" s="18"/>
      <c r="BTQ53" s="18"/>
      <c r="BTR53" s="18"/>
      <c r="BTS53" s="18"/>
      <c r="BTT53" s="18"/>
      <c r="BTU53" s="18"/>
      <c r="BTV53" s="18"/>
      <c r="BTW53" s="18"/>
      <c r="BTX53" s="18"/>
      <c r="BTY53" s="18"/>
      <c r="BTZ53" s="18"/>
      <c r="BUA53" s="18"/>
      <c r="BUB53" s="18"/>
      <c r="BUC53" s="18"/>
      <c r="BUD53" s="18"/>
      <c r="BUE53" s="18"/>
      <c r="BUF53" s="18"/>
      <c r="BUG53" s="18"/>
      <c r="BUH53" s="18"/>
      <c r="BUI53" s="18"/>
      <c r="BUJ53" s="18"/>
      <c r="BUK53" s="18"/>
      <c r="BUL53" s="18"/>
      <c r="BUM53" s="18"/>
      <c r="BUN53" s="18"/>
      <c r="BUO53" s="18"/>
      <c r="BUP53" s="18"/>
      <c r="BUQ53" s="18"/>
      <c r="BUR53" s="18"/>
      <c r="BUS53" s="18"/>
      <c r="BUT53" s="18"/>
      <c r="BUU53" s="18"/>
      <c r="BUV53" s="18"/>
      <c r="BUW53" s="18"/>
      <c r="BUX53" s="18"/>
      <c r="BUY53" s="18"/>
      <c r="BUZ53" s="18"/>
      <c r="BVA53" s="18"/>
      <c r="BVB53" s="18"/>
      <c r="BVC53" s="18"/>
      <c r="BVD53" s="18"/>
      <c r="BVE53" s="18"/>
      <c r="BVF53" s="18"/>
      <c r="BVG53" s="18"/>
      <c r="BVH53" s="18"/>
      <c r="BVI53" s="18"/>
      <c r="BVJ53" s="18"/>
      <c r="BVK53" s="18"/>
      <c r="BVL53" s="18"/>
      <c r="BVM53" s="18"/>
      <c r="BVN53" s="18"/>
      <c r="BVO53" s="18"/>
      <c r="BVP53" s="18"/>
      <c r="BVQ53" s="18"/>
      <c r="BVR53" s="18"/>
      <c r="BVS53" s="18"/>
      <c r="BVT53" s="18"/>
      <c r="BVU53" s="18"/>
      <c r="BVV53" s="18"/>
      <c r="BVW53" s="18"/>
      <c r="BVX53" s="18"/>
      <c r="BVY53" s="18"/>
      <c r="BVZ53" s="18"/>
      <c r="BWA53" s="18"/>
      <c r="BWB53" s="18"/>
      <c r="BWC53" s="18"/>
      <c r="BWD53" s="18"/>
      <c r="BWE53" s="18"/>
      <c r="BWF53" s="18"/>
      <c r="BWG53" s="18"/>
      <c r="BWH53" s="18"/>
      <c r="BWI53" s="18"/>
      <c r="BWJ53" s="18"/>
      <c r="BWK53" s="18"/>
      <c r="BWL53" s="18"/>
      <c r="BWM53" s="18"/>
      <c r="BWN53" s="18"/>
      <c r="BWO53" s="18"/>
      <c r="BWP53" s="18"/>
      <c r="BWQ53" s="18"/>
      <c r="BWR53" s="18"/>
      <c r="BWS53" s="18"/>
      <c r="BWT53" s="18"/>
      <c r="BWU53" s="18"/>
      <c r="BWV53" s="18"/>
      <c r="BWW53" s="18"/>
      <c r="BWX53" s="18"/>
      <c r="BWY53" s="18"/>
      <c r="BWZ53" s="18"/>
      <c r="BXA53" s="18"/>
      <c r="BXB53" s="18"/>
      <c r="BXC53" s="18"/>
      <c r="BXD53" s="18"/>
      <c r="BXE53" s="18"/>
      <c r="BXF53" s="18"/>
      <c r="BXG53" s="18"/>
      <c r="BXH53" s="18"/>
      <c r="BXI53" s="18"/>
      <c r="BXJ53" s="18"/>
      <c r="BXK53" s="18"/>
      <c r="BXL53" s="18"/>
      <c r="BXM53" s="18"/>
      <c r="BXN53" s="18"/>
      <c r="BXO53" s="18"/>
      <c r="BXP53" s="18"/>
      <c r="BXQ53" s="18"/>
      <c r="BXR53" s="18"/>
      <c r="BXS53" s="18"/>
      <c r="BXT53" s="18"/>
      <c r="BXU53" s="18"/>
      <c r="BXV53" s="18"/>
      <c r="BXW53" s="18"/>
      <c r="BXX53" s="18"/>
      <c r="BXY53" s="18"/>
      <c r="BXZ53" s="18"/>
      <c r="BYA53" s="18"/>
      <c r="BYB53" s="18"/>
      <c r="BYC53" s="18"/>
      <c r="BYD53" s="18"/>
      <c r="BYE53" s="18"/>
      <c r="BYF53" s="18"/>
      <c r="BYG53" s="18"/>
      <c r="BYH53" s="18"/>
      <c r="BYI53" s="18"/>
      <c r="BYJ53" s="18"/>
      <c r="BYK53" s="18"/>
      <c r="BYL53" s="18"/>
      <c r="BYM53" s="18"/>
      <c r="BYN53" s="18"/>
      <c r="BYO53" s="18"/>
      <c r="BYP53" s="18"/>
      <c r="BYQ53" s="18"/>
      <c r="BYR53" s="18"/>
      <c r="BYS53" s="18"/>
      <c r="BYT53" s="18"/>
      <c r="BYU53" s="18"/>
      <c r="BYV53" s="18"/>
      <c r="BYW53" s="18"/>
      <c r="BYX53" s="18"/>
      <c r="BYY53" s="18"/>
      <c r="BYZ53" s="18"/>
      <c r="BZA53" s="18"/>
      <c r="BZB53" s="18"/>
      <c r="BZC53" s="18"/>
      <c r="BZD53" s="18"/>
      <c r="BZE53" s="18"/>
      <c r="BZF53" s="18"/>
      <c r="BZG53" s="18"/>
      <c r="BZH53" s="18"/>
      <c r="BZI53" s="18"/>
      <c r="BZJ53" s="18"/>
      <c r="BZK53" s="18"/>
      <c r="BZL53" s="18"/>
      <c r="BZM53" s="18"/>
      <c r="BZN53" s="18"/>
      <c r="BZO53" s="18"/>
      <c r="BZP53" s="18"/>
      <c r="BZQ53" s="18"/>
      <c r="BZR53" s="18"/>
      <c r="BZS53" s="18"/>
      <c r="BZT53" s="18"/>
      <c r="BZU53" s="18"/>
      <c r="BZV53" s="18"/>
      <c r="BZW53" s="18"/>
      <c r="BZX53" s="18"/>
      <c r="BZY53" s="18"/>
      <c r="BZZ53" s="18"/>
      <c r="CAA53" s="18"/>
      <c r="CAB53" s="18"/>
      <c r="CAC53" s="18"/>
      <c r="CAD53" s="18"/>
      <c r="CAE53" s="18"/>
      <c r="CAF53" s="18"/>
      <c r="CAG53" s="18"/>
      <c r="CAH53" s="18"/>
      <c r="CAI53" s="18"/>
      <c r="CAJ53" s="18"/>
      <c r="CAK53" s="18"/>
      <c r="CAL53" s="18"/>
      <c r="CAM53" s="18"/>
      <c r="CAN53" s="18"/>
      <c r="CAO53" s="18"/>
      <c r="CAP53" s="18"/>
      <c r="CAQ53" s="18"/>
      <c r="CAR53" s="18"/>
      <c r="CAS53" s="18"/>
      <c r="CAT53" s="18"/>
      <c r="CAU53" s="18"/>
      <c r="CAV53" s="18"/>
      <c r="CAW53" s="18"/>
      <c r="CAX53" s="18"/>
      <c r="CAY53" s="18"/>
      <c r="CAZ53" s="18"/>
      <c r="CBA53" s="18"/>
      <c r="CBB53" s="18"/>
      <c r="CBC53" s="18"/>
      <c r="CBD53" s="18"/>
      <c r="CBE53" s="18"/>
      <c r="CBF53" s="18"/>
      <c r="CBG53" s="18"/>
      <c r="CBH53" s="18"/>
      <c r="CBI53" s="18"/>
      <c r="CBJ53" s="18"/>
      <c r="CBK53" s="18"/>
      <c r="CBL53" s="18"/>
      <c r="CBM53" s="18"/>
      <c r="CBN53" s="18"/>
      <c r="CBO53" s="18"/>
      <c r="CBP53" s="18"/>
      <c r="CBQ53" s="18"/>
      <c r="CBR53" s="18"/>
      <c r="CBS53" s="18"/>
      <c r="CBT53" s="18"/>
      <c r="CBU53" s="18"/>
      <c r="CBV53" s="18"/>
      <c r="CBW53" s="18"/>
      <c r="CBX53" s="18"/>
      <c r="CBY53" s="18"/>
      <c r="CBZ53" s="18"/>
      <c r="CCA53" s="18"/>
      <c r="CCB53" s="18"/>
      <c r="CCC53" s="18"/>
      <c r="CCD53" s="18"/>
      <c r="CCE53" s="18"/>
      <c r="CCF53" s="18"/>
      <c r="CCG53" s="18"/>
      <c r="CCH53" s="18"/>
      <c r="CCI53" s="18"/>
      <c r="CCJ53" s="18"/>
      <c r="CCK53" s="18"/>
      <c r="CCL53" s="18"/>
      <c r="CCM53" s="18"/>
      <c r="CCN53" s="18"/>
      <c r="CCO53" s="18"/>
      <c r="CCP53" s="18"/>
      <c r="CCQ53" s="18"/>
      <c r="CCR53" s="18"/>
      <c r="CCS53" s="18"/>
      <c r="CCT53" s="18"/>
      <c r="CCU53" s="18"/>
      <c r="CCV53" s="18"/>
      <c r="CCW53" s="18"/>
      <c r="CCX53" s="18"/>
      <c r="CCY53" s="18"/>
      <c r="CCZ53" s="18"/>
      <c r="CDA53" s="18"/>
      <c r="CDB53" s="18"/>
      <c r="CDC53" s="18"/>
      <c r="CDD53" s="18"/>
      <c r="CDE53" s="18"/>
      <c r="CDF53" s="18"/>
      <c r="CDG53" s="18"/>
      <c r="CDH53" s="18"/>
      <c r="CDI53" s="18"/>
      <c r="CDJ53" s="18"/>
      <c r="CDK53" s="18"/>
      <c r="CDL53" s="18"/>
      <c r="CDM53" s="18"/>
      <c r="CDN53" s="18"/>
      <c r="CDO53" s="18"/>
      <c r="CDP53" s="18"/>
      <c r="CDQ53" s="18"/>
      <c r="CDR53" s="18"/>
      <c r="CDS53" s="18"/>
      <c r="CDT53" s="18"/>
      <c r="CDU53" s="18"/>
      <c r="CDV53" s="18"/>
      <c r="CDW53" s="18"/>
      <c r="CDX53" s="18"/>
      <c r="CDY53" s="18"/>
      <c r="CDZ53" s="18"/>
      <c r="CEA53" s="18"/>
      <c r="CEB53" s="18"/>
      <c r="CEC53" s="18"/>
      <c r="CED53" s="18"/>
      <c r="CEE53" s="18"/>
      <c r="CEF53" s="18"/>
      <c r="CEG53" s="18"/>
      <c r="CEH53" s="18"/>
      <c r="CEI53" s="18"/>
      <c r="CEJ53" s="18"/>
      <c r="CEK53" s="18"/>
      <c r="CEL53" s="18"/>
      <c r="CEM53" s="18"/>
      <c r="CEN53" s="18"/>
      <c r="CEO53" s="18"/>
      <c r="CEP53" s="18"/>
      <c r="CEQ53" s="18"/>
      <c r="CER53" s="18"/>
      <c r="CES53" s="18"/>
      <c r="CET53" s="18"/>
      <c r="CEU53" s="18"/>
      <c r="CEV53" s="18"/>
      <c r="CEW53" s="18"/>
      <c r="CEX53" s="18"/>
      <c r="CEY53" s="18"/>
      <c r="CEZ53" s="18"/>
      <c r="CFA53" s="18"/>
      <c r="CFB53" s="18"/>
      <c r="CFC53" s="18"/>
      <c r="CFD53" s="18"/>
      <c r="CFE53" s="18"/>
      <c r="CFF53" s="18"/>
      <c r="CFG53" s="18"/>
      <c r="CFH53" s="18"/>
      <c r="CFI53" s="18"/>
      <c r="CFJ53" s="18"/>
      <c r="CFK53" s="18"/>
      <c r="CFL53" s="18"/>
      <c r="CFM53" s="18"/>
      <c r="CFN53" s="18"/>
      <c r="CFO53" s="18"/>
      <c r="CFP53" s="18"/>
      <c r="CFQ53" s="18"/>
      <c r="CFR53" s="18"/>
      <c r="CFS53" s="18"/>
      <c r="CFT53" s="18"/>
      <c r="CFU53" s="18"/>
      <c r="CFV53" s="18"/>
      <c r="CFW53" s="18"/>
      <c r="CFX53" s="18"/>
      <c r="CFY53" s="18"/>
      <c r="CFZ53" s="18"/>
      <c r="CGA53" s="18"/>
      <c r="CGB53" s="18"/>
      <c r="CGC53" s="18"/>
      <c r="CGD53" s="18"/>
      <c r="CGE53" s="18"/>
      <c r="CGF53" s="18"/>
      <c r="CGG53" s="18"/>
      <c r="CGH53" s="18"/>
      <c r="CGI53" s="18"/>
      <c r="CGJ53" s="18"/>
      <c r="CGK53" s="18"/>
      <c r="CGL53" s="18"/>
      <c r="CGM53" s="18"/>
      <c r="CGN53" s="18"/>
      <c r="CGO53" s="18"/>
      <c r="CGP53" s="18"/>
      <c r="CGQ53" s="18"/>
      <c r="CGR53" s="18"/>
      <c r="CGS53" s="18"/>
      <c r="CGT53" s="18"/>
      <c r="CGU53" s="18"/>
      <c r="CGV53" s="18"/>
      <c r="CGW53" s="18"/>
      <c r="CGX53" s="18"/>
      <c r="CGY53" s="18"/>
      <c r="CGZ53" s="18"/>
      <c r="CHA53" s="18"/>
      <c r="CHB53" s="18"/>
      <c r="CHC53" s="18"/>
      <c r="CHD53" s="18"/>
      <c r="CHE53" s="18"/>
      <c r="CHF53" s="18"/>
      <c r="CHG53" s="18"/>
      <c r="CHH53" s="18"/>
      <c r="CHI53" s="18"/>
      <c r="CHJ53" s="18"/>
      <c r="CHK53" s="18"/>
      <c r="CHL53" s="18"/>
      <c r="CHM53" s="18"/>
      <c r="CHN53" s="18"/>
      <c r="CHO53" s="18"/>
      <c r="CHP53" s="18"/>
      <c r="CHQ53" s="18"/>
      <c r="CHR53" s="18"/>
      <c r="CHS53" s="18"/>
      <c r="CHT53" s="18"/>
      <c r="CHU53" s="18"/>
      <c r="CHV53" s="18"/>
      <c r="CHW53" s="18"/>
      <c r="CHX53" s="18"/>
      <c r="CHY53" s="18"/>
      <c r="CHZ53" s="18"/>
      <c r="CIA53" s="18"/>
      <c r="CIB53" s="18"/>
      <c r="CIC53" s="18"/>
      <c r="CID53" s="18"/>
      <c r="CIE53" s="18"/>
      <c r="CIF53" s="18"/>
      <c r="CIG53" s="18"/>
      <c r="CIH53" s="18"/>
      <c r="CII53" s="18"/>
      <c r="CIJ53" s="18"/>
      <c r="CIK53" s="18"/>
      <c r="CIL53" s="18"/>
      <c r="CIM53" s="18"/>
      <c r="CIN53" s="18"/>
      <c r="CIO53" s="18"/>
      <c r="CIP53" s="18"/>
      <c r="CIQ53" s="18"/>
      <c r="CIR53" s="18"/>
      <c r="CIS53" s="18"/>
      <c r="CIT53" s="18"/>
      <c r="CIU53" s="18"/>
      <c r="CIV53" s="18"/>
      <c r="CIW53" s="18"/>
      <c r="CIX53" s="18"/>
      <c r="CIY53" s="18"/>
      <c r="CIZ53" s="18"/>
      <c r="CJA53" s="18"/>
      <c r="CJB53" s="18"/>
      <c r="CJC53" s="18"/>
      <c r="CJD53" s="18"/>
      <c r="CJE53" s="18"/>
      <c r="CJF53" s="18"/>
      <c r="CJG53" s="18"/>
      <c r="CJH53" s="18"/>
      <c r="CJI53" s="18"/>
      <c r="CJJ53" s="18"/>
      <c r="CJK53" s="18"/>
      <c r="CJL53" s="18"/>
      <c r="CJM53" s="18"/>
      <c r="CJN53" s="18"/>
      <c r="CJO53" s="18"/>
      <c r="CJP53" s="18"/>
      <c r="CJQ53" s="18"/>
      <c r="CJR53" s="18"/>
      <c r="CJS53" s="18"/>
      <c r="CJT53" s="18"/>
      <c r="CJU53" s="18"/>
      <c r="CJV53" s="18"/>
      <c r="CJW53" s="18"/>
      <c r="CJX53" s="18"/>
      <c r="CJY53" s="18"/>
      <c r="CJZ53" s="18"/>
      <c r="CKA53" s="18"/>
      <c r="CKB53" s="18"/>
      <c r="CKC53" s="18"/>
      <c r="CKD53" s="18"/>
      <c r="CKE53" s="18"/>
      <c r="CKF53" s="18"/>
      <c r="CKG53" s="18"/>
      <c r="CKH53" s="18"/>
      <c r="CKI53" s="18"/>
      <c r="CKJ53" s="18"/>
      <c r="CKK53" s="18"/>
      <c r="CKL53" s="18"/>
      <c r="CKM53" s="18"/>
      <c r="CKN53" s="18"/>
      <c r="CKO53" s="18"/>
      <c r="CKP53" s="18"/>
      <c r="CKQ53" s="18"/>
      <c r="CKR53" s="18"/>
      <c r="CKS53" s="18"/>
      <c r="CKT53" s="18"/>
      <c r="CKU53" s="18"/>
      <c r="CKV53" s="18"/>
      <c r="CKW53" s="18"/>
      <c r="CKX53" s="18"/>
      <c r="CKY53" s="18"/>
      <c r="CKZ53" s="18"/>
      <c r="CLA53" s="18"/>
      <c r="CLB53" s="18"/>
      <c r="CLC53" s="18"/>
      <c r="CLD53" s="18"/>
      <c r="CLE53" s="18"/>
      <c r="CLF53" s="18"/>
      <c r="CLG53" s="18"/>
      <c r="CLH53" s="18"/>
      <c r="CLI53" s="18"/>
      <c r="CLJ53" s="18"/>
      <c r="CLK53" s="18"/>
      <c r="CLL53" s="18"/>
      <c r="CLM53" s="18"/>
      <c r="CLN53" s="18"/>
      <c r="CLO53" s="18"/>
      <c r="CLP53" s="18"/>
      <c r="CLQ53" s="18"/>
      <c r="CLR53" s="18"/>
      <c r="CLS53" s="18"/>
      <c r="CLT53" s="18"/>
      <c r="CLU53" s="18"/>
      <c r="CLV53" s="18"/>
      <c r="CLW53" s="18"/>
      <c r="CLX53" s="18"/>
      <c r="CLY53" s="18"/>
      <c r="CLZ53" s="18"/>
      <c r="CMA53" s="18"/>
      <c r="CMB53" s="18"/>
      <c r="CMC53" s="18"/>
      <c r="CMD53" s="18"/>
      <c r="CME53" s="18"/>
      <c r="CMF53" s="18"/>
      <c r="CMG53" s="18"/>
      <c r="CMH53" s="18"/>
      <c r="CMI53" s="18"/>
      <c r="CMJ53" s="18"/>
      <c r="CMK53" s="18"/>
      <c r="CML53" s="18"/>
      <c r="CMM53" s="18"/>
      <c r="CMN53" s="18"/>
      <c r="CMO53" s="18"/>
      <c r="CMP53" s="18"/>
      <c r="CMQ53" s="18"/>
      <c r="CMR53" s="18"/>
      <c r="CMS53" s="18"/>
      <c r="CMT53" s="18"/>
      <c r="CMU53" s="18"/>
      <c r="CMV53" s="18"/>
      <c r="CMW53" s="18"/>
      <c r="CMX53" s="18"/>
      <c r="CMY53" s="18"/>
      <c r="CMZ53" s="18"/>
      <c r="CNA53" s="18"/>
      <c r="CNB53" s="18"/>
      <c r="CNC53" s="18"/>
      <c r="CND53" s="18"/>
      <c r="CNE53" s="18"/>
      <c r="CNF53" s="18"/>
      <c r="CNG53" s="18"/>
      <c r="CNH53" s="18"/>
      <c r="CNI53" s="18"/>
      <c r="CNJ53" s="18"/>
      <c r="CNK53" s="18"/>
      <c r="CNL53" s="18"/>
      <c r="CNM53" s="18"/>
      <c r="CNN53" s="18"/>
      <c r="CNO53" s="18"/>
      <c r="CNP53" s="18"/>
      <c r="CNQ53" s="18"/>
      <c r="CNR53" s="18"/>
      <c r="CNS53" s="18"/>
      <c r="CNT53" s="18"/>
      <c r="CNU53" s="18"/>
      <c r="CNV53" s="18"/>
      <c r="CNW53" s="18"/>
      <c r="CNX53" s="18"/>
      <c r="CNY53" s="18"/>
      <c r="CNZ53" s="18"/>
      <c r="COA53" s="18"/>
      <c r="COB53" s="18"/>
      <c r="COC53" s="18"/>
      <c r="COD53" s="18"/>
      <c r="COE53" s="18"/>
      <c r="COF53" s="18"/>
      <c r="COG53" s="18"/>
      <c r="COH53" s="18"/>
      <c r="COI53" s="18"/>
      <c r="COJ53" s="18"/>
      <c r="COK53" s="18"/>
      <c r="COL53" s="18"/>
      <c r="COM53" s="18"/>
      <c r="CON53" s="18"/>
      <c r="COO53" s="18"/>
      <c r="COP53" s="18"/>
      <c r="COQ53" s="18"/>
      <c r="COR53" s="18"/>
      <c r="COS53" s="18"/>
      <c r="COT53" s="18"/>
      <c r="COU53" s="18"/>
      <c r="COV53" s="18"/>
      <c r="COW53" s="18"/>
      <c r="COX53" s="18"/>
      <c r="COY53" s="18"/>
      <c r="COZ53" s="18"/>
      <c r="CPA53" s="18"/>
      <c r="CPB53" s="18"/>
      <c r="CPC53" s="18"/>
      <c r="CPD53" s="18"/>
      <c r="CPE53" s="18"/>
      <c r="CPF53" s="18"/>
      <c r="CPG53" s="18"/>
      <c r="CPH53" s="18"/>
      <c r="CPI53" s="18"/>
      <c r="CPJ53" s="18"/>
      <c r="CPK53" s="18"/>
      <c r="CPL53" s="18"/>
      <c r="CPM53" s="18"/>
      <c r="CPN53" s="18"/>
      <c r="CPO53" s="18"/>
      <c r="CPP53" s="18"/>
      <c r="CPQ53" s="18"/>
      <c r="CPR53" s="18"/>
      <c r="CPS53" s="18"/>
      <c r="CPT53" s="18"/>
      <c r="CPU53" s="18"/>
      <c r="CPV53" s="18"/>
      <c r="CPW53" s="18"/>
      <c r="CPX53" s="18"/>
      <c r="CPY53" s="18"/>
      <c r="CPZ53" s="18"/>
      <c r="CQA53" s="18"/>
      <c r="CQB53" s="18"/>
      <c r="CQC53" s="18"/>
      <c r="CQD53" s="18"/>
      <c r="CQE53" s="18"/>
      <c r="CQF53" s="18"/>
      <c r="CQG53" s="18"/>
      <c r="CQH53" s="18"/>
      <c r="CQI53" s="18"/>
      <c r="CQJ53" s="18"/>
      <c r="CQK53" s="18"/>
      <c r="CQL53" s="18"/>
      <c r="CQM53" s="18"/>
      <c r="CQN53" s="18"/>
      <c r="CQO53" s="18"/>
      <c r="CQP53" s="18"/>
      <c r="CQQ53" s="18"/>
      <c r="CQR53" s="18"/>
      <c r="CQS53" s="18"/>
      <c r="CQT53" s="18"/>
      <c r="CQU53" s="18"/>
      <c r="CQV53" s="18"/>
      <c r="CQW53" s="18"/>
      <c r="CQX53" s="18"/>
      <c r="CQY53" s="18"/>
      <c r="CQZ53" s="18"/>
      <c r="CRA53" s="18"/>
      <c r="CRB53" s="18"/>
      <c r="CRC53" s="18"/>
      <c r="CRD53" s="18"/>
      <c r="CRE53" s="18"/>
      <c r="CRF53" s="18"/>
      <c r="CRG53" s="18"/>
      <c r="CRH53" s="18"/>
      <c r="CRI53" s="18"/>
      <c r="CRJ53" s="18"/>
      <c r="CRK53" s="18"/>
      <c r="CRL53" s="18"/>
      <c r="CRM53" s="18"/>
      <c r="CRN53" s="18"/>
      <c r="CRO53" s="18"/>
      <c r="CRP53" s="18"/>
      <c r="CRQ53" s="18"/>
      <c r="CRR53" s="18"/>
      <c r="CRS53" s="18"/>
      <c r="CRT53" s="18"/>
      <c r="CRU53" s="18"/>
      <c r="CRV53" s="18"/>
      <c r="CRW53" s="18"/>
      <c r="CRX53" s="18"/>
      <c r="CRY53" s="18"/>
      <c r="CRZ53" s="18"/>
      <c r="CSA53" s="18"/>
      <c r="CSB53" s="18"/>
      <c r="CSC53" s="18"/>
      <c r="CSD53" s="18"/>
      <c r="CSE53" s="18"/>
      <c r="CSF53" s="18"/>
      <c r="CSG53" s="18"/>
      <c r="CSH53" s="18"/>
      <c r="CSI53" s="18"/>
      <c r="CSJ53" s="18"/>
      <c r="CSK53" s="18"/>
      <c r="CSL53" s="18"/>
      <c r="CSM53" s="18"/>
      <c r="CSN53" s="18"/>
      <c r="CSO53" s="18"/>
      <c r="CSP53" s="18"/>
      <c r="CSQ53" s="18"/>
      <c r="CSR53" s="18"/>
      <c r="CSS53" s="18"/>
      <c r="CST53" s="18"/>
      <c r="CSU53" s="18"/>
      <c r="CSV53" s="18"/>
      <c r="CSW53" s="18"/>
      <c r="CSX53" s="18"/>
      <c r="CSY53" s="18"/>
      <c r="CSZ53" s="18"/>
      <c r="CTA53" s="18"/>
      <c r="CTB53" s="18"/>
      <c r="CTC53" s="18"/>
      <c r="CTD53" s="18"/>
      <c r="CTE53" s="18"/>
      <c r="CTF53" s="18"/>
      <c r="CTG53" s="18"/>
      <c r="CTH53" s="18"/>
      <c r="CTI53" s="18"/>
      <c r="CTJ53" s="18"/>
      <c r="CTK53" s="18"/>
      <c r="CTL53" s="18"/>
      <c r="CTM53" s="18"/>
      <c r="CTN53" s="18"/>
      <c r="CTO53" s="18"/>
      <c r="CTP53" s="18"/>
      <c r="CTQ53" s="18"/>
      <c r="CTR53" s="18"/>
      <c r="CTS53" s="18"/>
      <c r="CTT53" s="18"/>
      <c r="CTU53" s="18"/>
      <c r="CTV53" s="18"/>
      <c r="CTW53" s="18"/>
      <c r="CTX53" s="18"/>
      <c r="CTY53" s="18"/>
      <c r="CTZ53" s="18"/>
      <c r="CUA53" s="18"/>
      <c r="CUB53" s="18"/>
      <c r="CUC53" s="18"/>
      <c r="CUD53" s="18"/>
      <c r="CUE53" s="18"/>
      <c r="CUF53" s="18"/>
      <c r="CUG53" s="18"/>
      <c r="CUH53" s="18"/>
      <c r="CUI53" s="18"/>
      <c r="CUJ53" s="18"/>
      <c r="CUK53" s="18"/>
      <c r="CUL53" s="18"/>
      <c r="CUM53" s="18"/>
      <c r="CUN53" s="18"/>
      <c r="CUO53" s="18"/>
      <c r="CUP53" s="18"/>
      <c r="CUQ53" s="18"/>
      <c r="CUR53" s="18"/>
      <c r="CUS53" s="18"/>
      <c r="CUT53" s="18"/>
    </row>
    <row r="54" spans="1:2594" s="18" customFormat="1" ht="15" customHeight="1" x14ac:dyDescent="0.15">
      <c r="A54" s="608" t="s">
        <v>227</v>
      </c>
      <c r="B54" s="41" t="s">
        <v>54</v>
      </c>
      <c r="C54" s="51" t="s">
        <v>61</v>
      </c>
      <c r="D54" s="52">
        <v>0</v>
      </c>
      <c r="E54" s="52">
        <v>0</v>
      </c>
      <c r="F54" s="52">
        <v>0.04</v>
      </c>
      <c r="G54" s="52">
        <v>115</v>
      </c>
      <c r="H54" s="52">
        <v>0</v>
      </c>
      <c r="I54" s="52">
        <v>0</v>
      </c>
      <c r="J54" s="52">
        <v>0</v>
      </c>
      <c r="K54" s="160">
        <v>0</v>
      </c>
      <c r="L54" s="238"/>
      <c r="M54" s="239"/>
      <c r="N54" s="35" t="str">
        <f t="shared" si="11"/>
        <v>10.1</v>
      </c>
      <c r="O54" s="41" t="str">
        <f t="shared" si="12"/>
        <v>PULP FROM FIBRES OTHER THAN WOOD</v>
      </c>
      <c r="P54" s="51" t="s">
        <v>61</v>
      </c>
      <c r="Q54" s="217"/>
      <c r="R54" s="217"/>
      <c r="S54" s="217"/>
      <c r="T54" s="217"/>
      <c r="U54" s="217"/>
      <c r="V54" s="217"/>
      <c r="W54" s="217"/>
      <c r="X54" s="218"/>
      <c r="Y54" s="240"/>
      <c r="Z54" s="372" t="str">
        <f t="shared" si="4"/>
        <v>10.1</v>
      </c>
      <c r="AA54" s="41" t="str">
        <f t="shared" si="4"/>
        <v>PULP FROM FIBRES OTHER THAN WOOD</v>
      </c>
      <c r="AB54" s="51" t="s">
        <v>61</v>
      </c>
      <c r="AC54" s="278">
        <f>IF(ISNUMBER('JQ1|Primary Products|Production'!D66+D54-H54),'JQ1|Primary Products|Production'!D66+D54-H54,IF(ISNUMBER(H54-D54),"NT " &amp; H54-D54,"…"))</f>
        <v>0</v>
      </c>
      <c r="AD54" s="289">
        <f>IF(ISNUMBER('JQ1|Primary Products|Production'!E66+F54-J54),'JQ1|Primary Products|Production'!E66+F54-J54,IF(ISNUMBER(J54-F54),"NT " &amp; J54-F54,"…"))</f>
        <v>0.04</v>
      </c>
    </row>
    <row r="55" spans="1:2594" s="18" customFormat="1" ht="15" customHeight="1" x14ac:dyDescent="0.15">
      <c r="A55" s="612" t="s">
        <v>159</v>
      </c>
      <c r="B55" s="44" t="s">
        <v>44</v>
      </c>
      <c r="C55" s="51" t="s">
        <v>61</v>
      </c>
      <c r="D55" s="52">
        <v>0.5</v>
      </c>
      <c r="E55" s="52">
        <v>278</v>
      </c>
      <c r="F55" s="52">
        <v>0.3</v>
      </c>
      <c r="G55" s="52">
        <v>208</v>
      </c>
      <c r="H55" s="52">
        <v>0</v>
      </c>
      <c r="I55" s="52">
        <v>0</v>
      </c>
      <c r="J55" s="52">
        <v>0</v>
      </c>
      <c r="K55" s="160">
        <v>0</v>
      </c>
      <c r="L55" s="238"/>
      <c r="M55" s="239"/>
      <c r="N55" s="36" t="str">
        <f t="shared" si="11"/>
        <v>10.2</v>
      </c>
      <c r="O55" s="44" t="str">
        <f t="shared" si="12"/>
        <v>RECOVERED FIBRE PULP</v>
      </c>
      <c r="P55" s="51" t="s">
        <v>61</v>
      </c>
      <c r="Q55" s="217"/>
      <c r="R55" s="217"/>
      <c r="S55" s="217"/>
      <c r="T55" s="217"/>
      <c r="U55" s="217"/>
      <c r="V55" s="217"/>
      <c r="W55" s="217"/>
      <c r="X55" s="218"/>
      <c r="Y55" s="240"/>
      <c r="Z55" s="371" t="str">
        <f t="shared" si="4"/>
        <v>10.2</v>
      </c>
      <c r="AA55" s="44" t="str">
        <f t="shared" si="4"/>
        <v>RECOVERED FIBRE PULP</v>
      </c>
      <c r="AB55" s="51" t="s">
        <v>61</v>
      </c>
      <c r="AC55" s="277">
        <f>IF(ISNUMBER('JQ1|Primary Products|Production'!D67+D55-H55),'JQ1|Primary Products|Production'!D67+D55-H55,IF(ISNUMBER(H55-D55),"NT " &amp; H55-D55,"…"))</f>
        <v>0.5</v>
      </c>
      <c r="AD55" s="289">
        <f>IF(ISNUMBER('JQ1|Primary Products|Production'!E67+F55-J55),'JQ1|Primary Products|Production'!E67+F55-J55,IF(ISNUMBER(J55-F55),"NT " &amp; J55-F55,"…"))</f>
        <v>0.3</v>
      </c>
    </row>
    <row r="56" spans="1:2594" s="125" customFormat="1" ht="15" customHeight="1" x14ac:dyDescent="0.15">
      <c r="A56" s="617" t="s">
        <v>228</v>
      </c>
      <c r="B56" s="138" t="s">
        <v>37</v>
      </c>
      <c r="C56" s="139" t="s">
        <v>61</v>
      </c>
      <c r="D56" s="128">
        <v>115</v>
      </c>
      <c r="E56" s="128">
        <v>11828</v>
      </c>
      <c r="F56" s="128">
        <v>111</v>
      </c>
      <c r="G56" s="128">
        <v>21424</v>
      </c>
      <c r="H56" s="128">
        <v>87</v>
      </c>
      <c r="I56" s="164">
        <v>13439</v>
      </c>
      <c r="J56" s="128">
        <v>82</v>
      </c>
      <c r="K56" s="164">
        <v>14431</v>
      </c>
      <c r="L56" s="238"/>
      <c r="M56" s="239"/>
      <c r="N56" s="137" t="str">
        <f t="shared" si="11"/>
        <v>11</v>
      </c>
      <c r="O56" s="133" t="str">
        <f t="shared" si="12"/>
        <v>RECOVERED PAPER</v>
      </c>
      <c r="P56" s="139" t="s">
        <v>61</v>
      </c>
      <c r="Q56" s="221"/>
      <c r="R56" s="221"/>
      <c r="S56" s="221"/>
      <c r="T56" s="221"/>
      <c r="U56" s="221"/>
      <c r="V56" s="221"/>
      <c r="W56" s="221"/>
      <c r="X56" s="222"/>
      <c r="Y56" s="240"/>
      <c r="Z56" s="268" t="str">
        <f t="shared" si="4"/>
        <v>11</v>
      </c>
      <c r="AA56" s="133" t="str">
        <f t="shared" si="4"/>
        <v>RECOVERED PAPER</v>
      </c>
      <c r="AB56" s="139" t="s">
        <v>61</v>
      </c>
      <c r="AC56" s="276">
        <f>IF(ISNUMBER('JQ1|Primary Products|Production'!D68+D56-H56),'JQ1|Primary Products|Production'!D68+D56-H56,IF(ISNUMBER(H56-D56),"NT " &amp; H56-D56,"…"))</f>
        <v>206</v>
      </c>
      <c r="AD56" s="274">
        <f>IF(ISNUMBER('JQ1|Primary Products|Production'!E68+F56-J56),'JQ1|Primary Products|Production'!E68+F56-J56,IF(ISNUMBER(J56-F56),"NT " &amp; J56-F56,"…"))</f>
        <v>212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  <c r="AMK56" s="18"/>
      <c r="AML56" s="18"/>
      <c r="AMM56" s="18"/>
      <c r="AMN56" s="18"/>
      <c r="AMO56" s="18"/>
      <c r="AMP56" s="18"/>
      <c r="AMQ56" s="18"/>
      <c r="AMR56" s="18"/>
      <c r="AMS56" s="18"/>
      <c r="AMT56" s="18"/>
      <c r="AMU56" s="18"/>
      <c r="AMV56" s="18"/>
      <c r="AMW56" s="18"/>
      <c r="AMX56" s="18"/>
      <c r="AMY56" s="18"/>
      <c r="AMZ56" s="18"/>
      <c r="ANA56" s="18"/>
      <c r="ANB56" s="18"/>
      <c r="ANC56" s="18"/>
      <c r="AND56" s="18"/>
      <c r="ANE56" s="18"/>
      <c r="ANF56" s="18"/>
      <c r="ANG56" s="18"/>
      <c r="ANH56" s="18"/>
      <c r="ANI56" s="18"/>
      <c r="ANJ56" s="18"/>
      <c r="ANK56" s="18"/>
      <c r="ANL56" s="18"/>
      <c r="ANM56" s="18"/>
      <c r="ANN56" s="18"/>
      <c r="ANO56" s="18"/>
      <c r="ANP56" s="18"/>
      <c r="ANQ56" s="18"/>
      <c r="ANR56" s="18"/>
      <c r="ANS56" s="18"/>
      <c r="ANT56" s="18"/>
      <c r="ANU56" s="18"/>
      <c r="ANV56" s="18"/>
      <c r="ANW56" s="18"/>
      <c r="ANX56" s="18"/>
      <c r="ANY56" s="18"/>
      <c r="ANZ56" s="18"/>
      <c r="AOA56" s="18"/>
      <c r="AOB56" s="18"/>
      <c r="AOC56" s="18"/>
      <c r="AOD56" s="18"/>
      <c r="AOE56" s="18"/>
      <c r="AOF56" s="18"/>
      <c r="AOG56" s="18"/>
      <c r="AOH56" s="18"/>
      <c r="AOI56" s="18"/>
      <c r="AOJ56" s="18"/>
      <c r="AOK56" s="18"/>
      <c r="AOL56" s="18"/>
      <c r="AOM56" s="18"/>
      <c r="AON56" s="18"/>
      <c r="AOO56" s="18"/>
      <c r="AOP56" s="18"/>
      <c r="AOQ56" s="18"/>
      <c r="AOR56" s="18"/>
      <c r="AOS56" s="18"/>
      <c r="AOT56" s="18"/>
      <c r="AOU56" s="18"/>
      <c r="AOV56" s="18"/>
      <c r="AOW56" s="18"/>
      <c r="AOX56" s="18"/>
      <c r="AOY56" s="18"/>
      <c r="AOZ56" s="18"/>
      <c r="APA56" s="18"/>
      <c r="APB56" s="18"/>
      <c r="APC56" s="18"/>
      <c r="APD56" s="18"/>
      <c r="APE56" s="18"/>
      <c r="APF56" s="18"/>
      <c r="APG56" s="18"/>
      <c r="APH56" s="18"/>
      <c r="API56" s="18"/>
      <c r="APJ56" s="18"/>
      <c r="APK56" s="18"/>
      <c r="APL56" s="18"/>
      <c r="APM56" s="18"/>
      <c r="APN56" s="18"/>
      <c r="APO56" s="18"/>
      <c r="APP56" s="18"/>
      <c r="APQ56" s="18"/>
      <c r="APR56" s="18"/>
      <c r="APS56" s="18"/>
      <c r="APT56" s="18"/>
      <c r="APU56" s="18"/>
      <c r="APV56" s="18"/>
      <c r="APW56" s="18"/>
      <c r="APX56" s="18"/>
      <c r="APY56" s="18"/>
      <c r="APZ56" s="18"/>
      <c r="AQA56" s="18"/>
      <c r="AQB56" s="18"/>
      <c r="AQC56" s="18"/>
      <c r="AQD56" s="18"/>
      <c r="AQE56" s="18"/>
      <c r="AQF56" s="18"/>
      <c r="AQG56" s="18"/>
      <c r="AQH56" s="18"/>
      <c r="AQI56" s="18"/>
      <c r="AQJ56" s="18"/>
      <c r="AQK56" s="18"/>
      <c r="AQL56" s="18"/>
      <c r="AQM56" s="18"/>
      <c r="AQN56" s="18"/>
      <c r="AQO56" s="18"/>
      <c r="AQP56" s="18"/>
      <c r="AQQ56" s="18"/>
      <c r="AQR56" s="18"/>
      <c r="AQS56" s="18"/>
      <c r="AQT56" s="18"/>
      <c r="AQU56" s="18"/>
      <c r="AQV56" s="18"/>
      <c r="AQW56" s="18"/>
      <c r="AQX56" s="18"/>
      <c r="AQY56" s="18"/>
      <c r="AQZ56" s="18"/>
      <c r="ARA56" s="18"/>
      <c r="ARB56" s="18"/>
      <c r="ARC56" s="18"/>
      <c r="ARD56" s="18"/>
      <c r="ARE56" s="18"/>
      <c r="ARF56" s="18"/>
      <c r="ARG56" s="18"/>
      <c r="ARH56" s="18"/>
      <c r="ARI56" s="18"/>
      <c r="ARJ56" s="18"/>
      <c r="ARK56" s="18"/>
      <c r="ARL56" s="18"/>
      <c r="ARM56" s="18"/>
      <c r="ARN56" s="18"/>
      <c r="ARO56" s="18"/>
      <c r="ARP56" s="18"/>
      <c r="ARQ56" s="18"/>
      <c r="ARR56" s="18"/>
      <c r="ARS56" s="18"/>
      <c r="ART56" s="18"/>
      <c r="ARU56" s="18"/>
      <c r="ARV56" s="18"/>
      <c r="ARW56" s="18"/>
      <c r="ARX56" s="18"/>
      <c r="ARY56" s="18"/>
      <c r="ARZ56" s="18"/>
      <c r="ASA56" s="18"/>
      <c r="ASB56" s="18"/>
      <c r="ASC56" s="18"/>
      <c r="ASD56" s="18"/>
      <c r="ASE56" s="18"/>
      <c r="ASF56" s="18"/>
      <c r="ASG56" s="18"/>
      <c r="ASH56" s="18"/>
      <c r="ASI56" s="18"/>
      <c r="ASJ56" s="18"/>
      <c r="ASK56" s="18"/>
      <c r="ASL56" s="18"/>
      <c r="ASM56" s="18"/>
      <c r="ASN56" s="18"/>
      <c r="ASO56" s="18"/>
      <c r="ASP56" s="18"/>
      <c r="ASQ56" s="18"/>
      <c r="ASR56" s="18"/>
      <c r="ASS56" s="18"/>
      <c r="AST56" s="18"/>
      <c r="ASU56" s="18"/>
      <c r="ASV56" s="18"/>
      <c r="ASW56" s="18"/>
      <c r="ASX56" s="18"/>
      <c r="ASY56" s="18"/>
      <c r="ASZ56" s="18"/>
      <c r="ATA56" s="18"/>
      <c r="ATB56" s="18"/>
      <c r="ATC56" s="18"/>
      <c r="ATD56" s="18"/>
      <c r="ATE56" s="18"/>
      <c r="ATF56" s="18"/>
      <c r="ATG56" s="18"/>
      <c r="ATH56" s="18"/>
      <c r="ATI56" s="18"/>
      <c r="ATJ56" s="18"/>
      <c r="ATK56" s="18"/>
      <c r="ATL56" s="18"/>
      <c r="ATM56" s="18"/>
      <c r="ATN56" s="18"/>
      <c r="ATO56" s="18"/>
      <c r="ATP56" s="18"/>
      <c r="ATQ56" s="18"/>
      <c r="ATR56" s="18"/>
      <c r="ATS56" s="18"/>
      <c r="ATT56" s="18"/>
      <c r="ATU56" s="18"/>
      <c r="ATV56" s="18"/>
      <c r="ATW56" s="18"/>
      <c r="ATX56" s="18"/>
      <c r="ATY56" s="18"/>
      <c r="ATZ56" s="18"/>
      <c r="AUA56" s="18"/>
      <c r="AUB56" s="18"/>
      <c r="AUC56" s="18"/>
      <c r="AUD56" s="18"/>
      <c r="AUE56" s="18"/>
      <c r="AUF56" s="18"/>
      <c r="AUG56" s="18"/>
      <c r="AUH56" s="18"/>
      <c r="AUI56" s="18"/>
      <c r="AUJ56" s="18"/>
      <c r="AUK56" s="18"/>
      <c r="AUL56" s="18"/>
      <c r="AUM56" s="18"/>
      <c r="AUN56" s="18"/>
      <c r="AUO56" s="18"/>
      <c r="AUP56" s="18"/>
      <c r="AUQ56" s="18"/>
      <c r="AUR56" s="18"/>
      <c r="AUS56" s="18"/>
      <c r="AUT56" s="18"/>
      <c r="AUU56" s="18"/>
      <c r="AUV56" s="18"/>
      <c r="AUW56" s="18"/>
      <c r="AUX56" s="18"/>
      <c r="AUY56" s="18"/>
      <c r="AUZ56" s="18"/>
      <c r="AVA56" s="18"/>
      <c r="AVB56" s="18"/>
      <c r="AVC56" s="18"/>
      <c r="AVD56" s="18"/>
      <c r="AVE56" s="18"/>
      <c r="AVF56" s="18"/>
      <c r="AVG56" s="18"/>
      <c r="AVH56" s="18"/>
      <c r="AVI56" s="18"/>
      <c r="AVJ56" s="18"/>
      <c r="AVK56" s="18"/>
      <c r="AVL56" s="18"/>
      <c r="AVM56" s="18"/>
      <c r="AVN56" s="18"/>
      <c r="AVO56" s="18"/>
      <c r="AVP56" s="18"/>
      <c r="AVQ56" s="18"/>
      <c r="AVR56" s="18"/>
      <c r="AVS56" s="18"/>
      <c r="AVT56" s="18"/>
      <c r="AVU56" s="18"/>
      <c r="AVV56" s="18"/>
      <c r="AVW56" s="18"/>
      <c r="AVX56" s="18"/>
      <c r="AVY56" s="18"/>
      <c r="AVZ56" s="18"/>
      <c r="AWA56" s="18"/>
      <c r="AWB56" s="18"/>
      <c r="AWC56" s="18"/>
      <c r="AWD56" s="18"/>
      <c r="AWE56" s="18"/>
      <c r="AWF56" s="18"/>
      <c r="AWG56" s="18"/>
      <c r="AWH56" s="18"/>
      <c r="AWI56" s="18"/>
      <c r="AWJ56" s="18"/>
      <c r="AWK56" s="18"/>
      <c r="AWL56" s="18"/>
      <c r="AWM56" s="18"/>
      <c r="AWN56" s="18"/>
      <c r="AWO56" s="18"/>
      <c r="AWP56" s="18"/>
      <c r="AWQ56" s="18"/>
      <c r="AWR56" s="18"/>
      <c r="AWS56" s="18"/>
      <c r="AWT56" s="18"/>
      <c r="AWU56" s="18"/>
      <c r="AWV56" s="18"/>
      <c r="AWW56" s="18"/>
      <c r="AWX56" s="18"/>
      <c r="AWY56" s="18"/>
      <c r="AWZ56" s="18"/>
      <c r="AXA56" s="18"/>
      <c r="AXB56" s="18"/>
      <c r="AXC56" s="18"/>
      <c r="AXD56" s="18"/>
      <c r="AXE56" s="18"/>
      <c r="AXF56" s="18"/>
      <c r="AXG56" s="18"/>
      <c r="AXH56" s="18"/>
      <c r="AXI56" s="18"/>
      <c r="AXJ56" s="18"/>
      <c r="AXK56" s="18"/>
      <c r="AXL56" s="18"/>
      <c r="AXM56" s="18"/>
      <c r="AXN56" s="18"/>
      <c r="AXO56" s="18"/>
      <c r="AXP56" s="18"/>
      <c r="AXQ56" s="18"/>
      <c r="AXR56" s="18"/>
      <c r="AXS56" s="18"/>
      <c r="AXT56" s="18"/>
      <c r="AXU56" s="18"/>
      <c r="AXV56" s="18"/>
      <c r="AXW56" s="18"/>
      <c r="AXX56" s="18"/>
      <c r="AXY56" s="18"/>
      <c r="AXZ56" s="18"/>
      <c r="AYA56" s="18"/>
      <c r="AYB56" s="18"/>
      <c r="AYC56" s="18"/>
      <c r="AYD56" s="18"/>
      <c r="AYE56" s="18"/>
      <c r="AYF56" s="18"/>
      <c r="AYG56" s="18"/>
      <c r="AYH56" s="18"/>
      <c r="AYI56" s="18"/>
      <c r="AYJ56" s="18"/>
      <c r="AYK56" s="18"/>
      <c r="AYL56" s="18"/>
      <c r="AYM56" s="18"/>
      <c r="AYN56" s="18"/>
      <c r="AYO56" s="18"/>
      <c r="AYP56" s="18"/>
      <c r="AYQ56" s="18"/>
      <c r="AYR56" s="18"/>
      <c r="AYS56" s="18"/>
      <c r="AYT56" s="18"/>
      <c r="AYU56" s="18"/>
      <c r="AYV56" s="18"/>
      <c r="AYW56" s="18"/>
      <c r="AYX56" s="18"/>
      <c r="AYY56" s="18"/>
      <c r="AYZ56" s="18"/>
      <c r="AZA56" s="18"/>
      <c r="AZB56" s="18"/>
      <c r="AZC56" s="18"/>
      <c r="AZD56" s="18"/>
      <c r="AZE56" s="18"/>
      <c r="AZF56" s="18"/>
      <c r="AZG56" s="18"/>
      <c r="AZH56" s="18"/>
      <c r="AZI56" s="18"/>
      <c r="AZJ56" s="18"/>
      <c r="AZK56" s="18"/>
      <c r="AZL56" s="18"/>
      <c r="AZM56" s="18"/>
      <c r="AZN56" s="18"/>
      <c r="AZO56" s="18"/>
      <c r="AZP56" s="18"/>
      <c r="AZQ56" s="18"/>
      <c r="AZR56" s="18"/>
      <c r="AZS56" s="18"/>
      <c r="AZT56" s="18"/>
      <c r="AZU56" s="18"/>
      <c r="AZV56" s="18"/>
      <c r="AZW56" s="18"/>
      <c r="AZX56" s="18"/>
      <c r="AZY56" s="18"/>
      <c r="AZZ56" s="18"/>
      <c r="BAA56" s="18"/>
      <c r="BAB56" s="18"/>
      <c r="BAC56" s="18"/>
      <c r="BAD56" s="18"/>
      <c r="BAE56" s="18"/>
      <c r="BAF56" s="18"/>
      <c r="BAG56" s="18"/>
      <c r="BAH56" s="18"/>
      <c r="BAI56" s="18"/>
      <c r="BAJ56" s="18"/>
      <c r="BAK56" s="18"/>
      <c r="BAL56" s="18"/>
      <c r="BAM56" s="18"/>
      <c r="BAN56" s="18"/>
      <c r="BAO56" s="18"/>
      <c r="BAP56" s="18"/>
      <c r="BAQ56" s="18"/>
      <c r="BAR56" s="18"/>
      <c r="BAS56" s="18"/>
      <c r="BAT56" s="18"/>
      <c r="BAU56" s="18"/>
      <c r="BAV56" s="18"/>
      <c r="BAW56" s="18"/>
      <c r="BAX56" s="18"/>
      <c r="BAY56" s="18"/>
      <c r="BAZ56" s="18"/>
      <c r="BBA56" s="18"/>
      <c r="BBB56" s="18"/>
      <c r="BBC56" s="18"/>
      <c r="BBD56" s="18"/>
      <c r="BBE56" s="18"/>
      <c r="BBF56" s="18"/>
      <c r="BBG56" s="18"/>
      <c r="BBH56" s="18"/>
      <c r="BBI56" s="18"/>
      <c r="BBJ56" s="18"/>
      <c r="BBK56" s="18"/>
      <c r="BBL56" s="18"/>
      <c r="BBM56" s="18"/>
      <c r="BBN56" s="18"/>
      <c r="BBO56" s="18"/>
      <c r="BBP56" s="18"/>
      <c r="BBQ56" s="18"/>
      <c r="BBR56" s="18"/>
      <c r="BBS56" s="18"/>
      <c r="BBT56" s="18"/>
      <c r="BBU56" s="18"/>
      <c r="BBV56" s="18"/>
      <c r="BBW56" s="18"/>
      <c r="BBX56" s="18"/>
      <c r="BBY56" s="18"/>
      <c r="BBZ56" s="18"/>
      <c r="BCA56" s="18"/>
      <c r="BCB56" s="18"/>
      <c r="BCC56" s="18"/>
      <c r="BCD56" s="18"/>
      <c r="BCE56" s="18"/>
      <c r="BCF56" s="18"/>
      <c r="BCG56" s="18"/>
      <c r="BCH56" s="18"/>
      <c r="BCI56" s="18"/>
      <c r="BCJ56" s="18"/>
      <c r="BCK56" s="18"/>
      <c r="BCL56" s="18"/>
      <c r="BCM56" s="18"/>
      <c r="BCN56" s="18"/>
      <c r="BCO56" s="18"/>
      <c r="BCP56" s="18"/>
      <c r="BCQ56" s="18"/>
      <c r="BCR56" s="18"/>
      <c r="BCS56" s="18"/>
      <c r="BCT56" s="18"/>
      <c r="BCU56" s="18"/>
      <c r="BCV56" s="18"/>
      <c r="BCW56" s="18"/>
      <c r="BCX56" s="18"/>
      <c r="BCY56" s="18"/>
      <c r="BCZ56" s="18"/>
      <c r="BDA56" s="18"/>
      <c r="BDB56" s="18"/>
      <c r="BDC56" s="18"/>
      <c r="BDD56" s="18"/>
      <c r="BDE56" s="18"/>
      <c r="BDF56" s="18"/>
      <c r="BDG56" s="18"/>
      <c r="BDH56" s="18"/>
      <c r="BDI56" s="18"/>
      <c r="BDJ56" s="18"/>
      <c r="BDK56" s="18"/>
      <c r="BDL56" s="18"/>
      <c r="BDM56" s="18"/>
      <c r="BDN56" s="18"/>
      <c r="BDO56" s="18"/>
      <c r="BDP56" s="18"/>
      <c r="BDQ56" s="18"/>
      <c r="BDR56" s="18"/>
      <c r="BDS56" s="18"/>
      <c r="BDT56" s="18"/>
      <c r="BDU56" s="18"/>
      <c r="BDV56" s="18"/>
      <c r="BDW56" s="18"/>
      <c r="BDX56" s="18"/>
      <c r="BDY56" s="18"/>
      <c r="BDZ56" s="18"/>
      <c r="BEA56" s="18"/>
      <c r="BEB56" s="18"/>
      <c r="BEC56" s="18"/>
      <c r="BED56" s="18"/>
      <c r="BEE56" s="18"/>
      <c r="BEF56" s="18"/>
      <c r="BEG56" s="18"/>
      <c r="BEH56" s="18"/>
      <c r="BEI56" s="18"/>
      <c r="BEJ56" s="18"/>
      <c r="BEK56" s="18"/>
      <c r="BEL56" s="18"/>
      <c r="BEM56" s="18"/>
      <c r="BEN56" s="18"/>
      <c r="BEO56" s="18"/>
      <c r="BEP56" s="18"/>
      <c r="BEQ56" s="18"/>
      <c r="BER56" s="18"/>
      <c r="BES56" s="18"/>
      <c r="BET56" s="18"/>
      <c r="BEU56" s="18"/>
      <c r="BEV56" s="18"/>
      <c r="BEW56" s="18"/>
      <c r="BEX56" s="18"/>
      <c r="BEY56" s="18"/>
      <c r="BEZ56" s="18"/>
      <c r="BFA56" s="18"/>
      <c r="BFB56" s="18"/>
      <c r="BFC56" s="18"/>
      <c r="BFD56" s="18"/>
      <c r="BFE56" s="18"/>
      <c r="BFF56" s="18"/>
      <c r="BFG56" s="18"/>
      <c r="BFH56" s="18"/>
      <c r="BFI56" s="18"/>
      <c r="BFJ56" s="18"/>
      <c r="BFK56" s="18"/>
      <c r="BFL56" s="18"/>
      <c r="BFM56" s="18"/>
      <c r="BFN56" s="18"/>
      <c r="BFO56" s="18"/>
      <c r="BFP56" s="18"/>
      <c r="BFQ56" s="18"/>
      <c r="BFR56" s="18"/>
      <c r="BFS56" s="18"/>
      <c r="BFT56" s="18"/>
      <c r="BFU56" s="18"/>
      <c r="BFV56" s="18"/>
      <c r="BFW56" s="18"/>
      <c r="BFX56" s="18"/>
      <c r="BFY56" s="18"/>
      <c r="BFZ56" s="18"/>
      <c r="BGA56" s="18"/>
      <c r="BGB56" s="18"/>
      <c r="BGC56" s="18"/>
      <c r="BGD56" s="18"/>
      <c r="BGE56" s="18"/>
      <c r="BGF56" s="18"/>
      <c r="BGG56" s="18"/>
      <c r="BGH56" s="18"/>
      <c r="BGI56" s="18"/>
      <c r="BGJ56" s="18"/>
      <c r="BGK56" s="18"/>
      <c r="BGL56" s="18"/>
      <c r="BGM56" s="18"/>
      <c r="BGN56" s="18"/>
      <c r="BGO56" s="18"/>
      <c r="BGP56" s="18"/>
      <c r="BGQ56" s="18"/>
      <c r="BGR56" s="18"/>
      <c r="BGS56" s="18"/>
      <c r="BGT56" s="18"/>
      <c r="BGU56" s="18"/>
      <c r="BGV56" s="18"/>
      <c r="BGW56" s="18"/>
      <c r="BGX56" s="18"/>
      <c r="BGY56" s="18"/>
      <c r="BGZ56" s="18"/>
      <c r="BHA56" s="18"/>
      <c r="BHB56" s="18"/>
      <c r="BHC56" s="18"/>
      <c r="BHD56" s="18"/>
      <c r="BHE56" s="18"/>
      <c r="BHF56" s="18"/>
      <c r="BHG56" s="18"/>
      <c r="BHH56" s="18"/>
      <c r="BHI56" s="18"/>
      <c r="BHJ56" s="18"/>
      <c r="BHK56" s="18"/>
      <c r="BHL56" s="18"/>
      <c r="BHM56" s="18"/>
      <c r="BHN56" s="18"/>
      <c r="BHO56" s="18"/>
      <c r="BHP56" s="18"/>
      <c r="BHQ56" s="18"/>
      <c r="BHR56" s="18"/>
      <c r="BHS56" s="18"/>
      <c r="BHT56" s="18"/>
      <c r="BHU56" s="18"/>
      <c r="BHV56" s="18"/>
      <c r="BHW56" s="18"/>
      <c r="BHX56" s="18"/>
      <c r="BHY56" s="18"/>
      <c r="BHZ56" s="18"/>
      <c r="BIA56" s="18"/>
      <c r="BIB56" s="18"/>
      <c r="BIC56" s="18"/>
      <c r="BID56" s="18"/>
      <c r="BIE56" s="18"/>
      <c r="BIF56" s="18"/>
      <c r="BIG56" s="18"/>
      <c r="BIH56" s="18"/>
      <c r="BII56" s="18"/>
      <c r="BIJ56" s="18"/>
      <c r="BIK56" s="18"/>
      <c r="BIL56" s="18"/>
      <c r="BIM56" s="18"/>
      <c r="BIN56" s="18"/>
      <c r="BIO56" s="18"/>
      <c r="BIP56" s="18"/>
      <c r="BIQ56" s="18"/>
      <c r="BIR56" s="18"/>
      <c r="BIS56" s="18"/>
      <c r="BIT56" s="18"/>
      <c r="BIU56" s="18"/>
      <c r="BIV56" s="18"/>
      <c r="BIW56" s="18"/>
      <c r="BIX56" s="18"/>
      <c r="BIY56" s="18"/>
      <c r="BIZ56" s="18"/>
      <c r="BJA56" s="18"/>
      <c r="BJB56" s="18"/>
      <c r="BJC56" s="18"/>
      <c r="BJD56" s="18"/>
      <c r="BJE56" s="18"/>
      <c r="BJF56" s="18"/>
      <c r="BJG56" s="18"/>
      <c r="BJH56" s="18"/>
      <c r="BJI56" s="18"/>
      <c r="BJJ56" s="18"/>
      <c r="BJK56" s="18"/>
      <c r="BJL56" s="18"/>
      <c r="BJM56" s="18"/>
      <c r="BJN56" s="18"/>
      <c r="BJO56" s="18"/>
      <c r="BJP56" s="18"/>
      <c r="BJQ56" s="18"/>
      <c r="BJR56" s="18"/>
      <c r="BJS56" s="18"/>
      <c r="BJT56" s="18"/>
      <c r="BJU56" s="18"/>
      <c r="BJV56" s="18"/>
      <c r="BJW56" s="18"/>
      <c r="BJX56" s="18"/>
      <c r="BJY56" s="18"/>
      <c r="BJZ56" s="18"/>
      <c r="BKA56" s="18"/>
      <c r="BKB56" s="18"/>
      <c r="BKC56" s="18"/>
      <c r="BKD56" s="18"/>
      <c r="BKE56" s="18"/>
      <c r="BKF56" s="18"/>
      <c r="BKG56" s="18"/>
      <c r="BKH56" s="18"/>
      <c r="BKI56" s="18"/>
      <c r="BKJ56" s="18"/>
      <c r="BKK56" s="18"/>
      <c r="BKL56" s="18"/>
      <c r="BKM56" s="18"/>
      <c r="BKN56" s="18"/>
      <c r="BKO56" s="18"/>
      <c r="BKP56" s="18"/>
      <c r="BKQ56" s="18"/>
      <c r="BKR56" s="18"/>
      <c r="BKS56" s="18"/>
      <c r="BKT56" s="18"/>
      <c r="BKU56" s="18"/>
      <c r="BKV56" s="18"/>
      <c r="BKW56" s="18"/>
      <c r="BKX56" s="18"/>
      <c r="BKY56" s="18"/>
      <c r="BKZ56" s="18"/>
      <c r="BLA56" s="18"/>
      <c r="BLB56" s="18"/>
      <c r="BLC56" s="18"/>
      <c r="BLD56" s="18"/>
      <c r="BLE56" s="18"/>
      <c r="BLF56" s="18"/>
      <c r="BLG56" s="18"/>
      <c r="BLH56" s="18"/>
      <c r="BLI56" s="18"/>
      <c r="BLJ56" s="18"/>
      <c r="BLK56" s="18"/>
      <c r="BLL56" s="18"/>
      <c r="BLM56" s="18"/>
      <c r="BLN56" s="18"/>
      <c r="BLO56" s="18"/>
      <c r="BLP56" s="18"/>
      <c r="BLQ56" s="18"/>
      <c r="BLR56" s="18"/>
      <c r="BLS56" s="18"/>
      <c r="BLT56" s="18"/>
      <c r="BLU56" s="18"/>
      <c r="BLV56" s="18"/>
      <c r="BLW56" s="18"/>
      <c r="BLX56" s="18"/>
      <c r="BLY56" s="18"/>
      <c r="BLZ56" s="18"/>
      <c r="BMA56" s="18"/>
      <c r="BMB56" s="18"/>
      <c r="BMC56" s="18"/>
      <c r="BMD56" s="18"/>
      <c r="BME56" s="18"/>
      <c r="BMF56" s="18"/>
      <c r="BMG56" s="18"/>
      <c r="BMH56" s="18"/>
      <c r="BMI56" s="18"/>
      <c r="BMJ56" s="18"/>
      <c r="BMK56" s="18"/>
      <c r="BML56" s="18"/>
      <c r="BMM56" s="18"/>
      <c r="BMN56" s="18"/>
      <c r="BMO56" s="18"/>
      <c r="BMP56" s="18"/>
      <c r="BMQ56" s="18"/>
      <c r="BMR56" s="18"/>
      <c r="BMS56" s="18"/>
      <c r="BMT56" s="18"/>
      <c r="BMU56" s="18"/>
      <c r="BMV56" s="18"/>
      <c r="BMW56" s="18"/>
      <c r="BMX56" s="18"/>
      <c r="BMY56" s="18"/>
      <c r="BMZ56" s="18"/>
      <c r="BNA56" s="18"/>
      <c r="BNB56" s="18"/>
      <c r="BNC56" s="18"/>
      <c r="BND56" s="18"/>
      <c r="BNE56" s="18"/>
      <c r="BNF56" s="18"/>
      <c r="BNG56" s="18"/>
      <c r="BNH56" s="18"/>
      <c r="BNI56" s="18"/>
      <c r="BNJ56" s="18"/>
      <c r="BNK56" s="18"/>
      <c r="BNL56" s="18"/>
      <c r="BNM56" s="18"/>
      <c r="BNN56" s="18"/>
      <c r="BNO56" s="18"/>
      <c r="BNP56" s="18"/>
      <c r="BNQ56" s="18"/>
      <c r="BNR56" s="18"/>
      <c r="BNS56" s="18"/>
      <c r="BNT56" s="18"/>
      <c r="BNU56" s="18"/>
      <c r="BNV56" s="18"/>
      <c r="BNW56" s="18"/>
      <c r="BNX56" s="18"/>
      <c r="BNY56" s="18"/>
      <c r="BNZ56" s="18"/>
      <c r="BOA56" s="18"/>
      <c r="BOB56" s="18"/>
      <c r="BOC56" s="18"/>
      <c r="BOD56" s="18"/>
      <c r="BOE56" s="18"/>
      <c r="BOF56" s="18"/>
      <c r="BOG56" s="18"/>
      <c r="BOH56" s="18"/>
      <c r="BOI56" s="18"/>
      <c r="BOJ56" s="18"/>
      <c r="BOK56" s="18"/>
      <c r="BOL56" s="18"/>
      <c r="BOM56" s="18"/>
      <c r="BON56" s="18"/>
      <c r="BOO56" s="18"/>
      <c r="BOP56" s="18"/>
      <c r="BOQ56" s="18"/>
      <c r="BOR56" s="18"/>
      <c r="BOS56" s="18"/>
      <c r="BOT56" s="18"/>
      <c r="BOU56" s="18"/>
      <c r="BOV56" s="18"/>
      <c r="BOW56" s="18"/>
      <c r="BOX56" s="18"/>
      <c r="BOY56" s="18"/>
      <c r="BOZ56" s="18"/>
      <c r="BPA56" s="18"/>
      <c r="BPB56" s="18"/>
      <c r="BPC56" s="18"/>
      <c r="BPD56" s="18"/>
      <c r="BPE56" s="18"/>
      <c r="BPF56" s="18"/>
      <c r="BPG56" s="18"/>
      <c r="BPH56" s="18"/>
      <c r="BPI56" s="18"/>
      <c r="BPJ56" s="18"/>
      <c r="BPK56" s="18"/>
      <c r="BPL56" s="18"/>
      <c r="BPM56" s="18"/>
      <c r="BPN56" s="18"/>
      <c r="BPO56" s="18"/>
      <c r="BPP56" s="18"/>
      <c r="BPQ56" s="18"/>
      <c r="BPR56" s="18"/>
      <c r="BPS56" s="18"/>
      <c r="BPT56" s="18"/>
      <c r="BPU56" s="18"/>
      <c r="BPV56" s="18"/>
      <c r="BPW56" s="18"/>
      <c r="BPX56" s="18"/>
      <c r="BPY56" s="18"/>
      <c r="BPZ56" s="18"/>
      <c r="BQA56" s="18"/>
      <c r="BQB56" s="18"/>
      <c r="BQC56" s="18"/>
      <c r="BQD56" s="18"/>
      <c r="BQE56" s="18"/>
      <c r="BQF56" s="18"/>
      <c r="BQG56" s="18"/>
      <c r="BQH56" s="18"/>
      <c r="BQI56" s="18"/>
      <c r="BQJ56" s="18"/>
      <c r="BQK56" s="18"/>
      <c r="BQL56" s="18"/>
      <c r="BQM56" s="18"/>
      <c r="BQN56" s="18"/>
      <c r="BQO56" s="18"/>
      <c r="BQP56" s="18"/>
      <c r="BQQ56" s="18"/>
      <c r="BQR56" s="18"/>
      <c r="BQS56" s="18"/>
      <c r="BQT56" s="18"/>
      <c r="BQU56" s="18"/>
      <c r="BQV56" s="18"/>
      <c r="BQW56" s="18"/>
      <c r="BQX56" s="18"/>
      <c r="BQY56" s="18"/>
      <c r="BQZ56" s="18"/>
      <c r="BRA56" s="18"/>
      <c r="BRB56" s="18"/>
      <c r="BRC56" s="18"/>
      <c r="BRD56" s="18"/>
      <c r="BRE56" s="18"/>
      <c r="BRF56" s="18"/>
      <c r="BRG56" s="18"/>
      <c r="BRH56" s="18"/>
      <c r="BRI56" s="18"/>
      <c r="BRJ56" s="18"/>
      <c r="BRK56" s="18"/>
      <c r="BRL56" s="18"/>
      <c r="BRM56" s="18"/>
      <c r="BRN56" s="18"/>
      <c r="BRO56" s="18"/>
      <c r="BRP56" s="18"/>
      <c r="BRQ56" s="18"/>
      <c r="BRR56" s="18"/>
      <c r="BRS56" s="18"/>
      <c r="BRT56" s="18"/>
      <c r="BRU56" s="18"/>
      <c r="BRV56" s="18"/>
      <c r="BRW56" s="18"/>
      <c r="BRX56" s="18"/>
      <c r="BRY56" s="18"/>
      <c r="BRZ56" s="18"/>
      <c r="BSA56" s="18"/>
      <c r="BSB56" s="18"/>
      <c r="BSC56" s="18"/>
      <c r="BSD56" s="18"/>
      <c r="BSE56" s="18"/>
      <c r="BSF56" s="18"/>
      <c r="BSG56" s="18"/>
      <c r="BSH56" s="18"/>
      <c r="BSI56" s="18"/>
      <c r="BSJ56" s="18"/>
      <c r="BSK56" s="18"/>
      <c r="BSL56" s="18"/>
      <c r="BSM56" s="18"/>
      <c r="BSN56" s="18"/>
      <c r="BSO56" s="18"/>
      <c r="BSP56" s="18"/>
      <c r="BSQ56" s="18"/>
      <c r="BSR56" s="18"/>
      <c r="BSS56" s="18"/>
      <c r="BST56" s="18"/>
      <c r="BSU56" s="18"/>
      <c r="BSV56" s="18"/>
      <c r="BSW56" s="18"/>
      <c r="BSX56" s="18"/>
      <c r="BSY56" s="18"/>
      <c r="BSZ56" s="18"/>
      <c r="BTA56" s="18"/>
      <c r="BTB56" s="18"/>
      <c r="BTC56" s="18"/>
      <c r="BTD56" s="18"/>
      <c r="BTE56" s="18"/>
      <c r="BTF56" s="18"/>
      <c r="BTG56" s="18"/>
      <c r="BTH56" s="18"/>
      <c r="BTI56" s="18"/>
      <c r="BTJ56" s="18"/>
      <c r="BTK56" s="18"/>
      <c r="BTL56" s="18"/>
      <c r="BTM56" s="18"/>
      <c r="BTN56" s="18"/>
      <c r="BTO56" s="18"/>
      <c r="BTP56" s="18"/>
      <c r="BTQ56" s="18"/>
      <c r="BTR56" s="18"/>
      <c r="BTS56" s="18"/>
      <c r="BTT56" s="18"/>
      <c r="BTU56" s="18"/>
      <c r="BTV56" s="18"/>
      <c r="BTW56" s="18"/>
      <c r="BTX56" s="18"/>
      <c r="BTY56" s="18"/>
      <c r="BTZ56" s="18"/>
      <c r="BUA56" s="18"/>
      <c r="BUB56" s="18"/>
      <c r="BUC56" s="18"/>
      <c r="BUD56" s="18"/>
      <c r="BUE56" s="18"/>
      <c r="BUF56" s="18"/>
      <c r="BUG56" s="18"/>
      <c r="BUH56" s="18"/>
      <c r="BUI56" s="18"/>
      <c r="BUJ56" s="18"/>
      <c r="BUK56" s="18"/>
      <c r="BUL56" s="18"/>
      <c r="BUM56" s="18"/>
      <c r="BUN56" s="18"/>
      <c r="BUO56" s="18"/>
      <c r="BUP56" s="18"/>
      <c r="BUQ56" s="18"/>
      <c r="BUR56" s="18"/>
      <c r="BUS56" s="18"/>
      <c r="BUT56" s="18"/>
      <c r="BUU56" s="18"/>
      <c r="BUV56" s="18"/>
      <c r="BUW56" s="18"/>
      <c r="BUX56" s="18"/>
      <c r="BUY56" s="18"/>
      <c r="BUZ56" s="18"/>
      <c r="BVA56" s="18"/>
      <c r="BVB56" s="18"/>
      <c r="BVC56" s="18"/>
      <c r="BVD56" s="18"/>
      <c r="BVE56" s="18"/>
      <c r="BVF56" s="18"/>
      <c r="BVG56" s="18"/>
      <c r="BVH56" s="18"/>
      <c r="BVI56" s="18"/>
      <c r="BVJ56" s="18"/>
      <c r="BVK56" s="18"/>
      <c r="BVL56" s="18"/>
      <c r="BVM56" s="18"/>
      <c r="BVN56" s="18"/>
      <c r="BVO56" s="18"/>
      <c r="BVP56" s="18"/>
      <c r="BVQ56" s="18"/>
      <c r="BVR56" s="18"/>
      <c r="BVS56" s="18"/>
      <c r="BVT56" s="18"/>
      <c r="BVU56" s="18"/>
      <c r="BVV56" s="18"/>
      <c r="BVW56" s="18"/>
      <c r="BVX56" s="18"/>
      <c r="BVY56" s="18"/>
      <c r="BVZ56" s="18"/>
      <c r="BWA56" s="18"/>
      <c r="BWB56" s="18"/>
      <c r="BWC56" s="18"/>
      <c r="BWD56" s="18"/>
      <c r="BWE56" s="18"/>
      <c r="BWF56" s="18"/>
      <c r="BWG56" s="18"/>
      <c r="BWH56" s="18"/>
      <c r="BWI56" s="18"/>
      <c r="BWJ56" s="18"/>
      <c r="BWK56" s="18"/>
      <c r="BWL56" s="18"/>
      <c r="BWM56" s="18"/>
      <c r="BWN56" s="18"/>
      <c r="BWO56" s="18"/>
      <c r="BWP56" s="18"/>
      <c r="BWQ56" s="18"/>
      <c r="BWR56" s="18"/>
      <c r="BWS56" s="18"/>
      <c r="BWT56" s="18"/>
      <c r="BWU56" s="18"/>
      <c r="BWV56" s="18"/>
      <c r="BWW56" s="18"/>
      <c r="BWX56" s="18"/>
      <c r="BWY56" s="18"/>
      <c r="BWZ56" s="18"/>
      <c r="BXA56" s="18"/>
      <c r="BXB56" s="18"/>
      <c r="BXC56" s="18"/>
      <c r="BXD56" s="18"/>
      <c r="BXE56" s="18"/>
      <c r="BXF56" s="18"/>
      <c r="BXG56" s="18"/>
      <c r="BXH56" s="18"/>
      <c r="BXI56" s="18"/>
      <c r="BXJ56" s="18"/>
      <c r="BXK56" s="18"/>
      <c r="BXL56" s="18"/>
      <c r="BXM56" s="18"/>
      <c r="BXN56" s="18"/>
      <c r="BXO56" s="18"/>
      <c r="BXP56" s="18"/>
      <c r="BXQ56" s="18"/>
      <c r="BXR56" s="18"/>
      <c r="BXS56" s="18"/>
      <c r="BXT56" s="18"/>
      <c r="BXU56" s="18"/>
      <c r="BXV56" s="18"/>
      <c r="BXW56" s="18"/>
      <c r="BXX56" s="18"/>
      <c r="BXY56" s="18"/>
      <c r="BXZ56" s="18"/>
      <c r="BYA56" s="18"/>
      <c r="BYB56" s="18"/>
      <c r="BYC56" s="18"/>
      <c r="BYD56" s="18"/>
      <c r="BYE56" s="18"/>
      <c r="BYF56" s="18"/>
      <c r="BYG56" s="18"/>
      <c r="BYH56" s="18"/>
      <c r="BYI56" s="18"/>
      <c r="BYJ56" s="18"/>
      <c r="BYK56" s="18"/>
      <c r="BYL56" s="18"/>
      <c r="BYM56" s="18"/>
      <c r="BYN56" s="18"/>
      <c r="BYO56" s="18"/>
      <c r="BYP56" s="18"/>
      <c r="BYQ56" s="18"/>
      <c r="BYR56" s="18"/>
      <c r="BYS56" s="18"/>
      <c r="BYT56" s="18"/>
      <c r="BYU56" s="18"/>
      <c r="BYV56" s="18"/>
      <c r="BYW56" s="18"/>
      <c r="BYX56" s="18"/>
      <c r="BYY56" s="18"/>
      <c r="BYZ56" s="18"/>
      <c r="BZA56" s="18"/>
      <c r="BZB56" s="18"/>
      <c r="BZC56" s="18"/>
      <c r="BZD56" s="18"/>
      <c r="BZE56" s="18"/>
      <c r="BZF56" s="18"/>
      <c r="BZG56" s="18"/>
      <c r="BZH56" s="18"/>
      <c r="BZI56" s="18"/>
      <c r="BZJ56" s="18"/>
      <c r="BZK56" s="18"/>
      <c r="BZL56" s="18"/>
      <c r="BZM56" s="18"/>
      <c r="BZN56" s="18"/>
      <c r="BZO56" s="18"/>
      <c r="BZP56" s="18"/>
      <c r="BZQ56" s="18"/>
      <c r="BZR56" s="18"/>
      <c r="BZS56" s="18"/>
      <c r="BZT56" s="18"/>
      <c r="BZU56" s="18"/>
      <c r="BZV56" s="18"/>
      <c r="BZW56" s="18"/>
      <c r="BZX56" s="18"/>
      <c r="BZY56" s="18"/>
      <c r="BZZ56" s="18"/>
      <c r="CAA56" s="18"/>
      <c r="CAB56" s="18"/>
      <c r="CAC56" s="18"/>
      <c r="CAD56" s="18"/>
      <c r="CAE56" s="18"/>
      <c r="CAF56" s="18"/>
      <c r="CAG56" s="18"/>
      <c r="CAH56" s="18"/>
      <c r="CAI56" s="18"/>
      <c r="CAJ56" s="18"/>
      <c r="CAK56" s="18"/>
      <c r="CAL56" s="18"/>
      <c r="CAM56" s="18"/>
      <c r="CAN56" s="18"/>
      <c r="CAO56" s="18"/>
      <c r="CAP56" s="18"/>
      <c r="CAQ56" s="18"/>
      <c r="CAR56" s="18"/>
      <c r="CAS56" s="18"/>
      <c r="CAT56" s="18"/>
      <c r="CAU56" s="18"/>
      <c r="CAV56" s="18"/>
      <c r="CAW56" s="18"/>
      <c r="CAX56" s="18"/>
      <c r="CAY56" s="18"/>
      <c r="CAZ56" s="18"/>
      <c r="CBA56" s="18"/>
      <c r="CBB56" s="18"/>
      <c r="CBC56" s="18"/>
      <c r="CBD56" s="18"/>
      <c r="CBE56" s="18"/>
      <c r="CBF56" s="18"/>
      <c r="CBG56" s="18"/>
      <c r="CBH56" s="18"/>
      <c r="CBI56" s="18"/>
      <c r="CBJ56" s="18"/>
      <c r="CBK56" s="18"/>
      <c r="CBL56" s="18"/>
      <c r="CBM56" s="18"/>
      <c r="CBN56" s="18"/>
      <c r="CBO56" s="18"/>
      <c r="CBP56" s="18"/>
      <c r="CBQ56" s="18"/>
      <c r="CBR56" s="18"/>
      <c r="CBS56" s="18"/>
      <c r="CBT56" s="18"/>
      <c r="CBU56" s="18"/>
      <c r="CBV56" s="18"/>
      <c r="CBW56" s="18"/>
      <c r="CBX56" s="18"/>
      <c r="CBY56" s="18"/>
      <c r="CBZ56" s="18"/>
      <c r="CCA56" s="18"/>
      <c r="CCB56" s="18"/>
      <c r="CCC56" s="18"/>
      <c r="CCD56" s="18"/>
      <c r="CCE56" s="18"/>
      <c r="CCF56" s="18"/>
      <c r="CCG56" s="18"/>
      <c r="CCH56" s="18"/>
      <c r="CCI56" s="18"/>
      <c r="CCJ56" s="18"/>
      <c r="CCK56" s="18"/>
      <c r="CCL56" s="18"/>
      <c r="CCM56" s="18"/>
      <c r="CCN56" s="18"/>
      <c r="CCO56" s="18"/>
      <c r="CCP56" s="18"/>
      <c r="CCQ56" s="18"/>
      <c r="CCR56" s="18"/>
      <c r="CCS56" s="18"/>
      <c r="CCT56" s="18"/>
      <c r="CCU56" s="18"/>
      <c r="CCV56" s="18"/>
      <c r="CCW56" s="18"/>
      <c r="CCX56" s="18"/>
      <c r="CCY56" s="18"/>
      <c r="CCZ56" s="18"/>
      <c r="CDA56" s="18"/>
      <c r="CDB56" s="18"/>
      <c r="CDC56" s="18"/>
      <c r="CDD56" s="18"/>
      <c r="CDE56" s="18"/>
      <c r="CDF56" s="18"/>
      <c r="CDG56" s="18"/>
      <c r="CDH56" s="18"/>
      <c r="CDI56" s="18"/>
      <c r="CDJ56" s="18"/>
      <c r="CDK56" s="18"/>
      <c r="CDL56" s="18"/>
      <c r="CDM56" s="18"/>
      <c r="CDN56" s="18"/>
      <c r="CDO56" s="18"/>
      <c r="CDP56" s="18"/>
      <c r="CDQ56" s="18"/>
      <c r="CDR56" s="18"/>
      <c r="CDS56" s="18"/>
      <c r="CDT56" s="18"/>
      <c r="CDU56" s="18"/>
      <c r="CDV56" s="18"/>
      <c r="CDW56" s="18"/>
      <c r="CDX56" s="18"/>
      <c r="CDY56" s="18"/>
      <c r="CDZ56" s="18"/>
      <c r="CEA56" s="18"/>
      <c r="CEB56" s="18"/>
      <c r="CEC56" s="18"/>
      <c r="CED56" s="18"/>
      <c r="CEE56" s="18"/>
      <c r="CEF56" s="18"/>
      <c r="CEG56" s="18"/>
      <c r="CEH56" s="18"/>
      <c r="CEI56" s="18"/>
      <c r="CEJ56" s="18"/>
      <c r="CEK56" s="18"/>
      <c r="CEL56" s="18"/>
      <c r="CEM56" s="18"/>
      <c r="CEN56" s="18"/>
      <c r="CEO56" s="18"/>
      <c r="CEP56" s="18"/>
      <c r="CEQ56" s="18"/>
      <c r="CER56" s="18"/>
      <c r="CES56" s="18"/>
      <c r="CET56" s="18"/>
      <c r="CEU56" s="18"/>
      <c r="CEV56" s="18"/>
      <c r="CEW56" s="18"/>
      <c r="CEX56" s="18"/>
      <c r="CEY56" s="18"/>
      <c r="CEZ56" s="18"/>
      <c r="CFA56" s="18"/>
      <c r="CFB56" s="18"/>
      <c r="CFC56" s="18"/>
      <c r="CFD56" s="18"/>
      <c r="CFE56" s="18"/>
      <c r="CFF56" s="18"/>
      <c r="CFG56" s="18"/>
      <c r="CFH56" s="18"/>
      <c r="CFI56" s="18"/>
      <c r="CFJ56" s="18"/>
      <c r="CFK56" s="18"/>
      <c r="CFL56" s="18"/>
      <c r="CFM56" s="18"/>
      <c r="CFN56" s="18"/>
      <c r="CFO56" s="18"/>
      <c r="CFP56" s="18"/>
      <c r="CFQ56" s="18"/>
      <c r="CFR56" s="18"/>
      <c r="CFS56" s="18"/>
      <c r="CFT56" s="18"/>
      <c r="CFU56" s="18"/>
      <c r="CFV56" s="18"/>
      <c r="CFW56" s="18"/>
      <c r="CFX56" s="18"/>
      <c r="CFY56" s="18"/>
      <c r="CFZ56" s="18"/>
      <c r="CGA56" s="18"/>
      <c r="CGB56" s="18"/>
      <c r="CGC56" s="18"/>
      <c r="CGD56" s="18"/>
      <c r="CGE56" s="18"/>
      <c r="CGF56" s="18"/>
      <c r="CGG56" s="18"/>
      <c r="CGH56" s="18"/>
      <c r="CGI56" s="18"/>
      <c r="CGJ56" s="18"/>
      <c r="CGK56" s="18"/>
      <c r="CGL56" s="18"/>
      <c r="CGM56" s="18"/>
      <c r="CGN56" s="18"/>
      <c r="CGO56" s="18"/>
      <c r="CGP56" s="18"/>
      <c r="CGQ56" s="18"/>
      <c r="CGR56" s="18"/>
      <c r="CGS56" s="18"/>
      <c r="CGT56" s="18"/>
      <c r="CGU56" s="18"/>
      <c r="CGV56" s="18"/>
      <c r="CGW56" s="18"/>
      <c r="CGX56" s="18"/>
      <c r="CGY56" s="18"/>
      <c r="CGZ56" s="18"/>
      <c r="CHA56" s="18"/>
      <c r="CHB56" s="18"/>
      <c r="CHC56" s="18"/>
      <c r="CHD56" s="18"/>
      <c r="CHE56" s="18"/>
      <c r="CHF56" s="18"/>
      <c r="CHG56" s="18"/>
      <c r="CHH56" s="18"/>
      <c r="CHI56" s="18"/>
      <c r="CHJ56" s="18"/>
      <c r="CHK56" s="18"/>
      <c r="CHL56" s="18"/>
      <c r="CHM56" s="18"/>
      <c r="CHN56" s="18"/>
      <c r="CHO56" s="18"/>
      <c r="CHP56" s="18"/>
      <c r="CHQ56" s="18"/>
      <c r="CHR56" s="18"/>
      <c r="CHS56" s="18"/>
      <c r="CHT56" s="18"/>
      <c r="CHU56" s="18"/>
      <c r="CHV56" s="18"/>
      <c r="CHW56" s="18"/>
      <c r="CHX56" s="18"/>
      <c r="CHY56" s="18"/>
      <c r="CHZ56" s="18"/>
      <c r="CIA56" s="18"/>
      <c r="CIB56" s="18"/>
      <c r="CIC56" s="18"/>
      <c r="CID56" s="18"/>
      <c r="CIE56" s="18"/>
      <c r="CIF56" s="18"/>
      <c r="CIG56" s="18"/>
      <c r="CIH56" s="18"/>
      <c r="CII56" s="18"/>
      <c r="CIJ56" s="18"/>
      <c r="CIK56" s="18"/>
      <c r="CIL56" s="18"/>
      <c r="CIM56" s="18"/>
      <c r="CIN56" s="18"/>
      <c r="CIO56" s="18"/>
      <c r="CIP56" s="18"/>
      <c r="CIQ56" s="18"/>
      <c r="CIR56" s="18"/>
      <c r="CIS56" s="18"/>
      <c r="CIT56" s="18"/>
      <c r="CIU56" s="18"/>
      <c r="CIV56" s="18"/>
      <c r="CIW56" s="18"/>
      <c r="CIX56" s="18"/>
      <c r="CIY56" s="18"/>
      <c r="CIZ56" s="18"/>
      <c r="CJA56" s="18"/>
      <c r="CJB56" s="18"/>
      <c r="CJC56" s="18"/>
      <c r="CJD56" s="18"/>
      <c r="CJE56" s="18"/>
      <c r="CJF56" s="18"/>
      <c r="CJG56" s="18"/>
      <c r="CJH56" s="18"/>
      <c r="CJI56" s="18"/>
      <c r="CJJ56" s="18"/>
      <c r="CJK56" s="18"/>
      <c r="CJL56" s="18"/>
      <c r="CJM56" s="18"/>
      <c r="CJN56" s="18"/>
      <c r="CJO56" s="18"/>
      <c r="CJP56" s="18"/>
      <c r="CJQ56" s="18"/>
      <c r="CJR56" s="18"/>
      <c r="CJS56" s="18"/>
      <c r="CJT56" s="18"/>
      <c r="CJU56" s="18"/>
      <c r="CJV56" s="18"/>
      <c r="CJW56" s="18"/>
      <c r="CJX56" s="18"/>
      <c r="CJY56" s="18"/>
      <c r="CJZ56" s="18"/>
      <c r="CKA56" s="18"/>
      <c r="CKB56" s="18"/>
      <c r="CKC56" s="18"/>
      <c r="CKD56" s="18"/>
      <c r="CKE56" s="18"/>
      <c r="CKF56" s="18"/>
      <c r="CKG56" s="18"/>
      <c r="CKH56" s="18"/>
      <c r="CKI56" s="18"/>
      <c r="CKJ56" s="18"/>
      <c r="CKK56" s="18"/>
      <c r="CKL56" s="18"/>
      <c r="CKM56" s="18"/>
      <c r="CKN56" s="18"/>
      <c r="CKO56" s="18"/>
      <c r="CKP56" s="18"/>
      <c r="CKQ56" s="18"/>
      <c r="CKR56" s="18"/>
      <c r="CKS56" s="18"/>
      <c r="CKT56" s="18"/>
      <c r="CKU56" s="18"/>
      <c r="CKV56" s="18"/>
      <c r="CKW56" s="18"/>
      <c r="CKX56" s="18"/>
      <c r="CKY56" s="18"/>
      <c r="CKZ56" s="18"/>
      <c r="CLA56" s="18"/>
      <c r="CLB56" s="18"/>
      <c r="CLC56" s="18"/>
      <c r="CLD56" s="18"/>
      <c r="CLE56" s="18"/>
      <c r="CLF56" s="18"/>
      <c r="CLG56" s="18"/>
      <c r="CLH56" s="18"/>
      <c r="CLI56" s="18"/>
      <c r="CLJ56" s="18"/>
      <c r="CLK56" s="18"/>
      <c r="CLL56" s="18"/>
      <c r="CLM56" s="18"/>
      <c r="CLN56" s="18"/>
      <c r="CLO56" s="18"/>
      <c r="CLP56" s="18"/>
      <c r="CLQ56" s="18"/>
      <c r="CLR56" s="18"/>
      <c r="CLS56" s="18"/>
      <c r="CLT56" s="18"/>
      <c r="CLU56" s="18"/>
      <c r="CLV56" s="18"/>
      <c r="CLW56" s="18"/>
      <c r="CLX56" s="18"/>
      <c r="CLY56" s="18"/>
      <c r="CLZ56" s="18"/>
      <c r="CMA56" s="18"/>
      <c r="CMB56" s="18"/>
      <c r="CMC56" s="18"/>
      <c r="CMD56" s="18"/>
      <c r="CME56" s="18"/>
      <c r="CMF56" s="18"/>
      <c r="CMG56" s="18"/>
      <c r="CMH56" s="18"/>
      <c r="CMI56" s="18"/>
      <c r="CMJ56" s="18"/>
      <c r="CMK56" s="18"/>
      <c r="CML56" s="18"/>
      <c r="CMM56" s="18"/>
      <c r="CMN56" s="18"/>
      <c r="CMO56" s="18"/>
      <c r="CMP56" s="18"/>
      <c r="CMQ56" s="18"/>
      <c r="CMR56" s="18"/>
      <c r="CMS56" s="18"/>
      <c r="CMT56" s="18"/>
      <c r="CMU56" s="18"/>
      <c r="CMV56" s="18"/>
      <c r="CMW56" s="18"/>
      <c r="CMX56" s="18"/>
      <c r="CMY56" s="18"/>
      <c r="CMZ56" s="18"/>
      <c r="CNA56" s="18"/>
      <c r="CNB56" s="18"/>
      <c r="CNC56" s="18"/>
      <c r="CND56" s="18"/>
      <c r="CNE56" s="18"/>
      <c r="CNF56" s="18"/>
      <c r="CNG56" s="18"/>
      <c r="CNH56" s="18"/>
      <c r="CNI56" s="18"/>
      <c r="CNJ56" s="18"/>
      <c r="CNK56" s="18"/>
      <c r="CNL56" s="18"/>
      <c r="CNM56" s="18"/>
      <c r="CNN56" s="18"/>
      <c r="CNO56" s="18"/>
      <c r="CNP56" s="18"/>
      <c r="CNQ56" s="18"/>
      <c r="CNR56" s="18"/>
      <c r="CNS56" s="18"/>
      <c r="CNT56" s="18"/>
      <c r="CNU56" s="18"/>
      <c r="CNV56" s="18"/>
      <c r="CNW56" s="18"/>
      <c r="CNX56" s="18"/>
      <c r="CNY56" s="18"/>
      <c r="CNZ56" s="18"/>
      <c r="COA56" s="18"/>
      <c r="COB56" s="18"/>
      <c r="COC56" s="18"/>
      <c r="COD56" s="18"/>
      <c r="COE56" s="18"/>
      <c r="COF56" s="18"/>
      <c r="COG56" s="18"/>
      <c r="COH56" s="18"/>
      <c r="COI56" s="18"/>
      <c r="COJ56" s="18"/>
      <c r="COK56" s="18"/>
      <c r="COL56" s="18"/>
      <c r="COM56" s="18"/>
      <c r="CON56" s="18"/>
      <c r="COO56" s="18"/>
      <c r="COP56" s="18"/>
      <c r="COQ56" s="18"/>
      <c r="COR56" s="18"/>
      <c r="COS56" s="18"/>
      <c r="COT56" s="18"/>
      <c r="COU56" s="18"/>
      <c r="COV56" s="18"/>
      <c r="COW56" s="18"/>
      <c r="COX56" s="18"/>
      <c r="COY56" s="18"/>
      <c r="COZ56" s="18"/>
      <c r="CPA56" s="18"/>
      <c r="CPB56" s="18"/>
      <c r="CPC56" s="18"/>
      <c r="CPD56" s="18"/>
      <c r="CPE56" s="18"/>
      <c r="CPF56" s="18"/>
      <c r="CPG56" s="18"/>
      <c r="CPH56" s="18"/>
      <c r="CPI56" s="18"/>
      <c r="CPJ56" s="18"/>
      <c r="CPK56" s="18"/>
      <c r="CPL56" s="18"/>
      <c r="CPM56" s="18"/>
      <c r="CPN56" s="18"/>
      <c r="CPO56" s="18"/>
      <c r="CPP56" s="18"/>
      <c r="CPQ56" s="18"/>
      <c r="CPR56" s="18"/>
      <c r="CPS56" s="18"/>
      <c r="CPT56" s="18"/>
      <c r="CPU56" s="18"/>
      <c r="CPV56" s="18"/>
      <c r="CPW56" s="18"/>
      <c r="CPX56" s="18"/>
      <c r="CPY56" s="18"/>
      <c r="CPZ56" s="18"/>
      <c r="CQA56" s="18"/>
      <c r="CQB56" s="18"/>
      <c r="CQC56" s="18"/>
      <c r="CQD56" s="18"/>
      <c r="CQE56" s="18"/>
      <c r="CQF56" s="18"/>
      <c r="CQG56" s="18"/>
      <c r="CQH56" s="18"/>
      <c r="CQI56" s="18"/>
      <c r="CQJ56" s="18"/>
      <c r="CQK56" s="18"/>
      <c r="CQL56" s="18"/>
      <c r="CQM56" s="18"/>
      <c r="CQN56" s="18"/>
      <c r="CQO56" s="18"/>
      <c r="CQP56" s="18"/>
      <c r="CQQ56" s="18"/>
      <c r="CQR56" s="18"/>
      <c r="CQS56" s="18"/>
      <c r="CQT56" s="18"/>
      <c r="CQU56" s="18"/>
      <c r="CQV56" s="18"/>
      <c r="CQW56" s="18"/>
      <c r="CQX56" s="18"/>
      <c r="CQY56" s="18"/>
      <c r="CQZ56" s="18"/>
      <c r="CRA56" s="18"/>
      <c r="CRB56" s="18"/>
      <c r="CRC56" s="18"/>
      <c r="CRD56" s="18"/>
      <c r="CRE56" s="18"/>
      <c r="CRF56" s="18"/>
      <c r="CRG56" s="18"/>
      <c r="CRH56" s="18"/>
      <c r="CRI56" s="18"/>
      <c r="CRJ56" s="18"/>
      <c r="CRK56" s="18"/>
      <c r="CRL56" s="18"/>
      <c r="CRM56" s="18"/>
      <c r="CRN56" s="18"/>
      <c r="CRO56" s="18"/>
      <c r="CRP56" s="18"/>
      <c r="CRQ56" s="18"/>
      <c r="CRR56" s="18"/>
      <c r="CRS56" s="18"/>
      <c r="CRT56" s="18"/>
      <c r="CRU56" s="18"/>
      <c r="CRV56" s="18"/>
      <c r="CRW56" s="18"/>
      <c r="CRX56" s="18"/>
      <c r="CRY56" s="18"/>
      <c r="CRZ56" s="18"/>
      <c r="CSA56" s="18"/>
      <c r="CSB56" s="18"/>
      <c r="CSC56" s="18"/>
      <c r="CSD56" s="18"/>
      <c r="CSE56" s="18"/>
      <c r="CSF56" s="18"/>
      <c r="CSG56" s="18"/>
      <c r="CSH56" s="18"/>
      <c r="CSI56" s="18"/>
      <c r="CSJ56" s="18"/>
      <c r="CSK56" s="18"/>
      <c r="CSL56" s="18"/>
      <c r="CSM56" s="18"/>
      <c r="CSN56" s="18"/>
      <c r="CSO56" s="18"/>
      <c r="CSP56" s="18"/>
      <c r="CSQ56" s="18"/>
      <c r="CSR56" s="18"/>
      <c r="CSS56" s="18"/>
      <c r="CST56" s="18"/>
      <c r="CSU56" s="18"/>
      <c r="CSV56" s="18"/>
      <c r="CSW56" s="18"/>
      <c r="CSX56" s="18"/>
      <c r="CSY56" s="18"/>
      <c r="CSZ56" s="18"/>
      <c r="CTA56" s="18"/>
      <c r="CTB56" s="18"/>
      <c r="CTC56" s="18"/>
      <c r="CTD56" s="18"/>
      <c r="CTE56" s="18"/>
      <c r="CTF56" s="18"/>
      <c r="CTG56" s="18"/>
      <c r="CTH56" s="18"/>
      <c r="CTI56" s="18"/>
      <c r="CTJ56" s="18"/>
      <c r="CTK56" s="18"/>
      <c r="CTL56" s="18"/>
      <c r="CTM56" s="18"/>
      <c r="CTN56" s="18"/>
      <c r="CTO56" s="18"/>
      <c r="CTP56" s="18"/>
      <c r="CTQ56" s="18"/>
      <c r="CTR56" s="18"/>
      <c r="CTS56" s="18"/>
      <c r="CTT56" s="18"/>
      <c r="CTU56" s="18"/>
      <c r="CTV56" s="18"/>
      <c r="CTW56" s="18"/>
      <c r="CTX56" s="18"/>
      <c r="CTY56" s="18"/>
      <c r="CTZ56" s="18"/>
      <c r="CUA56" s="18"/>
      <c r="CUB56" s="18"/>
      <c r="CUC56" s="18"/>
      <c r="CUD56" s="18"/>
      <c r="CUE56" s="18"/>
      <c r="CUF56" s="18"/>
      <c r="CUG56" s="18"/>
      <c r="CUH56" s="18"/>
      <c r="CUI56" s="18"/>
      <c r="CUJ56" s="18"/>
      <c r="CUK56" s="18"/>
      <c r="CUL56" s="18"/>
      <c r="CUM56" s="18"/>
      <c r="CUN56" s="18"/>
      <c r="CUO56" s="18"/>
      <c r="CUP56" s="18"/>
      <c r="CUQ56" s="18"/>
      <c r="CUR56" s="18"/>
      <c r="CUS56" s="18"/>
      <c r="CUT56" s="18"/>
    </row>
    <row r="57" spans="1:2594" s="125" customFormat="1" ht="15" customHeight="1" x14ac:dyDescent="0.15">
      <c r="A57" s="613" t="s">
        <v>229</v>
      </c>
      <c r="B57" s="138" t="s">
        <v>38</v>
      </c>
      <c r="C57" s="139" t="s">
        <v>61</v>
      </c>
      <c r="D57" s="128">
        <v>402</v>
      </c>
      <c r="E57" s="128">
        <v>332514</v>
      </c>
      <c r="F57" s="128">
        <v>440</v>
      </c>
      <c r="G57" s="128">
        <v>381843</v>
      </c>
      <c r="H57" s="128">
        <v>220</v>
      </c>
      <c r="I57" s="164">
        <v>247127</v>
      </c>
      <c r="J57" s="128">
        <v>254</v>
      </c>
      <c r="K57" s="164">
        <v>308361</v>
      </c>
      <c r="L57" s="238"/>
      <c r="M57" s="239"/>
      <c r="N57" s="135" t="str">
        <f t="shared" si="11"/>
        <v>12</v>
      </c>
      <c r="O57" s="122" t="str">
        <f t="shared" si="12"/>
        <v>PAPER AND PAPERBOARD</v>
      </c>
      <c r="P57" s="139" t="s">
        <v>61</v>
      </c>
      <c r="Q57" s="460">
        <f>D57-(D58+D63+D64+D69)</f>
        <v>0</v>
      </c>
      <c r="R57" s="223">
        <f t="shared" ref="R57:X57" si="34">E57-(E58+E63+E64+E69)</f>
        <v>0</v>
      </c>
      <c r="S57" s="223">
        <f t="shared" si="34"/>
        <v>0.39999999999997726</v>
      </c>
      <c r="T57" s="223">
        <f t="shared" si="34"/>
        <v>0</v>
      </c>
      <c r="U57" s="223">
        <f t="shared" si="34"/>
        <v>-9.9999999999994316E-2</v>
      </c>
      <c r="V57" s="223">
        <f t="shared" si="34"/>
        <v>0</v>
      </c>
      <c r="W57" s="223">
        <f t="shared" si="34"/>
        <v>-9.9999999999994316E-2</v>
      </c>
      <c r="X57" s="224">
        <f t="shared" si="34"/>
        <v>-2</v>
      </c>
      <c r="Y57" s="260"/>
      <c r="Z57" s="269" t="str">
        <f t="shared" si="4"/>
        <v>12</v>
      </c>
      <c r="AA57" s="122" t="str">
        <f t="shared" si="4"/>
        <v>PAPER AND PAPERBOARD</v>
      </c>
      <c r="AB57" s="139" t="s">
        <v>61</v>
      </c>
      <c r="AC57" s="276">
        <f>IF(ISNUMBER('JQ1|Primary Products|Production'!D69+D57-H57),'JQ1|Primary Products|Production'!D69+D57-H57,IF(ISNUMBER(H57-D57),"NT " &amp; H57-D57,"…"))</f>
        <v>714</v>
      </c>
      <c r="AD57" s="274">
        <f>IF(ISNUMBER('JQ1|Primary Products|Production'!E69+F57-J57),'JQ1|Primary Products|Production'!E69+F57-J57,IF(ISNUMBER(J57-F57),"NT " &amp; J57-F57,"…"))</f>
        <v>739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</row>
    <row r="58" spans="1:2594" s="18" customFormat="1" ht="15" customHeight="1" x14ac:dyDescent="0.15">
      <c r="A58" s="614" t="s">
        <v>160</v>
      </c>
      <c r="B58" s="41" t="s">
        <v>46</v>
      </c>
      <c r="C58" s="141" t="s">
        <v>61</v>
      </c>
      <c r="D58" s="50">
        <v>132</v>
      </c>
      <c r="E58" s="50">
        <v>97340</v>
      </c>
      <c r="F58" s="50">
        <v>129</v>
      </c>
      <c r="G58" s="50">
        <v>99854</v>
      </c>
      <c r="H58" s="50">
        <v>5</v>
      </c>
      <c r="I58" s="162">
        <v>3942</v>
      </c>
      <c r="J58" s="50">
        <v>5</v>
      </c>
      <c r="K58" s="162">
        <v>4473</v>
      </c>
      <c r="L58" s="238"/>
      <c r="M58" s="239"/>
      <c r="N58" s="6" t="str">
        <f t="shared" si="11"/>
        <v>12.1</v>
      </c>
      <c r="O58" s="41" t="str">
        <f t="shared" si="12"/>
        <v>GRAPHIC PAPERS</v>
      </c>
      <c r="P58" s="141" t="s">
        <v>61</v>
      </c>
      <c r="Q58" s="565">
        <f>D58-(D59+D60+D61+D62)</f>
        <v>0</v>
      </c>
      <c r="R58" s="227">
        <f t="shared" ref="R58:X58" si="35">E58-(E59+E60+E61+E62)</f>
        <v>0</v>
      </c>
      <c r="S58" s="227">
        <f t="shared" si="35"/>
        <v>0</v>
      </c>
      <c r="T58" s="227">
        <f t="shared" si="35"/>
        <v>0</v>
      </c>
      <c r="U58" s="227">
        <f t="shared" si="35"/>
        <v>0.29999999999999982</v>
      </c>
      <c r="V58" s="227">
        <f t="shared" si="35"/>
        <v>0</v>
      </c>
      <c r="W58" s="227">
        <f t="shared" si="35"/>
        <v>0</v>
      </c>
      <c r="X58" s="228">
        <f t="shared" si="35"/>
        <v>0</v>
      </c>
      <c r="Y58" s="260"/>
      <c r="Z58" s="372" t="str">
        <f t="shared" si="4"/>
        <v>12.1</v>
      </c>
      <c r="AA58" s="41" t="str">
        <f t="shared" si="4"/>
        <v>GRAPHIC PAPERS</v>
      </c>
      <c r="AB58" s="141" t="s">
        <v>61</v>
      </c>
      <c r="AC58" s="368">
        <f>IF(ISNUMBER('JQ1|Primary Products|Production'!D70+D58-H58),'JQ1|Primary Products|Production'!D70+D58-H58,IF(ISNUMBER(H58-D58),"NT " &amp; H58-D58,"…"))</f>
        <v>271</v>
      </c>
      <c r="AD58" s="289">
        <f>IF(ISNUMBER('JQ1|Primary Products|Production'!E70+F58-J58),'JQ1|Primary Products|Production'!E70+F58-J58,IF(ISNUMBER(J58-F58),"NT " &amp; J58-F58,"…"))</f>
        <v>273</v>
      </c>
    </row>
    <row r="59" spans="1:2594" s="18" customFormat="1" ht="15" customHeight="1" x14ac:dyDescent="0.15">
      <c r="A59" s="614" t="s">
        <v>230</v>
      </c>
      <c r="B59" s="39" t="s">
        <v>39</v>
      </c>
      <c r="C59" s="51" t="s">
        <v>61</v>
      </c>
      <c r="D59" s="52">
        <v>38</v>
      </c>
      <c r="E59" s="52">
        <v>19298</v>
      </c>
      <c r="F59" s="52">
        <v>34</v>
      </c>
      <c r="G59" s="52">
        <v>17677</v>
      </c>
      <c r="H59" s="52">
        <v>0</v>
      </c>
      <c r="I59" s="160">
        <v>0</v>
      </c>
      <c r="J59" s="52">
        <v>0.4</v>
      </c>
      <c r="K59" s="160">
        <v>234</v>
      </c>
      <c r="L59" s="238"/>
      <c r="M59" s="239"/>
      <c r="N59" s="6" t="str">
        <f t="shared" si="11"/>
        <v>12.1.1</v>
      </c>
      <c r="O59" s="39" t="str">
        <f t="shared" si="12"/>
        <v>NEWSPRINT</v>
      </c>
      <c r="P59" s="51" t="s">
        <v>61</v>
      </c>
      <c r="Q59" s="217"/>
      <c r="R59" s="217"/>
      <c r="S59" s="217"/>
      <c r="T59" s="217"/>
      <c r="U59" s="217"/>
      <c r="V59" s="217"/>
      <c r="W59" s="217"/>
      <c r="X59" s="218"/>
      <c r="Y59" s="240"/>
      <c r="Z59" s="372" t="str">
        <f t="shared" si="4"/>
        <v>12.1.1</v>
      </c>
      <c r="AA59" s="39" t="str">
        <f t="shared" si="4"/>
        <v>NEWSPRINT</v>
      </c>
      <c r="AB59" s="51" t="s">
        <v>61</v>
      </c>
      <c r="AC59" s="368">
        <f>IF(ISNUMBER('JQ1|Primary Products|Production'!D71+D59-H59),'JQ1|Primary Products|Production'!D71+D59-H59,IF(ISNUMBER(H59-D59),"NT " &amp; H59-D59,"…"))</f>
        <v>182</v>
      </c>
      <c r="AD59" s="289">
        <f>IF(ISNUMBER('JQ1|Primary Products|Production'!E71+F59-J59),'JQ1|Primary Products|Production'!E71+F59-J59,IF(ISNUMBER(J59-F59),"NT " &amp; J59-F59,"…"))</f>
        <v>182.6</v>
      </c>
    </row>
    <row r="60" spans="1:2594" s="18" customFormat="1" ht="15" customHeight="1" x14ac:dyDescent="0.15">
      <c r="A60" s="614" t="s">
        <v>231</v>
      </c>
      <c r="B60" s="65" t="s">
        <v>47</v>
      </c>
      <c r="C60" s="51" t="s">
        <v>61</v>
      </c>
      <c r="D60" s="52">
        <v>13</v>
      </c>
      <c r="E60" s="52">
        <v>8261</v>
      </c>
      <c r="F60" s="52">
        <v>14</v>
      </c>
      <c r="G60" s="52">
        <v>8616</v>
      </c>
      <c r="H60" s="52">
        <v>0</v>
      </c>
      <c r="I60" s="160">
        <v>0</v>
      </c>
      <c r="J60" s="52">
        <v>0.1</v>
      </c>
      <c r="K60" s="160">
        <v>120</v>
      </c>
      <c r="L60" s="238"/>
      <c r="M60" s="239"/>
      <c r="N60" s="6" t="str">
        <f t="shared" si="11"/>
        <v>12.1.2</v>
      </c>
      <c r="O60" s="39" t="str">
        <f t="shared" si="12"/>
        <v>UNCOATED MECHANICAL</v>
      </c>
      <c r="P60" s="51" t="s">
        <v>61</v>
      </c>
      <c r="Q60" s="217"/>
      <c r="R60" s="217"/>
      <c r="S60" s="217"/>
      <c r="T60" s="217"/>
      <c r="U60" s="217"/>
      <c r="V60" s="217"/>
      <c r="W60" s="217"/>
      <c r="X60" s="218"/>
      <c r="Y60" s="240"/>
      <c r="Z60" s="372" t="str">
        <f t="shared" si="4"/>
        <v>12.1.2</v>
      </c>
      <c r="AA60" s="39" t="str">
        <f t="shared" si="4"/>
        <v>UNCOATED MECHANICAL</v>
      </c>
      <c r="AB60" s="51" t="s">
        <v>61</v>
      </c>
      <c r="AC60" s="368">
        <f>IF(ISNUMBER('JQ1|Primary Products|Production'!D72+D60-H60),'JQ1|Primary Products|Production'!D72+D60-H60,IF(ISNUMBER(H60-D60),"NT " &amp; H60-D60,"…"))</f>
        <v>13</v>
      </c>
      <c r="AD60" s="289">
        <f>IF(ISNUMBER('JQ1|Primary Products|Production'!E72+F60-J60),'JQ1|Primary Products|Production'!E72+F60-J60,IF(ISNUMBER(J60-F60),"NT " &amp; J60-F60,"…"))</f>
        <v>13.9</v>
      </c>
    </row>
    <row r="61" spans="1:2594" s="18" customFormat="1" ht="15" customHeight="1" x14ac:dyDescent="0.15">
      <c r="A61" s="614" t="s">
        <v>232</v>
      </c>
      <c r="B61" s="39" t="s">
        <v>48</v>
      </c>
      <c r="C61" s="51" t="s">
        <v>61</v>
      </c>
      <c r="D61" s="52">
        <v>45</v>
      </c>
      <c r="E61" s="52">
        <v>38343</v>
      </c>
      <c r="F61" s="52">
        <v>46</v>
      </c>
      <c r="G61" s="52">
        <v>42536</v>
      </c>
      <c r="H61" s="52">
        <v>3.7</v>
      </c>
      <c r="I61" s="160">
        <v>2671</v>
      </c>
      <c r="J61" s="52">
        <v>4</v>
      </c>
      <c r="K61" s="160">
        <v>3299</v>
      </c>
      <c r="L61" s="238"/>
      <c r="M61" s="239"/>
      <c r="N61" s="6" t="str">
        <f t="shared" si="11"/>
        <v>12.1.3</v>
      </c>
      <c r="O61" s="39" t="str">
        <f t="shared" si="12"/>
        <v>UNCOATED WOODFREE</v>
      </c>
      <c r="P61" s="51" t="s">
        <v>61</v>
      </c>
      <c r="Q61" s="217"/>
      <c r="R61" s="217"/>
      <c r="S61" s="217"/>
      <c r="T61" s="217"/>
      <c r="U61" s="217"/>
      <c r="V61" s="217"/>
      <c r="W61" s="217"/>
      <c r="X61" s="218"/>
      <c r="Y61" s="240"/>
      <c r="Z61" s="372" t="str">
        <f t="shared" si="4"/>
        <v>12.1.3</v>
      </c>
      <c r="AA61" s="39" t="str">
        <f t="shared" si="4"/>
        <v>UNCOATED WOODFREE</v>
      </c>
      <c r="AB61" s="51" t="s">
        <v>61</v>
      </c>
      <c r="AC61" s="368">
        <f>IF(ISNUMBER('JQ1|Primary Products|Production'!D73+D61-H61),'JQ1|Primary Products|Production'!D73+D61-H61,IF(ISNUMBER(H61-D61),"NT " &amp; H61-D61,"…"))</f>
        <v>41.3</v>
      </c>
      <c r="AD61" s="289">
        <f>IF(ISNUMBER('JQ1|Primary Products|Production'!E73+F61-J61),'JQ1|Primary Products|Production'!E73+F61-J61,IF(ISNUMBER(J61-F61),"NT " &amp; J61-F61,"…"))</f>
        <v>42</v>
      </c>
    </row>
    <row r="62" spans="1:2594" s="18" customFormat="1" ht="15" customHeight="1" x14ac:dyDescent="0.15">
      <c r="A62" s="614" t="s">
        <v>233</v>
      </c>
      <c r="B62" s="42" t="s">
        <v>49</v>
      </c>
      <c r="C62" s="51" t="s">
        <v>61</v>
      </c>
      <c r="D62" s="52">
        <v>36</v>
      </c>
      <c r="E62" s="52">
        <v>31438</v>
      </c>
      <c r="F62" s="52">
        <v>35</v>
      </c>
      <c r="G62" s="52">
        <v>31025</v>
      </c>
      <c r="H62" s="52">
        <v>1</v>
      </c>
      <c r="I62" s="160">
        <v>1271</v>
      </c>
      <c r="J62" s="52">
        <v>0.5</v>
      </c>
      <c r="K62" s="160">
        <v>820</v>
      </c>
      <c r="L62" s="238"/>
      <c r="M62" s="239"/>
      <c r="N62" s="6" t="str">
        <f t="shared" si="11"/>
        <v>12.1.4</v>
      </c>
      <c r="O62" s="39" t="str">
        <f t="shared" si="12"/>
        <v>COATED PAPERS</v>
      </c>
      <c r="P62" s="51" t="s">
        <v>61</v>
      </c>
      <c r="Q62" s="217"/>
      <c r="R62" s="217"/>
      <c r="S62" s="217"/>
      <c r="T62" s="217"/>
      <c r="U62" s="217"/>
      <c r="V62" s="217"/>
      <c r="W62" s="217"/>
      <c r="X62" s="218"/>
      <c r="Y62" s="240"/>
      <c r="Z62" s="372" t="str">
        <f t="shared" si="4"/>
        <v>12.1.4</v>
      </c>
      <c r="AA62" s="39" t="str">
        <f t="shared" si="4"/>
        <v>COATED PAPERS</v>
      </c>
      <c r="AB62" s="51" t="s">
        <v>61</v>
      </c>
      <c r="AC62" s="368">
        <f>IF(ISNUMBER('JQ1|Primary Products|Production'!D74+D62-H62),'JQ1|Primary Products|Production'!D74+D62-H62,IF(ISNUMBER(H62-D62),"NT " &amp; H62-D62,"…"))</f>
        <v>35</v>
      </c>
      <c r="AD62" s="289">
        <f>IF(ISNUMBER('JQ1|Primary Products|Production'!E74+F62-J62),'JQ1|Primary Products|Production'!E74+F62-J62,IF(ISNUMBER(J62-F62),"NT " &amp; J62-F62,"…"))</f>
        <v>34.5</v>
      </c>
    </row>
    <row r="63" spans="1:2594" s="18" customFormat="1" ht="15" customHeight="1" x14ac:dyDescent="0.15">
      <c r="A63" s="608">
        <v>12.2</v>
      </c>
      <c r="B63" s="456" t="s">
        <v>154</v>
      </c>
      <c r="C63" s="51" t="s">
        <v>61</v>
      </c>
      <c r="D63" s="52">
        <v>22</v>
      </c>
      <c r="E63" s="52">
        <v>22950</v>
      </c>
      <c r="F63" s="52">
        <v>23</v>
      </c>
      <c r="G63" s="52">
        <v>24372</v>
      </c>
      <c r="H63" s="52">
        <v>1</v>
      </c>
      <c r="I63" s="160">
        <v>987</v>
      </c>
      <c r="J63" s="52">
        <v>2</v>
      </c>
      <c r="K63" s="160">
        <v>1531</v>
      </c>
      <c r="L63" s="238"/>
      <c r="M63" s="239"/>
      <c r="N63" s="4">
        <f t="shared" si="11"/>
        <v>12.2</v>
      </c>
      <c r="O63" s="41" t="str">
        <f t="shared" si="12"/>
        <v>HOUSEHOLD AND SANITARY PAPERS</v>
      </c>
      <c r="P63" s="51" t="s">
        <v>61</v>
      </c>
      <c r="Q63" s="217"/>
      <c r="R63" s="217"/>
      <c r="S63" s="217"/>
      <c r="T63" s="217"/>
      <c r="U63" s="217"/>
      <c r="V63" s="217"/>
      <c r="W63" s="217"/>
      <c r="X63" s="218"/>
      <c r="Y63" s="240"/>
      <c r="Z63" s="372">
        <f t="shared" si="4"/>
        <v>12.2</v>
      </c>
      <c r="AA63" s="41" t="str">
        <f t="shared" si="4"/>
        <v>HOUSEHOLD AND SANITARY PAPERS</v>
      </c>
      <c r="AB63" s="51" t="s">
        <v>61</v>
      </c>
      <c r="AC63" s="368">
        <f>IF(ISNUMBER('JQ1|Primary Products|Production'!D75+D63-H63),'JQ1|Primary Products|Production'!D75+D63-H63,IF(ISNUMBER(H63-D63),"NT " &amp; H63-D63,"…"))</f>
        <v>69</v>
      </c>
      <c r="AD63" s="289">
        <f>IF(ISNUMBER('JQ1|Primary Products|Production'!E75+F63-J63),'JQ1|Primary Products|Production'!E75+F63-J63,IF(ISNUMBER(J63-F63),"NT " &amp; J63-F63,"…"))</f>
        <v>75</v>
      </c>
    </row>
    <row r="64" spans="1:2594" s="18" customFormat="1" ht="15" customHeight="1" x14ac:dyDescent="0.15">
      <c r="A64" s="614">
        <v>12.3</v>
      </c>
      <c r="B64" s="41" t="s">
        <v>50</v>
      </c>
      <c r="C64" s="141" t="s">
        <v>61</v>
      </c>
      <c r="D64" s="50">
        <v>244</v>
      </c>
      <c r="E64" s="50">
        <v>195047</v>
      </c>
      <c r="F64" s="50">
        <v>283</v>
      </c>
      <c r="G64" s="50">
        <v>239879</v>
      </c>
      <c r="H64" s="50">
        <v>214</v>
      </c>
      <c r="I64" s="162">
        <v>241578</v>
      </c>
      <c r="J64" s="50">
        <v>247</v>
      </c>
      <c r="K64" s="162">
        <v>301908</v>
      </c>
      <c r="L64" s="238"/>
      <c r="M64" s="239"/>
      <c r="N64" s="6">
        <f t="shared" si="11"/>
        <v>12.3</v>
      </c>
      <c r="O64" s="41" t="str">
        <f t="shared" si="12"/>
        <v>PACKAGING MATERIALS</v>
      </c>
      <c r="P64" s="141" t="s">
        <v>61</v>
      </c>
      <c r="Q64" s="564">
        <f>D64-(D65+D66+D67+D68)</f>
        <v>0</v>
      </c>
      <c r="R64" s="219">
        <f t="shared" ref="R64:X64" si="36">E64-(E65+E66+E67+E68)</f>
        <v>0</v>
      </c>
      <c r="S64" s="219">
        <f t="shared" si="36"/>
        <v>0</v>
      </c>
      <c r="T64" s="219">
        <f t="shared" si="36"/>
        <v>0</v>
      </c>
      <c r="U64" s="219">
        <f t="shared" si="36"/>
        <v>0</v>
      </c>
      <c r="V64" s="219">
        <f t="shared" si="36"/>
        <v>0</v>
      </c>
      <c r="W64" s="219">
        <f t="shared" si="36"/>
        <v>-0.19999999999998863</v>
      </c>
      <c r="X64" s="220">
        <f t="shared" si="36"/>
        <v>0</v>
      </c>
      <c r="Y64" s="260"/>
      <c r="Z64" s="372">
        <f t="shared" si="4"/>
        <v>12.3</v>
      </c>
      <c r="AA64" s="41" t="str">
        <f t="shared" si="4"/>
        <v>PACKAGING MATERIALS</v>
      </c>
      <c r="AB64" s="141" t="s">
        <v>61</v>
      </c>
      <c r="AC64" s="368">
        <f>IF(ISNUMBER('JQ1|Primary Products|Production'!D76+D64-H64),'JQ1|Primary Products|Production'!D76+D64-H64,IF(ISNUMBER(H64-D64),"NT " &amp; H64-D64,"…"))</f>
        <v>347</v>
      </c>
      <c r="AD64" s="289">
        <f>IF(ISNUMBER('JQ1|Primary Products|Production'!E76+F64-J64),'JQ1|Primary Products|Production'!E76+F64-J64,IF(ISNUMBER(J64-F64),"NT " &amp; J64-F64,"…"))</f>
        <v>359</v>
      </c>
    </row>
    <row r="65" spans="1:30" s="18" customFormat="1" ht="15" customHeight="1" x14ac:dyDescent="0.15">
      <c r="A65" s="614" t="s">
        <v>234</v>
      </c>
      <c r="B65" s="39" t="s">
        <v>51</v>
      </c>
      <c r="C65" s="51" t="s">
        <v>61</v>
      </c>
      <c r="D65" s="50">
        <v>93</v>
      </c>
      <c r="E65" s="57">
        <v>44453</v>
      </c>
      <c r="F65" s="50">
        <v>103</v>
      </c>
      <c r="G65" s="57">
        <v>53349</v>
      </c>
      <c r="H65" s="52">
        <v>29</v>
      </c>
      <c r="I65" s="160">
        <v>10656</v>
      </c>
      <c r="J65" s="52">
        <v>32</v>
      </c>
      <c r="K65" s="160">
        <v>13938</v>
      </c>
      <c r="L65" s="238"/>
      <c r="M65" s="239"/>
      <c r="N65" s="6" t="str">
        <f t="shared" si="11"/>
        <v>12.3.1</v>
      </c>
      <c r="O65" s="39" t="str">
        <f t="shared" si="12"/>
        <v>CASE MATERIALS</v>
      </c>
      <c r="P65" s="51" t="s">
        <v>61</v>
      </c>
      <c r="Q65" s="217"/>
      <c r="R65" s="217"/>
      <c r="S65" s="217"/>
      <c r="T65" s="217"/>
      <c r="U65" s="217"/>
      <c r="V65" s="217"/>
      <c r="W65" s="217"/>
      <c r="X65" s="218"/>
      <c r="Y65" s="240"/>
      <c r="Z65" s="372" t="str">
        <f t="shared" si="4"/>
        <v>12.3.1</v>
      </c>
      <c r="AA65" s="39" t="str">
        <f t="shared" si="4"/>
        <v>CASE MATERIALS</v>
      </c>
      <c r="AB65" s="51" t="s">
        <v>61</v>
      </c>
      <c r="AC65" s="368">
        <f>IF(ISNUMBER('JQ1|Primary Products|Production'!D77+D65-H65),'JQ1|Primary Products|Production'!D77+D65-H65,IF(ISNUMBER(H65-D65),"NT " &amp; H65-D65,"…"))</f>
        <v>178</v>
      </c>
      <c r="AD65" s="289">
        <f>IF(ISNUMBER('JQ1|Primary Products|Production'!E77+F65-J65),'JQ1|Primary Products|Production'!E77+F65-J65,IF(ISNUMBER(J65-F65),"NT " &amp; J65-F65,"…"))</f>
        <v>179</v>
      </c>
    </row>
    <row r="66" spans="1:30" s="18" customFormat="1" ht="15" customHeight="1" x14ac:dyDescent="0.15">
      <c r="A66" s="614" t="s">
        <v>235</v>
      </c>
      <c r="B66" s="39" t="s">
        <v>89</v>
      </c>
      <c r="C66" s="51" t="s">
        <v>61</v>
      </c>
      <c r="D66" s="50">
        <v>98</v>
      </c>
      <c r="E66" s="57">
        <v>106872</v>
      </c>
      <c r="F66" s="50">
        <v>123</v>
      </c>
      <c r="G66" s="57">
        <v>136805</v>
      </c>
      <c r="H66" s="52">
        <v>170</v>
      </c>
      <c r="I66" s="160">
        <v>219441</v>
      </c>
      <c r="J66" s="52">
        <v>198</v>
      </c>
      <c r="K66" s="160">
        <v>273744</v>
      </c>
      <c r="L66" s="238"/>
      <c r="M66" s="239"/>
      <c r="N66" s="6" t="str">
        <f t="shared" si="11"/>
        <v>12.3.2</v>
      </c>
      <c r="O66" s="39" t="str">
        <f t="shared" si="12"/>
        <v>CARTONBOARD</v>
      </c>
      <c r="P66" s="51" t="s">
        <v>61</v>
      </c>
      <c r="Q66" s="217"/>
      <c r="R66" s="217"/>
      <c r="S66" s="217"/>
      <c r="T66" s="217"/>
      <c r="U66" s="217"/>
      <c r="V66" s="217"/>
      <c r="W66" s="217"/>
      <c r="X66" s="218"/>
      <c r="Y66" s="240"/>
      <c r="Z66" s="372" t="str">
        <f t="shared" si="4"/>
        <v>12.3.2</v>
      </c>
      <c r="AA66" s="39" t="str">
        <f t="shared" si="4"/>
        <v>CARTONBOARD</v>
      </c>
      <c r="AB66" s="51" t="s">
        <v>61</v>
      </c>
      <c r="AC66" s="368">
        <f>IF(ISNUMBER('JQ1|Primary Products|Production'!D78+D66-H66),'JQ1|Primary Products|Production'!D78+D66-H66,IF(ISNUMBER(H66-D66),"NT " &amp; H66-D66,"…"))</f>
        <v>-20</v>
      </c>
      <c r="AD66" s="289">
        <f>IF(ISNUMBER('JQ1|Primary Products|Production'!E78+F66-J66),'JQ1|Primary Products|Production'!E78+F66-J66,IF(ISNUMBER(J66-F66),"NT " &amp; J66-F66,"…"))</f>
        <v>-12</v>
      </c>
    </row>
    <row r="67" spans="1:30" s="18" customFormat="1" ht="15" customHeight="1" x14ac:dyDescent="0.15">
      <c r="A67" s="614" t="s">
        <v>236</v>
      </c>
      <c r="B67" s="39" t="s">
        <v>52</v>
      </c>
      <c r="C67" s="51" t="s">
        <v>61</v>
      </c>
      <c r="D67" s="52">
        <v>40</v>
      </c>
      <c r="E67" s="52">
        <v>35278</v>
      </c>
      <c r="F67" s="52">
        <v>47</v>
      </c>
      <c r="G67" s="52">
        <v>42939</v>
      </c>
      <c r="H67" s="58">
        <v>15</v>
      </c>
      <c r="I67" s="165">
        <v>11481</v>
      </c>
      <c r="J67" s="58">
        <v>17</v>
      </c>
      <c r="K67" s="165">
        <v>14067</v>
      </c>
      <c r="L67" s="238"/>
      <c r="M67" s="239"/>
      <c r="N67" s="6" t="str">
        <f t="shared" si="11"/>
        <v>12.3.3</v>
      </c>
      <c r="O67" s="39" t="str">
        <f t="shared" si="12"/>
        <v>WRAPPING PAPERS</v>
      </c>
      <c r="P67" s="51" t="s">
        <v>61</v>
      </c>
      <c r="Q67" s="217"/>
      <c r="R67" s="217"/>
      <c r="S67" s="217"/>
      <c r="T67" s="217"/>
      <c r="U67" s="217"/>
      <c r="V67" s="217"/>
      <c r="W67" s="217"/>
      <c r="X67" s="218"/>
      <c r="Y67" s="240"/>
      <c r="Z67" s="372" t="str">
        <f t="shared" si="4"/>
        <v>12.3.3</v>
      </c>
      <c r="AA67" s="39" t="str">
        <f t="shared" si="4"/>
        <v>WRAPPING PAPERS</v>
      </c>
      <c r="AB67" s="51" t="s">
        <v>61</v>
      </c>
      <c r="AC67" s="368">
        <f>IF(ISNUMBER('JQ1|Primary Products|Production'!D79+D67-H67),'JQ1|Primary Products|Production'!D79+D67-H67,IF(ISNUMBER(H67-D67),"NT " &amp; H67-D67,"…"))</f>
        <v>107</v>
      </c>
      <c r="AD67" s="289">
        <f>IF(ISNUMBER('JQ1|Primary Products|Production'!E79+F67-J67),'JQ1|Primary Products|Production'!E79+F67-J67,IF(ISNUMBER(J67-F67),"NT " &amp; J67-F67,"…"))</f>
        <v>116</v>
      </c>
    </row>
    <row r="68" spans="1:30" s="18" customFormat="1" ht="15" customHeight="1" x14ac:dyDescent="0.15">
      <c r="A68" s="614" t="s">
        <v>237</v>
      </c>
      <c r="B68" s="42" t="s">
        <v>53</v>
      </c>
      <c r="C68" s="51" t="s">
        <v>61</v>
      </c>
      <c r="D68" s="52">
        <v>13</v>
      </c>
      <c r="E68" s="52">
        <v>8444</v>
      </c>
      <c r="F68" s="52">
        <v>10</v>
      </c>
      <c r="G68" s="52">
        <v>6786</v>
      </c>
      <c r="H68" s="52">
        <v>0</v>
      </c>
      <c r="I68" s="160">
        <v>0</v>
      </c>
      <c r="J68" s="52">
        <v>0.2</v>
      </c>
      <c r="K68" s="160">
        <v>159</v>
      </c>
      <c r="L68" s="238"/>
      <c r="M68" s="239"/>
      <c r="N68" s="6" t="str">
        <f t="shared" si="11"/>
        <v>12.3.4</v>
      </c>
      <c r="O68" s="39" t="str">
        <f t="shared" si="12"/>
        <v>OTHER PAPERS MAINLY FOR PACKAGING</v>
      </c>
      <c r="P68" s="51" t="s">
        <v>61</v>
      </c>
      <c r="Q68" s="217"/>
      <c r="R68" s="217"/>
      <c r="S68" s="217"/>
      <c r="T68" s="217"/>
      <c r="U68" s="217"/>
      <c r="V68" s="217"/>
      <c r="W68" s="217"/>
      <c r="X68" s="218"/>
      <c r="Y68" s="240"/>
      <c r="Z68" s="372" t="str">
        <f t="shared" si="4"/>
        <v>12.3.4</v>
      </c>
      <c r="AA68" s="39" t="str">
        <f t="shared" si="4"/>
        <v>OTHER PAPERS MAINLY FOR PACKAGING</v>
      </c>
      <c r="AB68" s="51" t="s">
        <v>61</v>
      </c>
      <c r="AC68" s="368">
        <f>IF(ISNUMBER('JQ1|Primary Products|Production'!D80+D68-H68),'JQ1|Primary Products|Production'!D80+D68-H68,IF(ISNUMBER(H68-D68),"NT " &amp; H68-D68,"…"))</f>
        <v>82</v>
      </c>
      <c r="AD68" s="289">
        <f>IF(ISNUMBER('JQ1|Primary Products|Production'!E80+F68-J68),'JQ1|Primary Products|Production'!E80+F68-J68,IF(ISNUMBER(J68-F68),"NT " &amp; J68-F68,"…"))</f>
        <v>75.8</v>
      </c>
    </row>
    <row r="69" spans="1:30" s="18" customFormat="1" ht="15" customHeight="1" thickBot="1" x14ac:dyDescent="0.2">
      <c r="A69" s="618">
        <v>12.4</v>
      </c>
      <c r="B69" s="166" t="s">
        <v>155</v>
      </c>
      <c r="C69" s="167" t="s">
        <v>61</v>
      </c>
      <c r="D69" s="168">
        <v>4</v>
      </c>
      <c r="E69" s="168">
        <v>17177</v>
      </c>
      <c r="F69" s="168">
        <v>4.5999999999999996</v>
      </c>
      <c r="G69" s="168">
        <v>17738</v>
      </c>
      <c r="H69" s="168">
        <v>0.1</v>
      </c>
      <c r="I69" s="169">
        <v>620</v>
      </c>
      <c r="J69" s="168">
        <v>0.1</v>
      </c>
      <c r="K69" s="169">
        <v>451</v>
      </c>
      <c r="L69" s="238"/>
      <c r="M69" s="239"/>
      <c r="N69" s="33">
        <f t="shared" si="11"/>
        <v>12.4</v>
      </c>
      <c r="O69" s="46" t="str">
        <f t="shared" si="12"/>
        <v>OTHER PAPER AND PAPERBOARD N.E.S. (NOT ELSEWHERE SPECIFIED)</v>
      </c>
      <c r="P69" s="167" t="s">
        <v>61</v>
      </c>
      <c r="Q69" s="231"/>
      <c r="R69" s="231"/>
      <c r="S69" s="231"/>
      <c r="T69" s="231"/>
      <c r="U69" s="231"/>
      <c r="V69" s="231"/>
      <c r="W69" s="231"/>
      <c r="X69" s="232"/>
      <c r="Y69" s="240"/>
      <c r="Z69" s="374">
        <f t="shared" si="4"/>
        <v>12.4</v>
      </c>
      <c r="AA69" s="46" t="str">
        <f t="shared" si="4"/>
        <v>OTHER PAPER AND PAPERBOARD N.E.S. (NOT ELSEWHERE SPECIFIED)</v>
      </c>
      <c r="AB69" s="167" t="s">
        <v>61</v>
      </c>
      <c r="AC69" s="280">
        <f>IF(ISNUMBER('JQ1|Primary Products|Production'!D81+D69-H69),'JQ1|Primary Products|Production'!D81+D69-H69,IF(ISNUMBER(H69-D69),"NT " &amp; H69-D69,"…"))</f>
        <v>26.9</v>
      </c>
      <c r="AD69" s="458">
        <f>IF(ISNUMBER('JQ1|Primary Products|Production'!E81+F69-J69),'JQ1|Primary Products|Production'!E81+F69-J69,IF(ISNUMBER(J69-F69),"NT " &amp; J69-F69,"…"))</f>
        <v>31.5</v>
      </c>
    </row>
    <row r="70" spans="1:30" ht="21" customHeight="1" thickTop="1" x14ac:dyDescent="0.2">
      <c r="A70" s="101"/>
      <c r="B70" s="240" t="s">
        <v>105</v>
      </c>
      <c r="C70" s="299"/>
      <c r="D70" s="94"/>
      <c r="E70" s="94"/>
      <c r="F70" s="94"/>
      <c r="G70" s="94"/>
      <c r="H70" s="94"/>
      <c r="I70" s="94"/>
      <c r="J70" s="94"/>
      <c r="K70" s="94"/>
      <c r="M70" s="20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30" ht="12.75" customHeight="1" x14ac:dyDescent="0.2">
      <c r="A71" s="95"/>
      <c r="B71" s="300"/>
      <c r="C71" s="95"/>
      <c r="D71" s="95"/>
      <c r="E71" s="95"/>
      <c r="F71" s="95"/>
      <c r="G71" s="95"/>
      <c r="H71" s="95"/>
      <c r="I71" s="95"/>
      <c r="J71" s="95"/>
      <c r="K71" s="95"/>
      <c r="M71" s="20"/>
      <c r="N71" s="233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</row>
    <row r="72" spans="1:30" ht="12.75" customHeight="1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M72" s="20"/>
      <c r="N72" s="233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</row>
    <row r="73" spans="1:30" ht="12.75" customHeight="1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M73" s="20"/>
      <c r="N73" s="233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</row>
    <row r="74" spans="1:30" ht="12.75" customHeight="1" x14ac:dyDescent="0.2">
      <c r="A74" s="95"/>
      <c r="C74" s="95"/>
      <c r="D74" s="95"/>
      <c r="E74" s="95"/>
      <c r="F74" s="95"/>
      <c r="G74" s="95"/>
      <c r="H74" s="95"/>
      <c r="I74" s="95"/>
      <c r="J74" s="95"/>
      <c r="K74" s="95"/>
      <c r="M74" s="20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</row>
    <row r="75" spans="1:30" ht="12.75" customHeight="1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M75" s="20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30" ht="12.75" customHeight="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M76" s="20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</row>
    <row r="77" spans="1:30" ht="12.75" customHeight="1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M77" s="20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</row>
    <row r="78" spans="1:30" ht="12.75" customHeight="1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</row>
    <row r="79" spans="1:30" ht="12.75" customHeight="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</row>
    <row r="80" spans="1:30" ht="12.75" customHeight="1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</row>
    <row r="81" spans="1:27" ht="12.75" customHeigh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</row>
    <row r="82" spans="1:27" ht="12.75" customHeight="1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</row>
    <row r="83" spans="1:27" ht="12.75" customHeight="1" x14ac:dyDescent="0.2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</row>
    <row r="84" spans="1:27" ht="12.75" customHeight="1" x14ac:dyDescent="0.2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</row>
    <row r="85" spans="1:27" ht="12.75" customHeight="1" x14ac:dyDescent="0.2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</row>
    <row r="86" spans="1:27" ht="12.75" customHeight="1" x14ac:dyDescent="0.2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</row>
    <row r="87" spans="1:27" ht="12.75" customHeight="1" x14ac:dyDescent="0.2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</row>
    <row r="88" spans="1:27" ht="12.75" customHeight="1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</row>
    <row r="89" spans="1:27" ht="12.75" customHeight="1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 ht="12.75" customHeight="1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 ht="12.75" customHeight="1" x14ac:dyDescent="0.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</row>
    <row r="92" spans="1:27" ht="12.75" customHeight="1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</row>
    <row r="93" spans="1:27" ht="12.75" customHeight="1" x14ac:dyDescent="0.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</row>
    <row r="94" spans="1:27" ht="12.75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</row>
    <row r="95" spans="1:27" ht="12.75" customHeight="1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</row>
    <row r="96" spans="1:27" ht="12.75" customHeight="1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</row>
    <row r="97" spans="1:50" ht="12.75" customHeight="1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</row>
    <row r="98" spans="1:50" ht="12.75" customHeight="1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</row>
    <row r="99" spans="1:50" ht="12.75" customHeight="1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</row>
    <row r="100" spans="1:50" ht="12.75" customHeight="1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U100" s="16" t="s">
        <v>0</v>
      </c>
      <c r="AV100" s="16" t="s">
        <v>0</v>
      </c>
      <c r="AW100" s="16" t="s">
        <v>0</v>
      </c>
      <c r="AX100" s="16" t="s">
        <v>0</v>
      </c>
    </row>
    <row r="101" spans="1:50" ht="12.75" customHeight="1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3" fitToWidth="0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="80" zoomScaleNormal="80" zoomScaleSheetLayoutView="100" workbookViewId="0">
      <selection activeCell="E10" sqref="E10"/>
    </sheetView>
  </sheetViews>
  <sheetFormatPr defaultColWidth="9.625" defaultRowHeight="12.75" customHeight="1" x14ac:dyDescent="0.2"/>
  <cols>
    <col min="1" max="1" width="11.25" style="9" customWidth="1"/>
    <col min="2" max="2" width="68.25" style="10" customWidth="1"/>
    <col min="3" max="6" width="22.125" style="10" customWidth="1"/>
    <col min="7" max="7" width="14.375" style="10" customWidth="1"/>
    <col min="8" max="8" width="13.375" style="10" customWidth="1"/>
    <col min="9" max="9" width="12.625" style="102" customWidth="1"/>
    <col min="10" max="10" width="69.375" style="102" customWidth="1"/>
    <col min="11" max="14" width="14.75" style="102" customWidth="1"/>
    <col min="15" max="16384" width="9.625" style="10"/>
  </cols>
  <sheetData>
    <row r="1" spans="1:14" s="61" customFormat="1" ht="12.75" customHeight="1" thickBot="1" x14ac:dyDescent="0.25">
      <c r="A1" s="103"/>
      <c r="B1" s="104"/>
      <c r="C1" s="86"/>
      <c r="D1" s="86">
        <v>62</v>
      </c>
      <c r="E1" s="86">
        <v>91</v>
      </c>
      <c r="F1" s="86">
        <v>91</v>
      </c>
      <c r="I1" s="208"/>
      <c r="J1" s="208"/>
      <c r="K1" s="208"/>
      <c r="L1" s="208"/>
      <c r="M1" s="208"/>
      <c r="N1" s="208"/>
    </row>
    <row r="2" spans="1:14" ht="17.100000000000001" customHeight="1" x14ac:dyDescent="0.2">
      <c r="A2" s="87"/>
      <c r="B2" s="363"/>
      <c r="C2" s="19"/>
      <c r="D2" s="315" t="s">
        <v>31</v>
      </c>
      <c r="E2" s="700" t="s">
        <v>309</v>
      </c>
      <c r="F2" s="695" t="s">
        <v>308</v>
      </c>
      <c r="G2" s="11"/>
      <c r="H2" s="12"/>
      <c r="L2" s="376" t="str">
        <f>D2</f>
        <v xml:space="preserve">Country: </v>
      </c>
      <c r="M2" s="375"/>
    </row>
    <row r="3" spans="1:14" ht="17.100000000000001" customHeight="1" x14ac:dyDescent="0.2">
      <c r="A3" s="88"/>
      <c r="B3" s="20"/>
      <c r="C3" s="20"/>
      <c r="D3" s="316" t="s">
        <v>14</v>
      </c>
      <c r="E3" s="313"/>
      <c r="F3" s="317"/>
      <c r="G3" s="11"/>
      <c r="H3" s="13"/>
    </row>
    <row r="4" spans="1:14" ht="17.100000000000001" customHeight="1" x14ac:dyDescent="0.2">
      <c r="A4" s="88"/>
      <c r="B4" s="20"/>
      <c r="C4" s="109"/>
      <c r="D4" s="318"/>
      <c r="E4" s="701"/>
      <c r="F4" s="317"/>
      <c r="G4" s="11"/>
      <c r="H4" s="13"/>
    </row>
    <row r="5" spans="1:14" ht="17.100000000000001" customHeight="1" x14ac:dyDescent="0.2">
      <c r="A5" s="88"/>
      <c r="B5" s="20"/>
      <c r="C5" s="20"/>
      <c r="D5" s="316" t="s">
        <v>10</v>
      </c>
      <c r="E5" s="313"/>
      <c r="F5" s="317"/>
      <c r="G5" s="11"/>
      <c r="H5" s="14"/>
    </row>
    <row r="6" spans="1:14" ht="17.100000000000001" customHeight="1" x14ac:dyDescent="0.2">
      <c r="A6" s="88"/>
      <c r="B6" s="752" t="s">
        <v>284</v>
      </c>
      <c r="C6" s="761"/>
      <c r="D6" s="702"/>
      <c r="E6" s="313"/>
      <c r="F6" s="317"/>
      <c r="G6" s="11"/>
      <c r="H6" s="14"/>
    </row>
    <row r="7" spans="1:14" ht="17.100000000000001" customHeight="1" x14ac:dyDescent="0.2">
      <c r="A7" s="88"/>
      <c r="B7" s="762"/>
      <c r="C7" s="761"/>
      <c r="D7" s="318"/>
      <c r="E7" s="313"/>
      <c r="F7" s="317"/>
      <c r="G7" s="11"/>
      <c r="H7" s="14"/>
    </row>
    <row r="8" spans="1:14" ht="17.100000000000001" customHeight="1" x14ac:dyDescent="0.2">
      <c r="A8" s="88"/>
      <c r="B8" s="763" t="s">
        <v>282</v>
      </c>
      <c r="C8" s="764"/>
      <c r="D8" s="316" t="s">
        <v>11</v>
      </c>
      <c r="E8" s="701"/>
      <c r="F8" s="305" t="s">
        <v>12</v>
      </c>
      <c r="G8" s="11"/>
      <c r="H8" s="14"/>
    </row>
    <row r="9" spans="1:14" ht="21" customHeight="1" x14ac:dyDescent="0.2">
      <c r="A9" s="88"/>
      <c r="B9" s="754" t="s">
        <v>45</v>
      </c>
      <c r="C9" s="754"/>
      <c r="D9" s="302" t="s">
        <v>13</v>
      </c>
      <c r="E9" s="701"/>
      <c r="F9" s="317"/>
      <c r="G9" s="11"/>
      <c r="H9" s="14"/>
    </row>
    <row r="10" spans="1:14" ht="17.100000000000001" customHeight="1" x14ac:dyDescent="0.2">
      <c r="A10" s="88"/>
      <c r="B10" s="110"/>
      <c r="C10" s="110"/>
      <c r="D10" s="242"/>
      <c r="E10" s="243"/>
      <c r="F10" s="244"/>
      <c r="G10" s="11"/>
      <c r="H10" s="14"/>
      <c r="I10" s="775" t="s">
        <v>285</v>
      </c>
      <c r="J10" s="775"/>
    </row>
    <row r="11" spans="1:14" ht="20.25" x14ac:dyDescent="0.25">
      <c r="A11" s="88"/>
      <c r="B11" s="110"/>
      <c r="C11" s="291" t="s">
        <v>84</v>
      </c>
      <c r="D11" s="292" t="s">
        <v>73</v>
      </c>
      <c r="E11" s="143" t="s">
        <v>0</v>
      </c>
      <c r="F11" s="144"/>
      <c r="G11" s="11"/>
      <c r="H11" s="14"/>
      <c r="I11" s="775"/>
      <c r="J11" s="775"/>
      <c r="K11" s="771" t="s">
        <v>69</v>
      </c>
      <c r="L11" s="772"/>
      <c r="M11" s="20"/>
    </row>
    <row r="12" spans="1:14" ht="17.100000000000001" customHeight="1" thickBot="1" x14ac:dyDescent="0.25">
      <c r="A12" s="89"/>
      <c r="B12" s="364"/>
      <c r="C12" s="105"/>
      <c r="D12" s="245" t="s">
        <v>0</v>
      </c>
      <c r="E12" s="20"/>
      <c r="F12" s="111"/>
      <c r="G12" s="11"/>
      <c r="H12" s="14"/>
    </row>
    <row r="13" spans="1:14" s="92" customFormat="1" ht="17.45" customHeight="1" x14ac:dyDescent="0.25">
      <c r="A13" s="281" t="s">
        <v>15</v>
      </c>
      <c r="B13" s="281" t="s">
        <v>15</v>
      </c>
      <c r="C13" s="739" t="s">
        <v>67</v>
      </c>
      <c r="D13" s="742"/>
      <c r="E13" s="739" t="s">
        <v>68</v>
      </c>
      <c r="F13" s="773"/>
      <c r="G13" s="90"/>
      <c r="H13" s="91"/>
      <c r="I13" s="418" t="s">
        <v>15</v>
      </c>
      <c r="J13" s="419" t="str">
        <f>B13</f>
        <v>Product</v>
      </c>
      <c r="K13" s="769" t="str">
        <f>C13</f>
        <v>I M P O R T  V A L U E</v>
      </c>
      <c r="L13" s="774"/>
      <c r="M13" s="769" t="str">
        <f>E13</f>
        <v xml:space="preserve">E X P O R T  V A L U E </v>
      </c>
      <c r="N13" s="770"/>
    </row>
    <row r="14" spans="1:14" s="95" customFormat="1" ht="20.25" customHeight="1" x14ac:dyDescent="0.2">
      <c r="A14" s="295" t="s">
        <v>25</v>
      </c>
      <c r="B14" s="295" t="s">
        <v>0</v>
      </c>
      <c r="C14" s="293">
        <v>2016</v>
      </c>
      <c r="D14" s="293">
        <f>C14+1</f>
        <v>2017</v>
      </c>
      <c r="E14" s="293">
        <f>C14</f>
        <v>2016</v>
      </c>
      <c r="F14" s="294">
        <f>D14</f>
        <v>2017</v>
      </c>
      <c r="G14" s="93"/>
      <c r="H14" s="93"/>
      <c r="I14" s="7" t="s">
        <v>6</v>
      </c>
      <c r="J14" s="288"/>
      <c r="K14" s="146">
        <f>C14</f>
        <v>2016</v>
      </c>
      <c r="L14" s="146">
        <f>D14</f>
        <v>2017</v>
      </c>
      <c r="M14" s="146">
        <f>E14</f>
        <v>2016</v>
      </c>
      <c r="N14" s="420">
        <f>F14</f>
        <v>2017</v>
      </c>
    </row>
    <row r="15" spans="1:14" s="95" customFormat="1" ht="21.75" customHeight="1" x14ac:dyDescent="0.2">
      <c r="A15" s="570">
        <v>13</v>
      </c>
      <c r="B15" s="765" t="s">
        <v>136</v>
      </c>
      <c r="C15" s="766"/>
      <c r="D15" s="766"/>
      <c r="E15" s="766"/>
      <c r="F15" s="767"/>
      <c r="G15" s="94"/>
      <c r="H15" s="94"/>
      <c r="I15" s="571">
        <f t="shared" ref="I15:J34" si="0">A15</f>
        <v>13</v>
      </c>
      <c r="J15" s="768" t="str">
        <f t="shared" si="0"/>
        <v>SECONDARY WOOD PRODUCTS</v>
      </c>
      <c r="K15" s="766"/>
      <c r="L15" s="766"/>
      <c r="M15" s="766"/>
      <c r="N15" s="767"/>
    </row>
    <row r="16" spans="1:14" s="18" customFormat="1" ht="21.75" customHeight="1" x14ac:dyDescent="0.15">
      <c r="A16" s="619">
        <v>13.1</v>
      </c>
      <c r="B16" s="96" t="s">
        <v>137</v>
      </c>
      <c r="C16" s="671">
        <v>5762</v>
      </c>
      <c r="D16" s="620">
        <v>7197</v>
      </c>
      <c r="E16" s="674">
        <v>8073</v>
      </c>
      <c r="F16" s="622">
        <v>9306</v>
      </c>
      <c r="G16" s="17"/>
      <c r="H16" s="17"/>
      <c r="I16" s="421">
        <f t="shared" si="0"/>
        <v>13.1</v>
      </c>
      <c r="J16" s="37" t="str">
        <f t="shared" si="0"/>
        <v>FURTHER PROCESSED SAWNWOOD</v>
      </c>
      <c r="K16" s="568">
        <f>C16-(C17+C18)</f>
        <v>0</v>
      </c>
      <c r="L16" s="568">
        <f>D16-(D17+D18)</f>
        <v>0</v>
      </c>
      <c r="M16" s="568">
        <f>E16-(E17+E18)</f>
        <v>0</v>
      </c>
      <c r="N16" s="569">
        <f>F16-(F17+F18)</f>
        <v>0</v>
      </c>
    </row>
    <row r="17" spans="1:14" s="18" customFormat="1" ht="21.75" customHeight="1" x14ac:dyDescent="0.15">
      <c r="A17" s="619" t="s">
        <v>239</v>
      </c>
      <c r="B17" s="282" t="s">
        <v>3</v>
      </c>
      <c r="C17" s="672">
        <v>2230</v>
      </c>
      <c r="D17" s="623">
        <v>2454</v>
      </c>
      <c r="E17" s="675">
        <v>325</v>
      </c>
      <c r="F17" s="625">
        <v>293</v>
      </c>
      <c r="G17" s="17"/>
      <c r="H17" s="17"/>
      <c r="I17" s="421" t="str">
        <f t="shared" si="0"/>
        <v>13.1.C</v>
      </c>
      <c r="J17" s="667" t="str">
        <f t="shared" si="0"/>
        <v>Coniferous</v>
      </c>
      <c r="K17" s="246" t="s">
        <v>0</v>
      </c>
      <c r="L17" s="247"/>
      <c r="M17" s="247"/>
      <c r="N17" s="218"/>
    </row>
    <row r="18" spans="1:14" s="18" customFormat="1" ht="21.75" customHeight="1" x14ac:dyDescent="0.15">
      <c r="A18" s="619" t="s">
        <v>240</v>
      </c>
      <c r="B18" s="282" t="s">
        <v>64</v>
      </c>
      <c r="C18" s="673">
        <v>3532</v>
      </c>
      <c r="D18" s="626">
        <v>4743</v>
      </c>
      <c r="E18" s="674">
        <v>7748</v>
      </c>
      <c r="F18" s="622">
        <v>9013</v>
      </c>
      <c r="G18" s="17"/>
      <c r="H18" s="17"/>
      <c r="I18" s="421" t="str">
        <f t="shared" si="0"/>
        <v>13.1.NC</v>
      </c>
      <c r="J18" s="667" t="str">
        <f t="shared" si="0"/>
        <v>Non-coniferous</v>
      </c>
      <c r="K18" s="246" t="s">
        <v>0</v>
      </c>
      <c r="L18" s="247"/>
      <c r="M18" s="247"/>
      <c r="N18" s="218"/>
    </row>
    <row r="19" spans="1:14" s="18" customFormat="1" ht="21.75" customHeight="1" x14ac:dyDescent="0.15">
      <c r="A19" s="627" t="s">
        <v>241</v>
      </c>
      <c r="B19" s="283" t="s">
        <v>63</v>
      </c>
      <c r="C19" s="671">
        <v>0</v>
      </c>
      <c r="D19" s="620">
        <v>3</v>
      </c>
      <c r="E19" s="674">
        <v>0</v>
      </c>
      <c r="F19" s="622">
        <v>21</v>
      </c>
      <c r="G19" s="17"/>
      <c r="H19" s="17"/>
      <c r="I19" s="421" t="str">
        <f t="shared" si="0"/>
        <v>13.1.NC.T</v>
      </c>
      <c r="J19" s="42" t="str">
        <f t="shared" si="0"/>
        <v>of which: Tropical</v>
      </c>
      <c r="K19" s="256" t="str">
        <f>IF(AND(ISNUMBER(C19/C18),C19&gt;C18),"&gt; 11.1.NC !!","")</f>
        <v/>
      </c>
      <c r="L19" s="467" t="str">
        <f>IF(AND(ISNUMBER(D19/D18),D19&gt;D18),"&gt; 11.1.NC !!","")</f>
        <v/>
      </c>
      <c r="M19" s="467" t="str">
        <f>IF(AND(ISNUMBER(E19/E18),E19&gt;E18),"&gt; 11.1.NC !!","")</f>
        <v/>
      </c>
      <c r="N19" s="226" t="str">
        <f>IF(AND(ISNUMBER(F19/F18),F19&gt;F18),"&gt; 11.1.NC !!","")</f>
        <v/>
      </c>
    </row>
    <row r="20" spans="1:14" s="18" customFormat="1" ht="21.75" customHeight="1" x14ac:dyDescent="0.15">
      <c r="A20" s="619">
        <v>13.2</v>
      </c>
      <c r="B20" s="378" t="s">
        <v>138</v>
      </c>
      <c r="C20" s="624">
        <v>7861</v>
      </c>
      <c r="D20" s="620">
        <v>16115</v>
      </c>
      <c r="E20" s="624">
        <v>13781</v>
      </c>
      <c r="F20" s="622">
        <v>18154</v>
      </c>
      <c r="G20" s="17"/>
      <c r="H20" s="17"/>
      <c r="I20" s="421">
        <f t="shared" si="0"/>
        <v>13.2</v>
      </c>
      <c r="J20" s="98" t="str">
        <f t="shared" si="0"/>
        <v>WOODEN WRAPPING AND PACKAGING MATERIAL</v>
      </c>
      <c r="K20" s="217"/>
      <c r="L20" s="247"/>
      <c r="M20" s="247"/>
      <c r="N20" s="218"/>
    </row>
    <row r="21" spans="1:14" s="18" customFormat="1" ht="21.75" customHeight="1" x14ac:dyDescent="0.15">
      <c r="A21" s="627">
        <v>13.3</v>
      </c>
      <c r="B21" s="119" t="s">
        <v>139</v>
      </c>
      <c r="C21" s="624">
        <v>971</v>
      </c>
      <c r="D21" s="620">
        <v>1469</v>
      </c>
      <c r="E21" s="624">
        <v>1347</v>
      </c>
      <c r="F21" s="622">
        <v>1346</v>
      </c>
      <c r="G21" s="17"/>
      <c r="H21" s="17"/>
      <c r="I21" s="421">
        <f t="shared" si="0"/>
        <v>13.3</v>
      </c>
      <c r="J21" s="98" t="str">
        <f t="shared" si="0"/>
        <v>WOOD PRODUCTS FOR DOMESTIC/DECORATIVE USE</v>
      </c>
      <c r="K21" s="217"/>
      <c r="L21" s="247"/>
      <c r="M21" s="247"/>
      <c r="N21" s="218"/>
    </row>
    <row r="22" spans="1:14" s="18" customFormat="1" ht="21.75" customHeight="1" x14ac:dyDescent="0.15">
      <c r="A22" s="619">
        <v>13.4</v>
      </c>
      <c r="B22" s="378" t="s">
        <v>141</v>
      </c>
      <c r="C22" s="624">
        <v>7860</v>
      </c>
      <c r="D22" s="620">
        <v>13307</v>
      </c>
      <c r="E22" s="624">
        <v>48818</v>
      </c>
      <c r="F22" s="622">
        <v>64703</v>
      </c>
      <c r="G22" s="17"/>
      <c r="H22" s="17"/>
      <c r="I22" s="421">
        <f t="shared" si="0"/>
        <v>13.4</v>
      </c>
      <c r="J22" s="98" t="str">
        <f t="shared" si="0"/>
        <v>BUILDER’S JOINERY AND CARPENTRY OF WOOD</v>
      </c>
      <c r="K22" s="217"/>
      <c r="L22" s="247"/>
      <c r="M22" s="247"/>
      <c r="N22" s="218"/>
    </row>
    <row r="23" spans="1:14" s="18" customFormat="1" ht="21.75" customHeight="1" x14ac:dyDescent="0.15">
      <c r="A23" s="619">
        <v>13.5</v>
      </c>
      <c r="B23" s="284" t="s">
        <v>142</v>
      </c>
      <c r="C23" s="671">
        <v>35260</v>
      </c>
      <c r="D23" s="620">
        <v>54585</v>
      </c>
      <c r="E23" s="624">
        <v>175264</v>
      </c>
      <c r="F23" s="622">
        <v>214468</v>
      </c>
      <c r="G23" s="17"/>
      <c r="H23" s="17"/>
      <c r="I23" s="421">
        <f t="shared" si="0"/>
        <v>13.5</v>
      </c>
      <c r="J23" s="119" t="str">
        <f t="shared" si="0"/>
        <v>WOODEN FURNITURE</v>
      </c>
      <c r="K23" s="225"/>
      <c r="L23" s="467"/>
      <c r="M23" s="467"/>
      <c r="N23" s="226"/>
    </row>
    <row r="24" spans="1:14" s="18" customFormat="1" ht="21.75" customHeight="1" x14ac:dyDescent="0.15">
      <c r="A24" s="619">
        <v>13.6</v>
      </c>
      <c r="B24" s="628" t="s">
        <v>242</v>
      </c>
      <c r="C24" s="621">
        <v>3779</v>
      </c>
      <c r="D24" s="620">
        <v>197</v>
      </c>
      <c r="E24" s="621">
        <v>12482</v>
      </c>
      <c r="F24" s="622">
        <v>3098</v>
      </c>
      <c r="G24" s="17"/>
      <c r="H24" s="17"/>
      <c r="I24" s="421">
        <f t="shared" si="0"/>
        <v>13.6</v>
      </c>
      <c r="J24" s="98" t="str">
        <f t="shared" si="0"/>
        <v>PREFABRICATED BUILDINGS OF WOOD</v>
      </c>
      <c r="K24" s="217"/>
      <c r="L24" s="247"/>
      <c r="M24" s="247"/>
      <c r="N24" s="218"/>
    </row>
    <row r="25" spans="1:14" s="18" customFormat="1" ht="21.75" customHeight="1" x14ac:dyDescent="0.15">
      <c r="A25" s="627">
        <v>13.7</v>
      </c>
      <c r="B25" s="629" t="s">
        <v>140</v>
      </c>
      <c r="C25" s="624">
        <v>902</v>
      </c>
      <c r="D25" s="620">
        <v>5680</v>
      </c>
      <c r="E25" s="624">
        <v>27361</v>
      </c>
      <c r="F25" s="622">
        <v>26517</v>
      </c>
      <c r="G25" s="17"/>
      <c r="H25" s="17"/>
      <c r="I25" s="421">
        <f>A25</f>
        <v>13.7</v>
      </c>
      <c r="J25" s="98" t="str">
        <f>B25</f>
        <v>OTHER MANUFACTURED WOOD PRODUCTS</v>
      </c>
      <c r="K25" s="217"/>
      <c r="L25" s="247"/>
      <c r="M25" s="247"/>
      <c r="N25" s="218"/>
    </row>
    <row r="26" spans="1:14" s="18" customFormat="1" ht="21.75" customHeight="1" x14ac:dyDescent="0.15">
      <c r="A26" s="630">
        <v>14</v>
      </c>
      <c r="B26" s="765" t="s">
        <v>143</v>
      </c>
      <c r="C26" s="766"/>
      <c r="D26" s="766"/>
      <c r="E26" s="766"/>
      <c r="F26" s="767"/>
      <c r="G26" s="17"/>
      <c r="H26" s="17"/>
      <c r="I26" s="570">
        <f t="shared" si="0"/>
        <v>14</v>
      </c>
      <c r="J26" s="768" t="str">
        <f t="shared" si="0"/>
        <v>SECONDARY PAPER PRODUCTS</v>
      </c>
      <c r="K26" s="766" t="s">
        <v>0</v>
      </c>
      <c r="L26" s="766" t="s">
        <v>0</v>
      </c>
      <c r="M26" s="766" t="s">
        <v>0</v>
      </c>
      <c r="N26" s="767" t="s">
        <v>0</v>
      </c>
    </row>
    <row r="27" spans="1:14" s="18" customFormat="1" ht="21.75" customHeight="1" x14ac:dyDescent="0.15">
      <c r="A27" s="619">
        <v>14.1</v>
      </c>
      <c r="B27" s="97" t="s">
        <v>144</v>
      </c>
      <c r="C27" s="621"/>
      <c r="D27" s="620"/>
      <c r="E27" s="621"/>
      <c r="F27" s="622"/>
      <c r="G27" s="17"/>
      <c r="H27" s="17"/>
      <c r="I27" s="421">
        <f t="shared" si="0"/>
        <v>14.1</v>
      </c>
      <c r="J27" s="37" t="str">
        <f t="shared" si="0"/>
        <v>COMPOSITE PAPER AND PAPERBOARD</v>
      </c>
      <c r="K27" s="217"/>
      <c r="L27" s="247"/>
      <c r="M27" s="247"/>
      <c r="N27" s="218"/>
    </row>
    <row r="28" spans="1:14" s="18" customFormat="1" ht="21.75" customHeight="1" x14ac:dyDescent="0.15">
      <c r="A28" s="619">
        <v>14.2</v>
      </c>
      <c r="B28" s="631" t="s">
        <v>145</v>
      </c>
      <c r="C28" s="621"/>
      <c r="D28" s="620"/>
      <c r="E28" s="621"/>
      <c r="F28" s="622"/>
      <c r="G28" s="17"/>
      <c r="H28" s="17"/>
      <c r="I28" s="421">
        <f t="shared" si="0"/>
        <v>14.2</v>
      </c>
      <c r="J28" s="37" t="str">
        <f t="shared" si="0"/>
        <v>SPECIAL COATED PAPER AND PULP PRODUCTS</v>
      </c>
      <c r="K28" s="217"/>
      <c r="L28" s="247"/>
      <c r="M28" s="247"/>
      <c r="N28" s="218"/>
    </row>
    <row r="29" spans="1:14" s="18" customFormat="1" ht="21.75" customHeight="1" x14ac:dyDescent="0.15">
      <c r="A29" s="619">
        <v>14.3</v>
      </c>
      <c r="B29" s="631" t="s">
        <v>146</v>
      </c>
      <c r="C29" s="632"/>
      <c r="D29" s="620"/>
      <c r="E29" s="632"/>
      <c r="F29" s="622"/>
      <c r="G29" s="17"/>
      <c r="H29" s="17"/>
      <c r="I29" s="421">
        <f t="shared" si="0"/>
        <v>14.3</v>
      </c>
      <c r="J29" s="37" t="str">
        <f t="shared" si="0"/>
        <v>HOUSEHOLD AND SANITARY PAPER, READY FOR USE</v>
      </c>
      <c r="K29" s="217"/>
      <c r="L29" s="247"/>
      <c r="M29" s="247"/>
      <c r="N29" s="218"/>
    </row>
    <row r="30" spans="1:14" s="18" customFormat="1" ht="21.75" customHeight="1" x14ac:dyDescent="0.15">
      <c r="A30" s="619">
        <v>14.4</v>
      </c>
      <c r="B30" s="97" t="s">
        <v>147</v>
      </c>
      <c r="C30" s="621"/>
      <c r="D30" s="620"/>
      <c r="E30" s="621"/>
      <c r="F30" s="622"/>
      <c r="G30" s="17"/>
      <c r="H30" s="17"/>
      <c r="I30" s="421">
        <f t="shared" si="0"/>
        <v>14.4</v>
      </c>
      <c r="J30" s="45" t="str">
        <f t="shared" si="0"/>
        <v>PACKAGING CARTONS, BOXES ETC.</v>
      </c>
      <c r="K30" s="225"/>
      <c r="L30" s="467"/>
      <c r="M30" s="467"/>
      <c r="N30" s="226"/>
    </row>
    <row r="31" spans="1:14" s="18" customFormat="1" ht="21.75" customHeight="1" x14ac:dyDescent="0.15">
      <c r="A31" s="633">
        <v>14.5</v>
      </c>
      <c r="B31" s="99" t="s">
        <v>148</v>
      </c>
      <c r="C31" s="621"/>
      <c r="D31" s="620"/>
      <c r="E31" s="621"/>
      <c r="F31" s="622"/>
      <c r="G31" s="17"/>
      <c r="H31" s="17"/>
      <c r="I31" s="421">
        <f t="shared" si="0"/>
        <v>14.5</v>
      </c>
      <c r="J31" s="287" t="str">
        <f t="shared" si="0"/>
        <v>OTHER ARTICLES OF PAPER AND PAPERBOARD, READY FOR USE</v>
      </c>
      <c r="K31" s="217" t="str">
        <f>IF(AND(ISNUMBER(SUM(C32:C34)),ISNUMBER(C31)),IF(C31&lt;SUM(C32:C34),"&lt; subitems!","OK"),"")</f>
        <v/>
      </c>
      <c r="L31" s="247" t="str">
        <f>IF(AND(ISNUMBER(SUM(D32:D34)),ISNUMBER(D31)),IF(D31&lt;SUM(D32:D34),"&lt; subitems!","OK"),"")</f>
        <v/>
      </c>
      <c r="M31" s="247" t="str">
        <f>IF(AND(ISNUMBER(SUM(E32:E34)),ISNUMBER(E31)),IF(E31&lt;SUM(E32:E34),"&lt; subitems!","OK"),"")</f>
        <v/>
      </c>
      <c r="N31" s="218" t="str">
        <f>IF(AND(ISNUMBER(SUM(F32:F34)),ISNUMBER(F31)),IF(F31&lt;SUM(F32:F34),"&lt; subitems!","OK"),"")</f>
        <v/>
      </c>
    </row>
    <row r="32" spans="1:14" s="18" customFormat="1" ht="21.75" customHeight="1" x14ac:dyDescent="0.15">
      <c r="A32" s="619" t="s">
        <v>243</v>
      </c>
      <c r="B32" s="285" t="s">
        <v>149</v>
      </c>
      <c r="C32" s="621"/>
      <c r="D32" s="620"/>
      <c r="E32" s="621"/>
      <c r="F32" s="622"/>
      <c r="G32" s="17"/>
      <c r="H32" s="17"/>
      <c r="I32" s="421" t="str">
        <f t="shared" si="0"/>
        <v>14.5.1</v>
      </c>
      <c r="J32" s="41" t="str">
        <f t="shared" si="0"/>
        <v>of which: PRINTING AND WRITING PAPER, READY FOR USE</v>
      </c>
      <c r="K32" s="217"/>
      <c r="L32" s="247"/>
      <c r="M32" s="247"/>
      <c r="N32" s="218"/>
    </row>
    <row r="33" spans="1:14" s="18" customFormat="1" ht="21.75" customHeight="1" x14ac:dyDescent="0.15">
      <c r="A33" s="619" t="s">
        <v>244</v>
      </c>
      <c r="B33" s="285" t="s">
        <v>150</v>
      </c>
      <c r="C33" s="621"/>
      <c r="D33" s="620"/>
      <c r="E33" s="621"/>
      <c r="F33" s="622"/>
      <c r="G33" s="17"/>
      <c r="H33" s="17"/>
      <c r="I33" s="421" t="str">
        <f t="shared" si="0"/>
        <v>14.5.2</v>
      </c>
      <c r="J33" s="41" t="str">
        <f t="shared" si="0"/>
        <v>of which: ARTICLES, MOULDED OR PRESSED FROM PULP</v>
      </c>
      <c r="K33" s="217"/>
      <c r="L33" s="247"/>
      <c r="M33" s="247"/>
      <c r="N33" s="218"/>
    </row>
    <row r="34" spans="1:14" s="18" customFormat="1" ht="21.75" customHeight="1" thickBot="1" x14ac:dyDescent="0.2">
      <c r="A34" s="634" t="s">
        <v>245</v>
      </c>
      <c r="B34" s="286" t="s">
        <v>151</v>
      </c>
      <c r="C34" s="635"/>
      <c r="D34" s="636"/>
      <c r="E34" s="635"/>
      <c r="F34" s="637"/>
      <c r="G34" s="17"/>
      <c r="H34" s="17"/>
      <c r="I34" s="422" t="str">
        <f t="shared" si="0"/>
        <v>14.5.3</v>
      </c>
      <c r="J34" s="100" t="str">
        <f t="shared" si="0"/>
        <v>of which: FILTER PAPER AND PAPERBOARD, READY FOR USE</v>
      </c>
      <c r="K34" s="231"/>
      <c r="L34" s="423"/>
      <c r="M34" s="423"/>
      <c r="N34" s="232"/>
    </row>
    <row r="35" spans="1:14" ht="15" customHeight="1" x14ac:dyDescent="0.25">
      <c r="A35" s="101"/>
      <c r="B35" s="301"/>
      <c r="C35" s="301"/>
      <c r="D35" s="94"/>
      <c r="E35" s="94"/>
      <c r="F35" s="94"/>
      <c r="G35" s="11"/>
      <c r="H35" s="11"/>
      <c r="I35" s="175" t="s">
        <v>0</v>
      </c>
    </row>
    <row r="36" spans="1:14" ht="12.75" customHeight="1" x14ac:dyDescent="0.2">
      <c r="A36" s="101"/>
      <c r="B36" s="300"/>
      <c r="C36" s="95"/>
      <c r="D36" s="95"/>
      <c r="E36" s="95"/>
      <c r="F36" s="95"/>
      <c r="G36" s="11"/>
      <c r="H36" s="11"/>
    </row>
    <row r="37" spans="1:14" ht="12.75" customHeight="1" x14ac:dyDescent="0.2">
      <c r="A37" s="101"/>
      <c r="B37" s="95"/>
      <c r="C37" s="95"/>
      <c r="D37" s="95"/>
      <c r="E37" s="95"/>
      <c r="F37" s="95"/>
      <c r="G37" s="11"/>
      <c r="H37" s="11"/>
    </row>
    <row r="38" spans="1:14" ht="12.75" customHeight="1" x14ac:dyDescent="0.2">
      <c r="A38" s="101"/>
      <c r="B38" s="95"/>
      <c r="C38" s="95"/>
      <c r="D38" s="95"/>
      <c r="E38" s="95"/>
      <c r="F38" s="95"/>
      <c r="G38" s="11"/>
      <c r="H38" s="11"/>
    </row>
    <row r="39" spans="1:14" ht="12.75" customHeight="1" x14ac:dyDescent="0.2">
      <c r="A39" s="101"/>
      <c r="B39" s="95"/>
      <c r="C39" s="95"/>
      <c r="D39" s="95"/>
      <c r="E39" s="95"/>
      <c r="F39" s="95"/>
      <c r="G39" s="11"/>
      <c r="H39" s="11"/>
    </row>
    <row r="40" spans="1:14" ht="12.75" customHeight="1" x14ac:dyDescent="0.2">
      <c r="A40" s="101"/>
      <c r="B40" s="95"/>
      <c r="C40" s="95"/>
      <c r="D40" s="95"/>
      <c r="E40" s="95"/>
      <c r="F40" s="95"/>
      <c r="G40" s="11"/>
      <c r="H40" s="11"/>
    </row>
    <row r="41" spans="1:14" ht="12.75" customHeight="1" x14ac:dyDescent="0.2">
      <c r="A41" s="101"/>
      <c r="B41" s="95"/>
      <c r="C41" s="95"/>
      <c r="D41" s="95"/>
      <c r="E41" s="95"/>
      <c r="F41" s="95"/>
      <c r="G41" s="11"/>
      <c r="H41" s="11"/>
    </row>
    <row r="42" spans="1:14" ht="12.75" customHeight="1" x14ac:dyDescent="0.2">
      <c r="A42" s="101"/>
      <c r="B42" s="95"/>
      <c r="C42" s="95"/>
      <c r="D42" s="95"/>
      <c r="E42" s="95"/>
      <c r="F42" s="95"/>
      <c r="G42" s="11"/>
      <c r="H42" s="11"/>
    </row>
    <row r="43" spans="1:14" ht="12.75" customHeight="1" x14ac:dyDescent="0.2">
      <c r="A43" s="101"/>
      <c r="B43" s="95"/>
      <c r="C43" s="95"/>
      <c r="D43" s="95"/>
      <c r="E43" s="95"/>
      <c r="F43" s="95"/>
    </row>
    <row r="44" spans="1:14" ht="12.75" customHeight="1" x14ac:dyDescent="0.2">
      <c r="A44" s="101"/>
      <c r="B44" s="95"/>
      <c r="C44" s="95"/>
      <c r="D44" s="95"/>
      <c r="E44" s="95"/>
      <c r="F44" s="95"/>
    </row>
    <row r="45" spans="1:14" ht="12.75" customHeight="1" x14ac:dyDescent="0.2">
      <c r="A45" s="101"/>
      <c r="B45" s="95"/>
      <c r="C45" s="95"/>
      <c r="D45" s="95"/>
      <c r="E45" s="95"/>
      <c r="F45" s="95"/>
    </row>
    <row r="65" spans="13:16" ht="12.75" customHeight="1" x14ac:dyDescent="0.2">
      <c r="M65" s="248" t="s">
        <v>0</v>
      </c>
      <c r="N65" s="248" t="s">
        <v>0</v>
      </c>
      <c r="O65" s="16" t="s">
        <v>0</v>
      </c>
      <c r="P65" s="16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showGridLines="0" zoomScale="70" zoomScaleNormal="70" zoomScaleSheetLayoutView="100" workbookViewId="0">
      <selection activeCell="I8" sqref="I8"/>
    </sheetView>
  </sheetViews>
  <sheetFormatPr defaultRowHeight="12" x14ac:dyDescent="0.15"/>
  <cols>
    <col min="1" max="1" width="9.75" customWidth="1"/>
    <col min="2" max="2" width="29" bestFit="1" customWidth="1"/>
    <col min="3" max="3" width="14.62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16.625" customWidth="1"/>
    <col min="29" max="29" width="14.625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359" t="s">
        <v>0</v>
      </c>
      <c r="B1" s="319"/>
      <c r="C1" s="319" t="s">
        <v>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</row>
    <row r="2" spans="1:39" ht="17.100000000000001" customHeight="1" x14ac:dyDescent="0.25">
      <c r="A2" s="379" t="s">
        <v>0</v>
      </c>
      <c r="B2" s="322"/>
      <c r="C2" s="322"/>
      <c r="D2" s="323"/>
      <c r="E2" s="323"/>
      <c r="F2" s="323"/>
      <c r="G2" s="323"/>
      <c r="H2" s="324" t="s">
        <v>62</v>
      </c>
      <c r="I2" s="786" t="s">
        <v>309</v>
      </c>
      <c r="J2" s="787"/>
      <c r="K2" s="362" t="s">
        <v>9</v>
      </c>
      <c r="L2" s="788" t="s">
        <v>310</v>
      </c>
      <c r="M2" s="789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81" t="s">
        <v>0</v>
      </c>
      <c r="AE2" s="321"/>
      <c r="AG2" s="321"/>
      <c r="AH2" s="321"/>
      <c r="AI2" s="321"/>
      <c r="AJ2" s="321"/>
      <c r="AK2" s="321"/>
      <c r="AL2" s="321"/>
      <c r="AM2" s="321"/>
    </row>
    <row r="3" spans="1:39" ht="17.100000000000001" customHeight="1" x14ac:dyDescent="0.25">
      <c r="A3" s="325"/>
      <c r="B3" s="326" t="s">
        <v>0</v>
      </c>
      <c r="C3" s="326"/>
      <c r="D3" s="327"/>
      <c r="E3" s="327"/>
      <c r="F3" s="327"/>
      <c r="G3" s="327"/>
      <c r="H3" s="790" t="s">
        <v>14</v>
      </c>
      <c r="I3" s="713"/>
      <c r="J3" s="713"/>
      <c r="K3" s="698"/>
      <c r="L3" s="330"/>
      <c r="M3" s="33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G3" s="321"/>
      <c r="AH3" s="321"/>
      <c r="AI3" s="321"/>
      <c r="AJ3" s="321"/>
      <c r="AK3" s="321"/>
      <c r="AL3" s="321"/>
      <c r="AM3" s="321"/>
    </row>
    <row r="4" spans="1:39" ht="17.100000000000001" customHeight="1" x14ac:dyDescent="0.25">
      <c r="A4" s="325"/>
      <c r="B4" s="326" t="s">
        <v>0</v>
      </c>
      <c r="C4" s="326"/>
      <c r="D4" s="327"/>
      <c r="E4" s="327"/>
      <c r="F4" s="327"/>
      <c r="G4" s="327"/>
      <c r="H4" s="791" t="s">
        <v>0</v>
      </c>
      <c r="I4" s="792"/>
      <c r="J4" s="792"/>
      <c r="K4" s="792"/>
      <c r="L4" s="792"/>
      <c r="M4" s="793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G4" s="321"/>
      <c r="AH4" s="321"/>
      <c r="AI4" s="321"/>
      <c r="AJ4" s="321"/>
      <c r="AK4" s="321"/>
      <c r="AL4" s="321"/>
      <c r="AM4" s="321"/>
    </row>
    <row r="5" spans="1:39" ht="17.100000000000001" customHeight="1" x14ac:dyDescent="0.25">
      <c r="A5" s="325"/>
      <c r="B5" s="326"/>
      <c r="C5" s="326"/>
      <c r="D5" s="795" t="s">
        <v>289</v>
      </c>
      <c r="E5" s="796"/>
      <c r="F5" s="796"/>
      <c r="G5" s="797"/>
      <c r="H5" s="790" t="s">
        <v>10</v>
      </c>
      <c r="I5" s="713"/>
      <c r="J5" s="330"/>
      <c r="K5" s="699"/>
      <c r="L5" s="330"/>
      <c r="M5" s="331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81" t="s">
        <v>93</v>
      </c>
      <c r="AE5" s="332"/>
      <c r="AF5" s="321" t="s">
        <v>90</v>
      </c>
      <c r="AG5" s="332"/>
      <c r="AH5" s="332"/>
      <c r="AI5" s="332"/>
      <c r="AJ5" s="332"/>
      <c r="AK5" s="332"/>
      <c r="AL5" s="332"/>
      <c r="AM5" s="332"/>
    </row>
    <row r="6" spans="1:39" ht="17.100000000000001" customHeight="1" x14ac:dyDescent="0.25">
      <c r="A6" s="325"/>
      <c r="B6" s="333" t="s">
        <v>0</v>
      </c>
      <c r="C6" s="333"/>
      <c r="D6" s="796"/>
      <c r="E6" s="796"/>
      <c r="F6" s="796"/>
      <c r="G6" s="797"/>
      <c r="H6" s="791" t="s">
        <v>0</v>
      </c>
      <c r="I6" s="792"/>
      <c r="J6" s="792"/>
      <c r="K6" s="792"/>
      <c r="L6" s="792"/>
      <c r="M6" s="793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80" t="s">
        <v>91</v>
      </c>
      <c r="AG6" s="321"/>
      <c r="AH6" s="321"/>
      <c r="AI6" s="321"/>
      <c r="AJ6" s="321"/>
      <c r="AK6" s="321"/>
      <c r="AL6" s="321"/>
      <c r="AM6" s="321"/>
    </row>
    <row r="7" spans="1:39" ht="17.100000000000001" customHeight="1" x14ac:dyDescent="0.3">
      <c r="A7" s="325"/>
      <c r="B7" s="326"/>
      <c r="C7" s="326"/>
      <c r="D7" s="798" t="s">
        <v>152</v>
      </c>
      <c r="E7" s="799"/>
      <c r="F7" s="799"/>
      <c r="G7" s="799"/>
      <c r="H7" s="334" t="s">
        <v>11</v>
      </c>
      <c r="I7" s="803"/>
      <c r="J7" s="804"/>
      <c r="K7" s="360" t="s">
        <v>12</v>
      </c>
      <c r="L7" s="804"/>
      <c r="M7" s="805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80" t="s">
        <v>92</v>
      </c>
      <c r="AG7" s="321"/>
      <c r="AH7" s="321"/>
      <c r="AI7" s="321"/>
      <c r="AJ7" s="321"/>
      <c r="AK7" s="321"/>
      <c r="AL7" s="321"/>
      <c r="AM7" s="321"/>
    </row>
    <row r="8" spans="1:39" ht="17.100000000000001" customHeight="1" x14ac:dyDescent="0.3">
      <c r="A8" s="325"/>
      <c r="B8" s="326"/>
      <c r="C8" s="326"/>
      <c r="D8" s="798"/>
      <c r="E8" s="799"/>
      <c r="F8" s="799"/>
      <c r="G8" s="799"/>
      <c r="H8" s="328" t="s">
        <v>13</v>
      </c>
      <c r="I8" s="699"/>
      <c r="J8" s="330"/>
      <c r="K8" s="329"/>
      <c r="L8" s="330"/>
      <c r="M8" s="33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80" t="s">
        <v>94</v>
      </c>
      <c r="AG8" s="321"/>
      <c r="AH8" s="321"/>
      <c r="AI8" s="321"/>
      <c r="AJ8" s="321"/>
      <c r="AK8" s="321"/>
      <c r="AL8" s="321"/>
      <c r="AM8" s="321"/>
    </row>
    <row r="9" spans="1:39" ht="18.75" x14ac:dyDescent="0.3">
      <c r="A9" s="325"/>
      <c r="B9" s="326"/>
      <c r="C9" s="326"/>
      <c r="D9" s="799" t="s">
        <v>0</v>
      </c>
      <c r="E9" s="799"/>
      <c r="F9" s="799"/>
      <c r="G9" s="799"/>
      <c r="H9" s="800" t="s">
        <v>0</v>
      </c>
      <c r="I9" s="801"/>
      <c r="J9" s="801"/>
      <c r="K9" s="801"/>
      <c r="L9" s="801"/>
      <c r="M9" s="802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81" t="s">
        <v>0</v>
      </c>
      <c r="AE9" s="321"/>
      <c r="AF9" s="380" t="s">
        <v>95</v>
      </c>
      <c r="AG9" s="321"/>
      <c r="AH9" s="321"/>
      <c r="AI9" s="321"/>
      <c r="AJ9" s="321"/>
      <c r="AK9" s="321"/>
      <c r="AL9" s="321"/>
      <c r="AM9" s="321"/>
    </row>
    <row r="10" spans="1:39" ht="20.25" x14ac:dyDescent="0.25">
      <c r="A10" s="325"/>
      <c r="B10" s="326"/>
      <c r="C10" s="326"/>
      <c r="D10" s="339" t="s">
        <v>101</v>
      </c>
      <c r="E10" s="794" t="s">
        <v>103</v>
      </c>
      <c r="F10" s="794"/>
      <c r="G10" s="340"/>
      <c r="H10" s="341" t="s">
        <v>0</v>
      </c>
      <c r="I10" s="342"/>
      <c r="J10" s="336"/>
      <c r="K10" s="335"/>
      <c r="L10" s="337"/>
      <c r="M10" s="338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</row>
    <row r="11" spans="1:39" ht="15.75" x14ac:dyDescent="0.25">
      <c r="A11" s="343"/>
      <c r="B11" s="344"/>
      <c r="C11" s="344"/>
      <c r="D11" s="327"/>
      <c r="E11" s="327"/>
      <c r="F11" s="345"/>
      <c r="G11" s="345"/>
      <c r="H11" s="345"/>
      <c r="I11" s="345"/>
      <c r="J11" s="346" t="s">
        <v>0</v>
      </c>
      <c r="K11" s="347"/>
      <c r="L11" s="327"/>
      <c r="M11" s="348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</row>
    <row r="12" spans="1:39" ht="15.75" x14ac:dyDescent="0.25">
      <c r="A12" s="382" t="s">
        <v>0</v>
      </c>
      <c r="B12" s="350" t="s">
        <v>0</v>
      </c>
      <c r="C12" s="350"/>
      <c r="D12" s="351"/>
      <c r="E12" s="350"/>
      <c r="F12" s="776" t="s">
        <v>2</v>
      </c>
      <c r="G12" s="777"/>
      <c r="H12" s="777"/>
      <c r="I12" s="778"/>
      <c r="J12" s="777" t="s">
        <v>5</v>
      </c>
      <c r="K12" s="777"/>
      <c r="L12" s="777"/>
      <c r="M12" s="779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82" t="s">
        <v>0</v>
      </c>
      <c r="AB12" s="350" t="s">
        <v>0</v>
      </c>
      <c r="AC12" s="350"/>
      <c r="AD12" s="351"/>
      <c r="AE12" s="350"/>
      <c r="AF12" s="776" t="s">
        <v>2</v>
      </c>
      <c r="AG12" s="777"/>
      <c r="AH12" s="777"/>
      <c r="AI12" s="778"/>
      <c r="AJ12" s="777" t="s">
        <v>5</v>
      </c>
      <c r="AK12" s="777"/>
      <c r="AL12" s="777"/>
      <c r="AM12" s="779"/>
    </row>
    <row r="13" spans="1:39" ht="15.75" x14ac:dyDescent="0.25">
      <c r="A13" s="349" t="s">
        <v>15</v>
      </c>
      <c r="B13" s="352" t="s">
        <v>87</v>
      </c>
      <c r="C13" s="383" t="s">
        <v>87</v>
      </c>
      <c r="D13" s="353"/>
      <c r="E13" s="384" t="s">
        <v>41</v>
      </c>
      <c r="F13" s="780">
        <v>2016</v>
      </c>
      <c r="G13" s="781"/>
      <c r="H13" s="782">
        <f>F13+1</f>
        <v>2017</v>
      </c>
      <c r="I13" s="783"/>
      <c r="J13" s="782">
        <f>F13</f>
        <v>2016</v>
      </c>
      <c r="K13" s="783"/>
      <c r="L13" s="784">
        <f>H13</f>
        <v>2017</v>
      </c>
      <c r="M13" s="785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49" t="s">
        <v>15</v>
      </c>
      <c r="AB13" s="352" t="s">
        <v>87</v>
      </c>
      <c r="AC13" s="383" t="s">
        <v>87</v>
      </c>
      <c r="AD13" s="353"/>
      <c r="AE13" s="384" t="s">
        <v>41</v>
      </c>
      <c r="AF13" s="782">
        <f>F13</f>
        <v>2016</v>
      </c>
      <c r="AG13" s="783"/>
      <c r="AH13" s="782">
        <f>H13</f>
        <v>2017</v>
      </c>
      <c r="AI13" s="783"/>
      <c r="AJ13" s="782">
        <f>J13</f>
        <v>2016</v>
      </c>
      <c r="AK13" s="783"/>
      <c r="AL13" s="784">
        <f>L13</f>
        <v>2017</v>
      </c>
      <c r="AM13" s="785"/>
    </row>
    <row r="14" spans="1:39" ht="15.75" x14ac:dyDescent="0.25">
      <c r="A14" s="385" t="s">
        <v>6</v>
      </c>
      <c r="B14" s="638" t="s">
        <v>246</v>
      </c>
      <c r="C14" s="638" t="s">
        <v>251</v>
      </c>
      <c r="D14" s="639" t="s">
        <v>15</v>
      </c>
      <c r="E14" s="387" t="s">
        <v>7</v>
      </c>
      <c r="F14" s="354" t="s">
        <v>1</v>
      </c>
      <c r="G14" s="354" t="s">
        <v>66</v>
      </c>
      <c r="H14" s="354" t="s">
        <v>1</v>
      </c>
      <c r="I14" s="354" t="s">
        <v>66</v>
      </c>
      <c r="J14" s="354" t="s">
        <v>1</v>
      </c>
      <c r="K14" s="354" t="s">
        <v>66</v>
      </c>
      <c r="L14" s="354" t="s">
        <v>1</v>
      </c>
      <c r="M14" s="355" t="s">
        <v>66</v>
      </c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85" t="s">
        <v>6</v>
      </c>
      <c r="AB14" s="638" t="s">
        <v>246</v>
      </c>
      <c r="AC14" s="638" t="s">
        <v>251</v>
      </c>
      <c r="AD14" s="386" t="s">
        <v>15</v>
      </c>
      <c r="AE14" s="387" t="s">
        <v>7</v>
      </c>
      <c r="AF14" s="354" t="s">
        <v>1</v>
      </c>
      <c r="AG14" s="354" t="s">
        <v>66</v>
      </c>
      <c r="AH14" s="354" t="s">
        <v>1</v>
      </c>
      <c r="AI14" s="354" t="s">
        <v>66</v>
      </c>
      <c r="AJ14" s="354" t="s">
        <v>1</v>
      </c>
      <c r="AK14" s="354" t="s">
        <v>66</v>
      </c>
      <c r="AL14" s="354" t="s">
        <v>1</v>
      </c>
      <c r="AM14" s="355" t="s">
        <v>66</v>
      </c>
    </row>
    <row r="15" spans="1:39" ht="30" x14ac:dyDescent="0.15">
      <c r="A15" s="522" t="s">
        <v>20</v>
      </c>
      <c r="B15" s="640" t="s">
        <v>248</v>
      </c>
      <c r="C15" s="523"/>
      <c r="D15" s="524" t="s">
        <v>164</v>
      </c>
      <c r="E15" s="525" t="s">
        <v>106</v>
      </c>
      <c r="F15" s="676">
        <v>55</v>
      </c>
      <c r="G15" s="677">
        <v>3737</v>
      </c>
      <c r="H15" s="641">
        <v>26</v>
      </c>
      <c r="I15" s="643">
        <v>1756</v>
      </c>
      <c r="J15" s="676">
        <v>14</v>
      </c>
      <c r="K15" s="684">
        <v>2447</v>
      </c>
      <c r="L15" s="641">
        <v>4</v>
      </c>
      <c r="M15" s="644">
        <v>282</v>
      </c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522" t="s">
        <v>20</v>
      </c>
      <c r="AB15" s="640" t="s">
        <v>248</v>
      </c>
      <c r="AC15" s="523"/>
      <c r="AD15" s="388" t="str">
        <f>D15</f>
        <v>Industrial Roundwood, Coniferous</v>
      </c>
      <c r="AE15" s="389" t="s">
        <v>122</v>
      </c>
      <c r="AF15" s="390" t="s">
        <v>0</v>
      </c>
      <c r="AG15" s="391" t="s">
        <v>0</v>
      </c>
      <c r="AH15" s="390" t="s">
        <v>0</v>
      </c>
      <c r="AI15" s="392" t="s">
        <v>0</v>
      </c>
      <c r="AJ15" s="390" t="s">
        <v>0</v>
      </c>
      <c r="AK15" s="392" t="s">
        <v>0</v>
      </c>
      <c r="AL15" s="390" t="s">
        <v>0</v>
      </c>
      <c r="AM15" s="393" t="s">
        <v>0</v>
      </c>
    </row>
    <row r="16" spans="1:39" ht="18" x14ac:dyDescent="0.15">
      <c r="A16" s="526"/>
      <c r="B16" s="527" t="s">
        <v>252</v>
      </c>
      <c r="C16" s="528"/>
      <c r="D16" s="529" t="s">
        <v>265</v>
      </c>
      <c r="E16" s="530" t="s">
        <v>106</v>
      </c>
      <c r="F16" s="678">
        <v>49</v>
      </c>
      <c r="G16" s="679">
        <v>2901</v>
      </c>
      <c r="H16" s="645">
        <v>21</v>
      </c>
      <c r="I16" s="647">
        <v>1377</v>
      </c>
      <c r="J16" s="678">
        <v>6</v>
      </c>
      <c r="K16" s="685">
        <v>182</v>
      </c>
      <c r="L16" s="645">
        <v>0</v>
      </c>
      <c r="M16" s="648">
        <v>0</v>
      </c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526"/>
      <c r="AB16" s="527" t="s">
        <v>252</v>
      </c>
      <c r="AC16" s="528"/>
      <c r="AD16" s="427" t="s">
        <v>107</v>
      </c>
      <c r="AE16" s="394" t="s">
        <v>122</v>
      </c>
      <c r="AF16" s="395" t="str">
        <f>IF(AND(ISNUMBER(F16),ISNUMBER(F17),ISNUMBER(F18)),IF((F17+F18)&gt;=F16,"subitems as large as total",""),"incomplete data")</f>
        <v>subitems as large as total</v>
      </c>
      <c r="AG16" s="396" t="str">
        <f t="shared" ref="AG16:AM16" si="0">IF(AND(ISNUMBER(G16),ISNUMBER(G17),ISNUMBER(G18)),IF((G17+G18)&gt;=G16,"subitems as large as total",""),"incomplete data")</f>
        <v>subitems as large as total</v>
      </c>
      <c r="AH16" s="395" t="str">
        <f t="shared" si="0"/>
        <v>subitems as large as total</v>
      </c>
      <c r="AI16" s="397" t="str">
        <f t="shared" si="0"/>
        <v>subitems as large as total</v>
      </c>
      <c r="AJ16" s="395" t="str">
        <f t="shared" si="0"/>
        <v>subitems as large as total</v>
      </c>
      <c r="AK16" s="397" t="str">
        <f t="shared" si="0"/>
        <v>subitems as large as total</v>
      </c>
      <c r="AL16" s="395" t="str">
        <f t="shared" si="0"/>
        <v>subitems as large as total</v>
      </c>
      <c r="AM16" s="398" t="str">
        <f t="shared" si="0"/>
        <v>subitems as large as total</v>
      </c>
    </row>
    <row r="17" spans="1:39" ht="18" x14ac:dyDescent="0.15">
      <c r="A17" s="526"/>
      <c r="B17" s="539" t="s">
        <v>253</v>
      </c>
      <c r="C17" s="663" t="s">
        <v>283</v>
      </c>
      <c r="D17" s="531" t="s">
        <v>97</v>
      </c>
      <c r="E17" s="530" t="s">
        <v>106</v>
      </c>
      <c r="F17" s="680">
        <v>7</v>
      </c>
      <c r="G17" s="681">
        <v>499</v>
      </c>
      <c r="H17" s="649">
        <v>1.4</v>
      </c>
      <c r="I17" s="650">
        <v>82</v>
      </c>
      <c r="J17" s="680">
        <v>5</v>
      </c>
      <c r="K17" s="686">
        <v>155</v>
      </c>
      <c r="L17" s="649">
        <v>0</v>
      </c>
      <c r="M17" s="651">
        <v>0</v>
      </c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526"/>
      <c r="AB17" s="539" t="s">
        <v>253</v>
      </c>
      <c r="AC17" s="663" t="s">
        <v>283</v>
      </c>
      <c r="AD17" s="425" t="s">
        <v>108</v>
      </c>
      <c r="AE17" s="394" t="s">
        <v>122</v>
      </c>
      <c r="AF17" s="400"/>
      <c r="AG17" s="401"/>
      <c r="AH17" s="400"/>
      <c r="AI17" s="402"/>
      <c r="AJ17" s="400"/>
      <c r="AK17" s="402"/>
      <c r="AL17" s="400"/>
      <c r="AM17" s="403"/>
    </row>
    <row r="18" spans="1:39" ht="45" x14ac:dyDescent="0.15">
      <c r="A18" s="526"/>
      <c r="B18" s="532"/>
      <c r="C18" s="557" t="s">
        <v>290</v>
      </c>
      <c r="D18" s="533" t="s">
        <v>98</v>
      </c>
      <c r="E18" s="534" t="s">
        <v>106</v>
      </c>
      <c r="F18" s="680">
        <v>42</v>
      </c>
      <c r="G18" s="681">
        <v>2402</v>
      </c>
      <c r="H18" s="649">
        <v>20</v>
      </c>
      <c r="I18" s="650">
        <v>1295</v>
      </c>
      <c r="J18" s="680">
        <v>1</v>
      </c>
      <c r="K18" s="686">
        <v>27</v>
      </c>
      <c r="L18" s="649">
        <v>0</v>
      </c>
      <c r="M18" s="651">
        <v>0</v>
      </c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526"/>
      <c r="AB18" s="532"/>
      <c r="AC18" s="557" t="s">
        <v>290</v>
      </c>
      <c r="AD18" s="428" t="s">
        <v>109</v>
      </c>
      <c r="AE18" s="405" t="s">
        <v>122</v>
      </c>
      <c r="AF18" s="400"/>
      <c r="AG18" s="401"/>
      <c r="AH18" s="400"/>
      <c r="AI18" s="402"/>
      <c r="AJ18" s="400"/>
      <c r="AK18" s="402"/>
      <c r="AL18" s="400"/>
      <c r="AM18" s="403"/>
    </row>
    <row r="19" spans="1:39" ht="18" x14ac:dyDescent="0.15">
      <c r="A19" s="526"/>
      <c r="B19" s="527" t="s">
        <v>252</v>
      </c>
      <c r="C19" s="528"/>
      <c r="D19" s="535" t="s">
        <v>269</v>
      </c>
      <c r="E19" s="536" t="s">
        <v>106</v>
      </c>
      <c r="F19" s="682">
        <v>3</v>
      </c>
      <c r="G19" s="683">
        <v>482</v>
      </c>
      <c r="H19" s="653">
        <v>4</v>
      </c>
      <c r="I19" s="654">
        <v>343</v>
      </c>
      <c r="J19" s="682">
        <v>0</v>
      </c>
      <c r="K19" s="687">
        <v>0</v>
      </c>
      <c r="L19" s="653">
        <v>0.11</v>
      </c>
      <c r="M19" s="655">
        <v>11</v>
      </c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526"/>
      <c r="AB19" s="527" t="s">
        <v>252</v>
      </c>
      <c r="AC19" s="528"/>
      <c r="AD19" s="429" t="s">
        <v>110</v>
      </c>
      <c r="AE19" s="432" t="s">
        <v>122</v>
      </c>
      <c r="AF19" s="395" t="str">
        <f>IF(AND(ISNUMBER(F19),ISNUMBER(F20),ISNUMBER(F21)),IF((F20+F21)&gt;=F19,"subitems as large as total",""),"incomplete data")</f>
        <v>subitems as large as total</v>
      </c>
      <c r="AG19" s="401" t="str">
        <f t="shared" ref="AG19:AM19" si="1">IF(AND(ISNUMBER(G19),ISNUMBER(G20),ISNUMBER(G21)),IF((G20+G21)&gt;=G19,"subitems as large as total",""),"incomplete data")</f>
        <v>subitems as large as total</v>
      </c>
      <c r="AH19" s="400" t="str">
        <f t="shared" si="1"/>
        <v/>
      </c>
      <c r="AI19" s="402" t="str">
        <f t="shared" si="1"/>
        <v>subitems as large as total</v>
      </c>
      <c r="AJ19" s="400" t="str">
        <f t="shared" si="1"/>
        <v>subitems as large as total</v>
      </c>
      <c r="AK19" s="402" t="str">
        <f t="shared" si="1"/>
        <v>subitems as large as total</v>
      </c>
      <c r="AL19" s="400" t="str">
        <f t="shared" si="1"/>
        <v>subitems as large as total</v>
      </c>
      <c r="AM19" s="403" t="str">
        <f t="shared" si="1"/>
        <v>subitems as large as total</v>
      </c>
    </row>
    <row r="20" spans="1:39" ht="18" x14ac:dyDescent="0.15">
      <c r="A20" s="526"/>
      <c r="B20" s="539" t="s">
        <v>271</v>
      </c>
      <c r="C20" s="663" t="s">
        <v>270</v>
      </c>
      <c r="D20" s="531" t="s">
        <v>97</v>
      </c>
      <c r="E20" s="537" t="s">
        <v>106</v>
      </c>
      <c r="F20" s="680">
        <v>2</v>
      </c>
      <c r="G20" s="681">
        <v>323</v>
      </c>
      <c r="H20" s="649">
        <v>1.6</v>
      </c>
      <c r="I20" s="650">
        <v>174</v>
      </c>
      <c r="J20" s="680">
        <v>0</v>
      </c>
      <c r="K20" s="686">
        <v>0</v>
      </c>
      <c r="L20" s="649">
        <v>0.01</v>
      </c>
      <c r="M20" s="651">
        <v>6</v>
      </c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526"/>
      <c r="AB20" s="539" t="s">
        <v>271</v>
      </c>
      <c r="AC20" s="663" t="s">
        <v>270</v>
      </c>
      <c r="AD20" s="425" t="s">
        <v>111</v>
      </c>
      <c r="AE20" s="433" t="s">
        <v>122</v>
      </c>
      <c r="AF20" s="400"/>
      <c r="AG20" s="401"/>
      <c r="AH20" s="400"/>
      <c r="AI20" s="402"/>
      <c r="AJ20" s="400"/>
      <c r="AK20" s="402"/>
      <c r="AL20" s="400"/>
      <c r="AM20" s="403"/>
    </row>
    <row r="21" spans="1:39" ht="45" x14ac:dyDescent="0.15">
      <c r="A21" s="526"/>
      <c r="B21" s="532"/>
      <c r="C21" s="557" t="s">
        <v>291</v>
      </c>
      <c r="D21" s="533" t="s">
        <v>98</v>
      </c>
      <c r="E21" s="534" t="s">
        <v>106</v>
      </c>
      <c r="F21" s="680">
        <v>1</v>
      </c>
      <c r="G21" s="681">
        <v>159</v>
      </c>
      <c r="H21" s="649">
        <v>1.9</v>
      </c>
      <c r="I21" s="650">
        <v>169</v>
      </c>
      <c r="J21" s="680">
        <v>0</v>
      </c>
      <c r="K21" s="686">
        <v>0</v>
      </c>
      <c r="L21" s="649">
        <v>0.1</v>
      </c>
      <c r="M21" s="651">
        <v>11</v>
      </c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526"/>
      <c r="AB21" s="532"/>
      <c r="AC21" s="557" t="s">
        <v>291</v>
      </c>
      <c r="AD21" s="428" t="s">
        <v>112</v>
      </c>
      <c r="AE21" s="405" t="s">
        <v>122</v>
      </c>
      <c r="AF21" s="400"/>
      <c r="AG21" s="401"/>
      <c r="AH21" s="400"/>
      <c r="AI21" s="402"/>
      <c r="AJ21" s="400"/>
      <c r="AK21" s="402"/>
      <c r="AL21" s="400"/>
      <c r="AM21" s="403"/>
    </row>
    <row r="22" spans="1:39" ht="18" x14ac:dyDescent="0.15">
      <c r="A22" s="526"/>
      <c r="B22" s="527" t="s">
        <v>252</v>
      </c>
      <c r="C22" s="528"/>
      <c r="D22" s="535" t="s">
        <v>96</v>
      </c>
      <c r="E22" s="536" t="s">
        <v>106</v>
      </c>
      <c r="F22" s="678">
        <v>5</v>
      </c>
      <c r="G22" s="679">
        <v>354</v>
      </c>
      <c r="H22" s="645">
        <v>1</v>
      </c>
      <c r="I22" s="647">
        <v>36</v>
      </c>
      <c r="J22" s="678">
        <v>8</v>
      </c>
      <c r="K22" s="685">
        <v>2265</v>
      </c>
      <c r="L22" s="645">
        <v>4</v>
      </c>
      <c r="M22" s="648">
        <v>271</v>
      </c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526"/>
      <c r="AB22" s="527" t="s">
        <v>252</v>
      </c>
      <c r="AC22" s="528"/>
      <c r="AD22" s="406" t="s">
        <v>96</v>
      </c>
      <c r="AE22" s="432" t="s">
        <v>122</v>
      </c>
      <c r="AF22" s="395" t="str">
        <f>IF(AND(ISNUMBER(F22),ISNUMBER(F23),ISNUMBER(F24)),IF((F23+F24)&gt;=F22,"subitems as large as total",""),"incomplete data")</f>
        <v>subitems as large as total</v>
      </c>
      <c r="AG22" s="396" t="str">
        <f t="shared" ref="AG22:AM22" si="2">IF(AND(ISNUMBER(G22),ISNUMBER(G23),ISNUMBER(G24)),IF((G23+G24)&gt;=G22,"subitems as large as total",""),"incomplete data")</f>
        <v>subitems as large as total</v>
      </c>
      <c r="AH22" s="395" t="str">
        <f t="shared" si="2"/>
        <v/>
      </c>
      <c r="AI22" s="397" t="str">
        <f t="shared" si="2"/>
        <v>subitems as large as total</v>
      </c>
      <c r="AJ22" s="395" t="str">
        <f t="shared" si="2"/>
        <v>subitems as large as total</v>
      </c>
      <c r="AK22" s="397" t="str">
        <f t="shared" si="2"/>
        <v>subitems as large as total</v>
      </c>
      <c r="AL22" s="395" t="str">
        <f t="shared" si="2"/>
        <v/>
      </c>
      <c r="AM22" s="398" t="str">
        <f t="shared" si="2"/>
        <v>subitems as large as total</v>
      </c>
    </row>
    <row r="23" spans="1:39" ht="18" x14ac:dyDescent="0.15">
      <c r="A23" s="526"/>
      <c r="B23" s="539" t="s">
        <v>254</v>
      </c>
      <c r="C23" s="663" t="s">
        <v>273</v>
      </c>
      <c r="D23" s="531" t="s">
        <v>97</v>
      </c>
      <c r="E23" s="537" t="s">
        <v>106</v>
      </c>
      <c r="F23" s="680">
        <v>4</v>
      </c>
      <c r="G23" s="681">
        <v>220</v>
      </c>
      <c r="H23" s="649">
        <v>0</v>
      </c>
      <c r="I23" s="650">
        <v>0</v>
      </c>
      <c r="J23" s="680">
        <v>8</v>
      </c>
      <c r="K23" s="686">
        <v>2265</v>
      </c>
      <c r="L23" s="649">
        <v>2.7</v>
      </c>
      <c r="M23" s="651">
        <v>201</v>
      </c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526"/>
      <c r="AB23" s="539" t="s">
        <v>254</v>
      </c>
      <c r="AC23" s="663" t="s">
        <v>273</v>
      </c>
      <c r="AD23" s="399" t="s">
        <v>97</v>
      </c>
      <c r="AE23" s="433" t="s">
        <v>122</v>
      </c>
      <c r="AF23" s="400"/>
      <c r="AG23" s="401"/>
      <c r="AH23" s="400"/>
      <c r="AI23" s="402"/>
      <c r="AJ23" s="400"/>
      <c r="AK23" s="402"/>
      <c r="AL23" s="400"/>
      <c r="AM23" s="403"/>
    </row>
    <row r="24" spans="1:39" ht="45" x14ac:dyDescent="0.15">
      <c r="A24" s="526"/>
      <c r="B24" s="538"/>
      <c r="C24" s="557" t="s">
        <v>292</v>
      </c>
      <c r="D24" s="533" t="s">
        <v>98</v>
      </c>
      <c r="E24" s="534" t="s">
        <v>106</v>
      </c>
      <c r="F24" s="680">
        <v>1</v>
      </c>
      <c r="G24" s="681">
        <v>134</v>
      </c>
      <c r="H24" s="649">
        <v>0.6</v>
      </c>
      <c r="I24" s="650">
        <v>36</v>
      </c>
      <c r="J24" s="680">
        <v>0</v>
      </c>
      <c r="K24" s="686">
        <v>0</v>
      </c>
      <c r="L24" s="649">
        <v>1</v>
      </c>
      <c r="M24" s="651">
        <v>70</v>
      </c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526"/>
      <c r="AB24" s="538"/>
      <c r="AC24" s="557" t="s">
        <v>292</v>
      </c>
      <c r="AD24" s="404" t="s">
        <v>98</v>
      </c>
      <c r="AE24" s="405" t="s">
        <v>122</v>
      </c>
      <c r="AF24" s="400"/>
      <c r="AG24" s="401"/>
      <c r="AH24" s="400"/>
      <c r="AI24" s="402"/>
      <c r="AJ24" s="400"/>
      <c r="AK24" s="402"/>
      <c r="AL24" s="400"/>
      <c r="AM24" s="403"/>
    </row>
    <row r="25" spans="1:39" ht="60" x14ac:dyDescent="0.15">
      <c r="A25" s="522" t="s">
        <v>56</v>
      </c>
      <c r="B25" s="664" t="s">
        <v>272</v>
      </c>
      <c r="C25" s="523"/>
      <c r="D25" s="524" t="s">
        <v>165</v>
      </c>
      <c r="E25" s="525" t="s">
        <v>106</v>
      </c>
      <c r="F25" s="656">
        <v>26</v>
      </c>
      <c r="G25" s="642">
        <v>890</v>
      </c>
      <c r="H25" s="641">
        <v>34</v>
      </c>
      <c r="I25" s="643">
        <v>2309</v>
      </c>
      <c r="J25" s="676">
        <v>47</v>
      </c>
      <c r="K25" s="684">
        <v>4092</v>
      </c>
      <c r="L25" s="641">
        <v>32</v>
      </c>
      <c r="M25" s="644">
        <v>9812</v>
      </c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522" t="s">
        <v>56</v>
      </c>
      <c r="AB25" s="664" t="s">
        <v>272</v>
      </c>
      <c r="AC25" s="523"/>
      <c r="AD25" s="388" t="str">
        <f>D25</f>
        <v>Industrial Roundwood, Non-Coniferous</v>
      </c>
      <c r="AE25" s="389" t="s">
        <v>122</v>
      </c>
      <c r="AF25" s="390" t="s">
        <v>0</v>
      </c>
      <c r="AG25" s="391" t="s">
        <v>0</v>
      </c>
      <c r="AH25" s="390" t="s">
        <v>0</v>
      </c>
      <c r="AI25" s="392" t="s">
        <v>0</v>
      </c>
      <c r="AJ25" s="390" t="s">
        <v>0</v>
      </c>
      <c r="AK25" s="392" t="s">
        <v>0</v>
      </c>
      <c r="AL25" s="390" t="s">
        <v>0</v>
      </c>
      <c r="AM25" s="393" t="s">
        <v>0</v>
      </c>
    </row>
    <row r="26" spans="1:39" ht="30" x14ac:dyDescent="0.15">
      <c r="A26" s="526"/>
      <c r="B26" s="558" t="s">
        <v>278</v>
      </c>
      <c r="C26" s="528"/>
      <c r="D26" s="533" t="s">
        <v>275</v>
      </c>
      <c r="E26" s="530" t="s">
        <v>106</v>
      </c>
      <c r="F26" s="653">
        <v>0</v>
      </c>
      <c r="G26" s="652">
        <v>0</v>
      </c>
      <c r="H26" s="653">
        <v>0.2</v>
      </c>
      <c r="I26" s="654">
        <v>123</v>
      </c>
      <c r="J26" s="682">
        <v>45</v>
      </c>
      <c r="K26" s="687">
        <v>3662</v>
      </c>
      <c r="L26" s="653">
        <v>29</v>
      </c>
      <c r="M26" s="655">
        <v>9094</v>
      </c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526"/>
      <c r="AB26" s="558" t="s">
        <v>278</v>
      </c>
      <c r="AC26" s="528"/>
      <c r="AD26" s="425" t="s">
        <v>113</v>
      </c>
      <c r="AE26" s="394" t="s">
        <v>122</v>
      </c>
      <c r="AF26" s="395"/>
      <c r="AG26" s="401"/>
      <c r="AH26" s="400"/>
      <c r="AI26" s="402"/>
      <c r="AJ26" s="400"/>
      <c r="AK26" s="402"/>
      <c r="AL26" s="400"/>
      <c r="AM26" s="403"/>
    </row>
    <row r="27" spans="1:39" ht="30" x14ac:dyDescent="0.15">
      <c r="A27" s="526"/>
      <c r="B27" s="559" t="s">
        <v>293</v>
      </c>
      <c r="C27" s="528"/>
      <c r="D27" s="543" t="s">
        <v>276</v>
      </c>
      <c r="E27" s="530" t="s">
        <v>106</v>
      </c>
      <c r="F27" s="645">
        <v>25</v>
      </c>
      <c r="G27" s="646">
        <v>662</v>
      </c>
      <c r="H27" s="645">
        <v>5</v>
      </c>
      <c r="I27" s="647">
        <v>172</v>
      </c>
      <c r="J27" s="645">
        <v>1</v>
      </c>
      <c r="K27" s="647">
        <v>202</v>
      </c>
      <c r="L27" s="645">
        <v>1.8</v>
      </c>
      <c r="M27" s="648">
        <v>422</v>
      </c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526"/>
      <c r="AB27" s="559" t="s">
        <v>293</v>
      </c>
      <c r="AC27" s="528"/>
      <c r="AD27" s="425" t="s">
        <v>114</v>
      </c>
      <c r="AE27" s="394" t="s">
        <v>122</v>
      </c>
      <c r="AF27" s="395"/>
      <c r="AG27" s="396"/>
      <c r="AH27" s="395"/>
      <c r="AI27" s="397"/>
      <c r="AJ27" s="395"/>
      <c r="AK27" s="397"/>
      <c r="AL27" s="395"/>
      <c r="AM27" s="398"/>
    </row>
    <row r="28" spans="1:39" ht="18" x14ac:dyDescent="0.15">
      <c r="A28" s="526"/>
      <c r="B28" s="559" t="s">
        <v>279</v>
      </c>
      <c r="C28" s="528"/>
      <c r="D28" s="531" t="s">
        <v>277</v>
      </c>
      <c r="E28" s="530" t="s">
        <v>106</v>
      </c>
      <c r="F28" s="682">
        <v>0</v>
      </c>
      <c r="G28" s="683">
        <v>0</v>
      </c>
      <c r="H28" s="653"/>
      <c r="I28" s="654"/>
      <c r="J28" s="682">
        <v>0</v>
      </c>
      <c r="K28" s="687">
        <v>0</v>
      </c>
      <c r="L28" s="653"/>
      <c r="M28" s="655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526"/>
      <c r="AB28" s="559" t="s">
        <v>279</v>
      </c>
      <c r="AC28" s="528"/>
      <c r="AD28" s="425" t="s">
        <v>115</v>
      </c>
      <c r="AE28" s="394" t="s">
        <v>122</v>
      </c>
      <c r="AF28" s="395" t="str">
        <f>IF(AND(ISNUMBER(F28),ISNUMBER(F29),ISNUMBER(F30)),IF((F29+F30)&gt;=F28,"subitems as large as total",""),"incomplete data")</f>
        <v>subitems as large as total</v>
      </c>
      <c r="AG28" s="401" t="str">
        <f t="shared" ref="AG28:AM28" si="3">IF(AND(ISNUMBER(G28),ISNUMBER(G29),ISNUMBER(G30)),IF((G29+G30)&gt;=G28,"subitems as large as total",""),"incomplete data")</f>
        <v>subitems as large as total</v>
      </c>
      <c r="AH28" s="400" t="str">
        <f t="shared" si="3"/>
        <v>incomplete data</v>
      </c>
      <c r="AI28" s="402" t="str">
        <f t="shared" si="3"/>
        <v>incomplete data</v>
      </c>
      <c r="AJ28" s="400" t="str">
        <f t="shared" si="3"/>
        <v>subitems as large as total</v>
      </c>
      <c r="AK28" s="402" t="str">
        <f t="shared" si="3"/>
        <v>subitems as large as total</v>
      </c>
      <c r="AL28" s="400" t="str">
        <f t="shared" si="3"/>
        <v>incomplete data</v>
      </c>
      <c r="AM28" s="403" t="str">
        <f t="shared" si="3"/>
        <v>incomplete data</v>
      </c>
    </row>
    <row r="29" spans="1:39" ht="18" x14ac:dyDescent="0.15">
      <c r="A29" s="526"/>
      <c r="B29" s="539" t="s">
        <v>264</v>
      </c>
      <c r="C29" s="540" t="s">
        <v>274</v>
      </c>
      <c r="D29" s="541" t="s">
        <v>97</v>
      </c>
      <c r="E29" s="530" t="s">
        <v>106</v>
      </c>
      <c r="F29" s="680">
        <v>0</v>
      </c>
      <c r="G29" s="681">
        <v>0</v>
      </c>
      <c r="H29" s="649">
        <v>0</v>
      </c>
      <c r="I29" s="650">
        <v>0</v>
      </c>
      <c r="J29" s="680">
        <v>0</v>
      </c>
      <c r="K29" s="686">
        <v>0</v>
      </c>
      <c r="L29" s="649">
        <v>0</v>
      </c>
      <c r="M29" s="651">
        <v>0</v>
      </c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526"/>
      <c r="AB29" s="539" t="s">
        <v>264</v>
      </c>
      <c r="AC29" s="540" t="s">
        <v>274</v>
      </c>
      <c r="AD29" s="407" t="s">
        <v>97</v>
      </c>
      <c r="AE29" s="394" t="s">
        <v>122</v>
      </c>
      <c r="AF29" s="400"/>
      <c r="AG29" s="401"/>
      <c r="AH29" s="400"/>
      <c r="AI29" s="402"/>
      <c r="AJ29" s="400"/>
      <c r="AK29" s="402"/>
      <c r="AL29" s="400"/>
      <c r="AM29" s="403"/>
    </row>
    <row r="30" spans="1:39" ht="45" x14ac:dyDescent="0.15">
      <c r="A30" s="526"/>
      <c r="B30" s="538"/>
      <c r="C30" s="560" t="s">
        <v>294</v>
      </c>
      <c r="D30" s="542" t="s">
        <v>98</v>
      </c>
      <c r="E30" s="534" t="s">
        <v>106</v>
      </c>
      <c r="F30" s="680">
        <v>0</v>
      </c>
      <c r="G30" s="681">
        <v>0</v>
      </c>
      <c r="H30" s="649">
        <v>0</v>
      </c>
      <c r="I30" s="650">
        <v>0</v>
      </c>
      <c r="J30" s="680">
        <v>0</v>
      </c>
      <c r="K30" s="686">
        <v>0</v>
      </c>
      <c r="L30" s="649">
        <v>0.01</v>
      </c>
      <c r="M30" s="651">
        <v>1</v>
      </c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526"/>
      <c r="AB30" s="538"/>
      <c r="AC30" s="560" t="s">
        <v>294</v>
      </c>
      <c r="AD30" s="408" t="s">
        <v>98</v>
      </c>
      <c r="AE30" s="405" t="s">
        <v>122</v>
      </c>
      <c r="AF30" s="400"/>
      <c r="AG30" s="401"/>
      <c r="AH30" s="400"/>
      <c r="AI30" s="402"/>
      <c r="AJ30" s="400"/>
      <c r="AK30" s="402"/>
      <c r="AL30" s="400"/>
      <c r="AM30" s="403"/>
    </row>
    <row r="31" spans="1:39" ht="30" x14ac:dyDescent="0.15">
      <c r="A31" s="526"/>
      <c r="B31" s="557" t="s">
        <v>295</v>
      </c>
      <c r="C31" s="540"/>
      <c r="D31" s="543" t="s">
        <v>280</v>
      </c>
      <c r="E31" s="534" t="s">
        <v>106</v>
      </c>
      <c r="F31" s="688">
        <v>1</v>
      </c>
      <c r="G31" s="689">
        <v>228</v>
      </c>
      <c r="H31" s="657">
        <v>29</v>
      </c>
      <c r="I31" s="658">
        <v>2014</v>
      </c>
      <c r="J31" s="688">
        <v>1</v>
      </c>
      <c r="K31" s="690">
        <v>228</v>
      </c>
      <c r="L31" s="657">
        <v>0.7</v>
      </c>
      <c r="M31" s="659">
        <v>295</v>
      </c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526"/>
      <c r="AB31" s="557" t="s">
        <v>295</v>
      </c>
      <c r="AC31" s="540"/>
      <c r="AD31" s="435" t="s">
        <v>124</v>
      </c>
      <c r="AE31" s="405" t="s">
        <v>122</v>
      </c>
      <c r="AF31" s="400"/>
      <c r="AG31" s="401"/>
      <c r="AH31" s="400"/>
      <c r="AI31" s="402"/>
      <c r="AJ31" s="400"/>
      <c r="AK31" s="402"/>
      <c r="AL31" s="400"/>
      <c r="AM31" s="403"/>
    </row>
    <row r="32" spans="1:39" ht="30" x14ac:dyDescent="0.15">
      <c r="A32" s="544"/>
      <c r="B32" s="561" t="s">
        <v>296</v>
      </c>
      <c r="C32" s="540"/>
      <c r="D32" s="543" t="s">
        <v>281</v>
      </c>
      <c r="E32" s="534" t="s">
        <v>106</v>
      </c>
      <c r="F32" s="680">
        <v>0</v>
      </c>
      <c r="G32" s="681">
        <v>0</v>
      </c>
      <c r="H32" s="657">
        <v>0</v>
      </c>
      <c r="I32" s="658">
        <v>0</v>
      </c>
      <c r="J32" s="680">
        <v>0</v>
      </c>
      <c r="K32" s="686">
        <v>0</v>
      </c>
      <c r="L32" s="657">
        <v>0</v>
      </c>
      <c r="M32" s="659">
        <v>0</v>
      </c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544"/>
      <c r="AB32" s="561" t="s">
        <v>296</v>
      </c>
      <c r="AC32" s="540"/>
      <c r="AD32" s="426" t="s">
        <v>116</v>
      </c>
      <c r="AE32" s="405" t="s">
        <v>122</v>
      </c>
      <c r="AF32" s="400"/>
      <c r="AG32" s="401"/>
      <c r="AH32" s="400"/>
      <c r="AI32" s="402"/>
      <c r="AJ32" s="400"/>
      <c r="AK32" s="402"/>
      <c r="AL32" s="400"/>
      <c r="AM32" s="403"/>
    </row>
    <row r="33" spans="1:39" ht="30" x14ac:dyDescent="0.15">
      <c r="A33" s="665" t="s">
        <v>200</v>
      </c>
      <c r="B33" s="666" t="s">
        <v>249</v>
      </c>
      <c r="C33" s="545"/>
      <c r="D33" s="546" t="s">
        <v>85</v>
      </c>
      <c r="E33" s="525" t="s">
        <v>71</v>
      </c>
      <c r="F33" s="676">
        <v>98</v>
      </c>
      <c r="G33" s="677">
        <v>30740</v>
      </c>
      <c r="H33" s="641">
        <v>207</v>
      </c>
      <c r="I33" s="643">
        <v>55140</v>
      </c>
      <c r="J33" s="676">
        <v>4</v>
      </c>
      <c r="K33" s="684">
        <v>989</v>
      </c>
      <c r="L33" s="641">
        <v>2</v>
      </c>
      <c r="M33" s="644">
        <v>477</v>
      </c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665" t="s">
        <v>200</v>
      </c>
      <c r="AB33" s="666" t="s">
        <v>249</v>
      </c>
      <c r="AC33" s="545"/>
      <c r="AD33" s="409" t="s">
        <v>85</v>
      </c>
      <c r="AE33" s="389" t="s">
        <v>102</v>
      </c>
      <c r="AF33" s="390" t="s">
        <v>0</v>
      </c>
      <c r="AG33" s="392" t="s">
        <v>0</v>
      </c>
      <c r="AH33" s="390" t="s">
        <v>0</v>
      </c>
      <c r="AI33" s="392" t="s">
        <v>0</v>
      </c>
      <c r="AJ33" s="390" t="s">
        <v>0</v>
      </c>
      <c r="AK33" s="392" t="s">
        <v>0</v>
      </c>
      <c r="AL33" s="390" t="s">
        <v>0</v>
      </c>
      <c r="AM33" s="393" t="s">
        <v>0</v>
      </c>
    </row>
    <row r="34" spans="1:39" ht="18" x14ac:dyDescent="0.15">
      <c r="A34" s="526"/>
      <c r="B34" s="547" t="s">
        <v>297</v>
      </c>
      <c r="C34" s="539"/>
      <c r="D34" s="531" t="s">
        <v>259</v>
      </c>
      <c r="E34" s="530" t="s">
        <v>71</v>
      </c>
      <c r="F34" s="682">
        <v>96</v>
      </c>
      <c r="G34" s="683">
        <v>30404</v>
      </c>
      <c r="H34" s="653">
        <v>201</v>
      </c>
      <c r="I34" s="654">
        <v>54069</v>
      </c>
      <c r="J34" s="682">
        <v>4</v>
      </c>
      <c r="K34" s="687">
        <v>955</v>
      </c>
      <c r="L34" s="653">
        <v>0.3</v>
      </c>
      <c r="M34" s="655">
        <v>216</v>
      </c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526"/>
      <c r="AB34" s="547" t="s">
        <v>297</v>
      </c>
      <c r="AC34" s="539"/>
      <c r="AD34" s="425" t="s">
        <v>117</v>
      </c>
      <c r="AE34" s="394" t="s">
        <v>102</v>
      </c>
      <c r="AF34" s="400"/>
      <c r="AG34" s="402"/>
      <c r="AH34" s="400"/>
      <c r="AI34" s="402"/>
      <c r="AJ34" s="400"/>
      <c r="AK34" s="402"/>
      <c r="AL34" s="400"/>
      <c r="AM34" s="403"/>
    </row>
    <row r="35" spans="1:39" ht="18" x14ac:dyDescent="0.15">
      <c r="A35" s="526"/>
      <c r="B35" s="547" t="s">
        <v>298</v>
      </c>
      <c r="C35" s="538"/>
      <c r="D35" s="548" t="s">
        <v>260</v>
      </c>
      <c r="E35" s="549" t="s">
        <v>71</v>
      </c>
      <c r="F35" s="678">
        <v>2</v>
      </c>
      <c r="G35" s="679">
        <v>336</v>
      </c>
      <c r="H35" s="645">
        <v>6</v>
      </c>
      <c r="I35" s="647">
        <v>1071</v>
      </c>
      <c r="J35" s="678">
        <v>0.01</v>
      </c>
      <c r="K35" s="685">
        <v>34</v>
      </c>
      <c r="L35" s="645">
        <v>1.5</v>
      </c>
      <c r="M35" s="648">
        <v>261</v>
      </c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526"/>
      <c r="AB35" s="547" t="s">
        <v>298</v>
      </c>
      <c r="AC35" s="538"/>
      <c r="AD35" s="430" t="s">
        <v>118</v>
      </c>
      <c r="AE35" s="410" t="s">
        <v>102</v>
      </c>
      <c r="AF35" s="395"/>
      <c r="AG35" s="397"/>
      <c r="AH35" s="395"/>
      <c r="AI35" s="397"/>
      <c r="AJ35" s="395"/>
      <c r="AK35" s="397"/>
      <c r="AL35" s="395"/>
      <c r="AM35" s="398"/>
    </row>
    <row r="36" spans="1:39" ht="55.5" customHeight="1" x14ac:dyDescent="0.15">
      <c r="A36" s="522" t="s">
        <v>201</v>
      </c>
      <c r="B36" s="562" t="s">
        <v>250</v>
      </c>
      <c r="C36" s="550"/>
      <c r="D36" s="524" t="s">
        <v>86</v>
      </c>
      <c r="E36" s="525" t="s">
        <v>71</v>
      </c>
      <c r="F36" s="676">
        <v>28</v>
      </c>
      <c r="G36" s="677">
        <v>11343</v>
      </c>
      <c r="H36" s="641"/>
      <c r="I36" s="643"/>
      <c r="J36" s="676">
        <v>175</v>
      </c>
      <c r="K36" s="684">
        <v>58063</v>
      </c>
      <c r="L36" s="641"/>
      <c r="M36" s="644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522" t="s">
        <v>201</v>
      </c>
      <c r="AB36" s="562" t="s">
        <v>250</v>
      </c>
      <c r="AC36" s="550"/>
      <c r="AD36" s="388" t="s">
        <v>86</v>
      </c>
      <c r="AE36" s="389" t="s">
        <v>102</v>
      </c>
      <c r="AF36" s="390" t="s">
        <v>0</v>
      </c>
      <c r="AG36" s="392" t="s">
        <v>0</v>
      </c>
      <c r="AH36" s="390" t="s">
        <v>0</v>
      </c>
      <c r="AI36" s="392" t="s">
        <v>0</v>
      </c>
      <c r="AJ36" s="390" t="s">
        <v>0</v>
      </c>
      <c r="AK36" s="392" t="s">
        <v>0</v>
      </c>
      <c r="AL36" s="390" t="s">
        <v>0</v>
      </c>
      <c r="AM36" s="393" t="s">
        <v>0</v>
      </c>
    </row>
    <row r="37" spans="1:39" ht="18" x14ac:dyDescent="0.15">
      <c r="A37" s="526"/>
      <c r="B37" s="547" t="s">
        <v>299</v>
      </c>
      <c r="C37" s="539"/>
      <c r="D37" s="531" t="s">
        <v>255</v>
      </c>
      <c r="E37" s="530" t="s">
        <v>71</v>
      </c>
      <c r="F37" s="678">
        <v>19</v>
      </c>
      <c r="G37" s="679">
        <v>8731</v>
      </c>
      <c r="H37" s="645">
        <v>21</v>
      </c>
      <c r="I37" s="647">
        <v>8343</v>
      </c>
      <c r="J37" s="678">
        <v>46</v>
      </c>
      <c r="K37" s="685">
        <v>18084</v>
      </c>
      <c r="L37" s="645">
        <v>42</v>
      </c>
      <c r="M37" s="648">
        <v>20179</v>
      </c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526"/>
      <c r="AB37" s="547" t="s">
        <v>299</v>
      </c>
      <c r="AC37" s="539"/>
      <c r="AD37" s="425" t="s">
        <v>113</v>
      </c>
      <c r="AE37" s="394" t="s">
        <v>102</v>
      </c>
      <c r="AF37" s="395"/>
      <c r="AG37" s="397"/>
      <c r="AH37" s="395"/>
      <c r="AI37" s="397"/>
      <c r="AJ37" s="395"/>
      <c r="AK37" s="397"/>
      <c r="AL37" s="395"/>
      <c r="AM37" s="398"/>
    </row>
    <row r="38" spans="1:39" ht="18" x14ac:dyDescent="0.15">
      <c r="A38" s="526"/>
      <c r="B38" s="547" t="s">
        <v>300</v>
      </c>
      <c r="C38" s="539"/>
      <c r="D38" s="531" t="s">
        <v>256</v>
      </c>
      <c r="E38" s="530" t="s">
        <v>71</v>
      </c>
      <c r="F38" s="678">
        <v>3</v>
      </c>
      <c r="G38" s="679">
        <v>695</v>
      </c>
      <c r="H38" s="645">
        <v>4</v>
      </c>
      <c r="I38" s="647">
        <v>1050</v>
      </c>
      <c r="J38" s="678">
        <v>102</v>
      </c>
      <c r="K38" s="685">
        <v>31843</v>
      </c>
      <c r="L38" s="645">
        <v>105</v>
      </c>
      <c r="M38" s="648">
        <v>37017</v>
      </c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526"/>
      <c r="AB38" s="547" t="s">
        <v>300</v>
      </c>
      <c r="AC38" s="539"/>
      <c r="AD38" s="425" t="s">
        <v>114</v>
      </c>
      <c r="AE38" s="394" t="s">
        <v>102</v>
      </c>
      <c r="AF38" s="395"/>
      <c r="AG38" s="397"/>
      <c r="AH38" s="395"/>
      <c r="AI38" s="397"/>
      <c r="AJ38" s="395"/>
      <c r="AK38" s="397"/>
      <c r="AL38" s="395"/>
      <c r="AM38" s="398"/>
    </row>
    <row r="39" spans="1:39" ht="18" x14ac:dyDescent="0.15">
      <c r="A39" s="526"/>
      <c r="B39" s="547" t="s">
        <v>301</v>
      </c>
      <c r="C39" s="539"/>
      <c r="D39" s="531" t="s">
        <v>261</v>
      </c>
      <c r="E39" s="530" t="s">
        <v>71</v>
      </c>
      <c r="F39" s="678">
        <v>0.1</v>
      </c>
      <c r="G39" s="679">
        <v>66</v>
      </c>
      <c r="H39" s="645">
        <v>0.01</v>
      </c>
      <c r="I39" s="647">
        <v>97</v>
      </c>
      <c r="J39" s="678">
        <v>0.2</v>
      </c>
      <c r="K39" s="685">
        <v>137</v>
      </c>
      <c r="L39" s="645">
        <v>0.8</v>
      </c>
      <c r="M39" s="648">
        <v>370</v>
      </c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526"/>
      <c r="AB39" s="547" t="s">
        <v>301</v>
      </c>
      <c r="AC39" s="539"/>
      <c r="AD39" s="425" t="s">
        <v>119</v>
      </c>
      <c r="AE39" s="394" t="s">
        <v>102</v>
      </c>
      <c r="AF39" s="395"/>
      <c r="AG39" s="397"/>
      <c r="AH39" s="395"/>
      <c r="AI39" s="397"/>
      <c r="AJ39" s="395"/>
      <c r="AK39" s="397"/>
      <c r="AL39" s="395"/>
      <c r="AM39" s="398"/>
    </row>
    <row r="40" spans="1:39" ht="18" x14ac:dyDescent="0.15">
      <c r="A40" s="526"/>
      <c r="B40" s="547" t="s">
        <v>302</v>
      </c>
      <c r="C40" s="539"/>
      <c r="D40" s="531" t="s">
        <v>262</v>
      </c>
      <c r="E40" s="530" t="s">
        <v>71</v>
      </c>
      <c r="F40" s="678">
        <v>0.1</v>
      </c>
      <c r="G40" s="679">
        <v>22</v>
      </c>
      <c r="H40" s="645">
        <v>0.01</v>
      </c>
      <c r="I40" s="647">
        <v>3</v>
      </c>
      <c r="J40" s="678">
        <v>0.1</v>
      </c>
      <c r="K40" s="685">
        <v>65</v>
      </c>
      <c r="L40" s="645">
        <v>0.2</v>
      </c>
      <c r="M40" s="648">
        <v>115</v>
      </c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526"/>
      <c r="AB40" s="547" t="s">
        <v>302</v>
      </c>
      <c r="AC40" s="539"/>
      <c r="AD40" s="425" t="s">
        <v>120</v>
      </c>
      <c r="AE40" s="394" t="s">
        <v>102</v>
      </c>
      <c r="AF40" s="395"/>
      <c r="AG40" s="397"/>
      <c r="AH40" s="395"/>
      <c r="AI40" s="397"/>
      <c r="AJ40" s="395"/>
      <c r="AK40" s="397"/>
      <c r="AL40" s="395"/>
      <c r="AM40" s="398"/>
    </row>
    <row r="41" spans="1:39" ht="18" x14ac:dyDescent="0.15">
      <c r="A41" s="526"/>
      <c r="B41" s="547" t="s">
        <v>303</v>
      </c>
      <c r="C41" s="539"/>
      <c r="D41" s="531" t="s">
        <v>263</v>
      </c>
      <c r="E41" s="530" t="s">
        <v>71</v>
      </c>
      <c r="F41" s="678">
        <v>4</v>
      </c>
      <c r="G41" s="679">
        <v>1567</v>
      </c>
      <c r="H41" s="645">
        <v>4.4000000000000004</v>
      </c>
      <c r="I41" s="647">
        <v>1805</v>
      </c>
      <c r="J41" s="678">
        <v>6</v>
      </c>
      <c r="K41" s="685">
        <v>3202</v>
      </c>
      <c r="L41" s="645">
        <v>5.2</v>
      </c>
      <c r="M41" s="648">
        <v>2956</v>
      </c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526"/>
      <c r="AB41" s="547" t="s">
        <v>303</v>
      </c>
      <c r="AC41" s="539"/>
      <c r="AD41" s="425" t="s">
        <v>121</v>
      </c>
      <c r="AE41" s="394" t="s">
        <v>102</v>
      </c>
      <c r="AF41" s="395"/>
      <c r="AG41" s="397"/>
      <c r="AH41" s="395"/>
      <c r="AI41" s="397"/>
      <c r="AJ41" s="395"/>
      <c r="AK41" s="397"/>
      <c r="AL41" s="395"/>
      <c r="AM41" s="398"/>
    </row>
    <row r="42" spans="1:39" ht="18" x14ac:dyDescent="0.15">
      <c r="A42" s="526"/>
      <c r="B42" s="547" t="s">
        <v>304</v>
      </c>
      <c r="C42" s="539"/>
      <c r="D42" s="551" t="s">
        <v>258</v>
      </c>
      <c r="E42" s="530" t="s">
        <v>71</v>
      </c>
      <c r="F42" s="682">
        <v>1.7</v>
      </c>
      <c r="G42" s="683">
        <v>262</v>
      </c>
      <c r="H42" s="653">
        <v>4</v>
      </c>
      <c r="I42" s="654">
        <v>626</v>
      </c>
      <c r="J42" s="682">
        <v>21</v>
      </c>
      <c r="K42" s="687">
        <v>4752</v>
      </c>
      <c r="L42" s="653">
        <v>19</v>
      </c>
      <c r="M42" s="655">
        <v>4271</v>
      </c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526"/>
      <c r="AB42" s="547" t="s">
        <v>304</v>
      </c>
      <c r="AC42" s="539"/>
      <c r="AD42" s="435" t="s">
        <v>124</v>
      </c>
      <c r="AE42" s="394" t="s">
        <v>102</v>
      </c>
      <c r="AF42" s="400"/>
      <c r="AG42" s="402"/>
      <c r="AH42" s="400"/>
      <c r="AI42" s="402"/>
      <c r="AJ42" s="400"/>
      <c r="AK42" s="402"/>
      <c r="AL42" s="400"/>
      <c r="AM42" s="403"/>
    </row>
    <row r="43" spans="1:39" ht="18.75" thickBot="1" x14ac:dyDescent="0.2">
      <c r="A43" s="552"/>
      <c r="B43" s="553" t="s">
        <v>305</v>
      </c>
      <c r="C43" s="554"/>
      <c r="D43" s="555" t="s">
        <v>257</v>
      </c>
      <c r="E43" s="556" t="s">
        <v>71</v>
      </c>
      <c r="F43" s="691">
        <v>0</v>
      </c>
      <c r="G43" s="692">
        <v>0</v>
      </c>
      <c r="H43" s="660">
        <v>0.1</v>
      </c>
      <c r="I43" s="661">
        <v>166</v>
      </c>
      <c r="J43" s="691">
        <v>0</v>
      </c>
      <c r="K43" s="693">
        <v>0</v>
      </c>
      <c r="L43" s="660">
        <v>0</v>
      </c>
      <c r="M43" s="662">
        <v>0</v>
      </c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552"/>
      <c r="AB43" s="553" t="s">
        <v>305</v>
      </c>
      <c r="AC43" s="554"/>
      <c r="AD43" s="431" t="s">
        <v>115</v>
      </c>
      <c r="AE43" s="411" t="s">
        <v>102</v>
      </c>
      <c r="AF43" s="412"/>
      <c r="AG43" s="413"/>
      <c r="AH43" s="412"/>
      <c r="AI43" s="413"/>
      <c r="AJ43" s="412"/>
      <c r="AK43" s="413"/>
      <c r="AL43" s="412"/>
      <c r="AM43" s="414"/>
    </row>
    <row r="44" spans="1:39" ht="18.75" customHeight="1" x14ac:dyDescent="0.25">
      <c r="A44" s="415" t="s">
        <v>99</v>
      </c>
      <c r="B44" s="415"/>
      <c r="C44" s="415"/>
      <c r="D44" s="416"/>
      <c r="E44" s="416"/>
      <c r="F44" s="417"/>
      <c r="G44" s="417"/>
      <c r="H44" s="417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</row>
    <row r="45" spans="1:39" ht="18" customHeight="1" x14ac:dyDescent="0.25">
      <c r="A45" s="358" t="s">
        <v>306</v>
      </c>
      <c r="B45" s="358"/>
      <c r="C45" s="358"/>
      <c r="D45" s="320"/>
      <c r="E45" s="320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</row>
    <row r="46" spans="1:39" ht="15.75" x14ac:dyDescent="0.25">
      <c r="A46" s="358" t="s">
        <v>100</v>
      </c>
      <c r="B46" s="358"/>
      <c r="C46" s="358"/>
      <c r="D46" s="320"/>
      <c r="E46" s="320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</row>
    <row r="47" spans="1:39" ht="20.25" customHeight="1" x14ac:dyDescent="0.25">
      <c r="A47" s="434" t="s">
        <v>123</v>
      </c>
      <c r="B47" s="358"/>
      <c r="C47" s="358"/>
      <c r="D47" s="320"/>
      <c r="E47" s="320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</row>
    <row r="48" spans="1:39" ht="15.75" x14ac:dyDescent="0.25">
      <c r="A48" s="358"/>
      <c r="B48" s="358"/>
      <c r="C48" s="358"/>
      <c r="D48" s="320"/>
      <c r="E48" s="320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</row>
    <row r="49" spans="1:39" ht="15.75" x14ac:dyDescent="0.25">
      <c r="A49" s="358"/>
      <c r="B49" s="358"/>
      <c r="C49" s="358"/>
      <c r="D49" s="320"/>
      <c r="E49" s="320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</row>
  </sheetData>
  <sheetProtection sheet="1" objects="1" scenarios="1"/>
  <mergeCells count="26"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48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74</v>
      </c>
    </row>
    <row r="2" spans="2:2" x14ac:dyDescent="0.15">
      <c r="B2" s="255">
        <f>'JQ1|Primary Products|Production'!D13+'JQ2 | Primary Products | Trade'!D11+'JQ2 | Primary Products | Trade'!H11</f>
        <v>8157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75</v>
      </c>
      <c r="B1" t="s">
        <v>76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JQ1|Primary Products|Production</vt:lpstr>
      <vt:lpstr>JQ2 | Primary Products | Trade</vt:lpstr>
      <vt:lpstr>JQ3 | Secondary Products| Trade</vt:lpstr>
      <vt:lpstr>ECE-EU | Species | Trade</vt:lpstr>
      <vt:lpstr>Notes</vt:lpstr>
      <vt:lpstr>Validation</vt:lpstr>
      <vt:lpstr>Upload</vt:lpstr>
      <vt:lpstr>'ECE-EU | Species | Trade'!Print_Area</vt:lpstr>
      <vt:lpstr>'JQ1|Primary Products|Production'!Print_Area</vt:lpstr>
      <vt:lpstr>'JQ2 | Primary Products | Trade'!Print_Area</vt:lpstr>
      <vt:lpstr>'JQ3 | Secondary Products| Trade'!Print_Area</vt:lpstr>
      <vt:lpstr>'JQ1|Primary Products|Production'!Print_Titles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Markus Stolze 20/06/18</cp:lastModifiedBy>
  <cp:lastPrinted>2018-06-09T19:59:19Z</cp:lastPrinted>
  <dcterms:created xsi:type="dcterms:W3CDTF">1998-09-16T16:39:33Z</dcterms:created>
  <dcterms:modified xsi:type="dcterms:W3CDTF">2018-07-13T09:56:35Z</dcterms:modified>
</cp:coreProperties>
</file>