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5440" windowHeight="11715" tabRatio="787" activeTab="3"/>
  </bookViews>
  <sheets>
    <sheet name="JQ1-Production" sheetId="1" r:id="rId1"/>
    <sheet name="JQ2-Trade" sheetId="2" r:id="rId2"/>
    <sheet name="JQ3-Trade" sheetId="3" r:id="rId3"/>
    <sheet name="ECE-EU Species" sheetId="4" r:id="rId4"/>
    <sheet name="Notes" sheetId="5" state="hidden" r:id="rId5"/>
    <sheet name="Validation" sheetId="6" state="hidden" r:id="rId6"/>
    <sheet name="Upload" sheetId="7" state="hidden" r:id="rId7"/>
  </sheets>
  <definedNames>
    <definedName name="_xlnm.Print_Area" localSheetId="3">'ECE-EU Species'!$A$2:$AM$51</definedName>
    <definedName name="_xlnm.Print_Area" localSheetId="0">'JQ1-Production'!$A$1:$L$84</definedName>
    <definedName name="_xlnm.Print_Area" localSheetId="1">'JQ2-Trade'!$A$2:$AD$69</definedName>
    <definedName name="_xlnm.Print_Area" localSheetId="2">'JQ3-Trade'!$A$2:$N$37</definedName>
    <definedName name="_xlnm.Print_Titles" localSheetId="0">'JQ1-Production'!$1:$11</definedName>
    <definedName name="Z_E59B5840_EF58_11D3_B672_B1E0953C1B26_.wvu.PrintArea" localSheetId="0" hidden="1">'JQ1-Production'!$A$1:$E$83</definedName>
    <definedName name="Z_E59B5840_EF58_11D3_B672_B1E0953C1B26_.wvu.PrintArea" localSheetId="1" hidden="1">'JQ2-Trade'!$A$2:$K$69</definedName>
    <definedName name="Z_E59B5840_EF58_11D3_B672_B1E0953C1B26_.wvu.PrintTitles" localSheetId="0" hidden="1">'JQ1-Production'!$1:$11</definedName>
    <definedName name="Z_E59B5840_EF58_11D3_B672_B1E0953C1B26_.wvu.Rows" localSheetId="0" hidden="1">'JQ1-Production'!#REF!</definedName>
  </definedNames>
  <calcPr fullCalcOnLoad="1"/>
</workbook>
</file>

<file path=xl/comments1.xml><?xml version="1.0" encoding="utf-8"?>
<comments xmlns="http://schemas.openxmlformats.org/spreadsheetml/2006/main">
  <authors>
    <author>McCusker 14/6/07</author>
  </authors>
  <commentList>
    <comment ref="R11" authorId="0">
      <text>
        <r>
          <rPr>
            <sz val="8"/>
            <rFont val="Tahoma"/>
            <family val="2"/>
          </rPr>
          <t>minus 1.2.3 (other ind. RW) production</t>
        </r>
      </text>
    </comment>
  </commentList>
</comments>
</file>

<file path=xl/sharedStrings.xml><?xml version="1.0" encoding="utf-8"?>
<sst xmlns="http://schemas.openxmlformats.org/spreadsheetml/2006/main" count="1362" uniqueCount="281">
  <si>
    <t xml:space="preserve"> </t>
  </si>
  <si>
    <t xml:space="preserve"> Quantity</t>
  </si>
  <si>
    <t>I M P O R T</t>
  </si>
  <si>
    <t>Coniferous</t>
  </si>
  <si>
    <t>Non-Coniferous</t>
  </si>
  <si>
    <t>E X P O R T</t>
  </si>
  <si>
    <t>FOREST SECTOR QUESTIONNAIRE</t>
  </si>
  <si>
    <t>Code</t>
  </si>
  <si>
    <t>Quantity</t>
  </si>
  <si>
    <t>Unit</t>
  </si>
  <si>
    <t>Date:</t>
  </si>
  <si>
    <t>Official Address (in full):</t>
  </si>
  <si>
    <t>Telephone:</t>
  </si>
  <si>
    <t>Fax:</t>
  </si>
  <si>
    <t>E-mail:</t>
  </si>
  <si>
    <t>Name of Official responsible for reply:</t>
  </si>
  <si>
    <t>Product</t>
  </si>
  <si>
    <t xml:space="preserve">  PRODUCTION</t>
  </si>
  <si>
    <t>JQ2</t>
  </si>
  <si>
    <t>1.2.1</t>
  </si>
  <si>
    <t>1.2.1.C</t>
  </si>
  <si>
    <t>1.C</t>
  </si>
  <si>
    <t>1.1.C</t>
  </si>
  <si>
    <t>1.2.C</t>
  </si>
  <si>
    <t>1.2.2</t>
  </si>
  <si>
    <t>1.2.2.C</t>
  </si>
  <si>
    <t>1.2.3</t>
  </si>
  <si>
    <t>1.2.3.C</t>
  </si>
  <si>
    <t>5.C</t>
  </si>
  <si>
    <t>6.1.C</t>
  </si>
  <si>
    <t>6.2.C</t>
  </si>
  <si>
    <t>6.4.1</t>
  </si>
  <si>
    <t>6.4.2</t>
  </si>
  <si>
    <t>6.4.3</t>
  </si>
  <si>
    <t>7.3.1</t>
  </si>
  <si>
    <t>7.3.2</t>
  </si>
  <si>
    <t>7.3.3</t>
  </si>
  <si>
    <t>7.3.4</t>
  </si>
  <si>
    <t>10.3.1</t>
  </si>
  <si>
    <t>10.3.2</t>
  </si>
  <si>
    <t>10.3.3</t>
  </si>
  <si>
    <t>code</t>
  </si>
  <si>
    <t>Removals and Production</t>
  </si>
  <si>
    <t>JQ1</t>
  </si>
  <si>
    <t>OTHER INDUSTRIAL ROUNDWOOD</t>
  </si>
  <si>
    <t>WOOD CHARCOAL</t>
  </si>
  <si>
    <t xml:space="preserve">SAWNWOOD </t>
  </si>
  <si>
    <t>VENEER SHEETS</t>
  </si>
  <si>
    <t>WOOD-BASED PANELS</t>
  </si>
  <si>
    <t xml:space="preserve">Country: </t>
  </si>
  <si>
    <t xml:space="preserve">PLYWOOD </t>
  </si>
  <si>
    <t xml:space="preserve">FIBREBOARD </t>
  </si>
  <si>
    <t xml:space="preserve">HARDBOARD </t>
  </si>
  <si>
    <t>WOOD PULP</t>
  </si>
  <si>
    <t>DISSOLVING GRADES</t>
  </si>
  <si>
    <t>RECOVERED PAPER</t>
  </si>
  <si>
    <t>PAPER AND PAPERBOARD</t>
  </si>
  <si>
    <t>NEWSPRINT</t>
  </si>
  <si>
    <t>SAWLOGS AND VENEER LOGS</t>
  </si>
  <si>
    <t>Unit of</t>
  </si>
  <si>
    <t>quantity</t>
  </si>
  <si>
    <t xml:space="preserve">OTHER PULP </t>
  </si>
  <si>
    <t>6.3.1</t>
  </si>
  <si>
    <t>RECOVERED FIBRE PULP</t>
  </si>
  <si>
    <t>Trade</t>
  </si>
  <si>
    <t>GRAPHIC PAPERS</t>
  </si>
  <si>
    <t>10.1.1</t>
  </si>
  <si>
    <t>10.1.2</t>
  </si>
  <si>
    <t>UNCOATED MECHANICAL</t>
  </si>
  <si>
    <t>10.1.3</t>
  </si>
  <si>
    <t>UNCOATED WOODFREE</t>
  </si>
  <si>
    <t>10.1.4</t>
  </si>
  <si>
    <t>COATED PAPERS</t>
  </si>
  <si>
    <t>PACKAGING MATERIALS</t>
  </si>
  <si>
    <t>CASE MATERIALS</t>
  </si>
  <si>
    <t>WRAPPING PAPERS</t>
  </si>
  <si>
    <t>10.3.4</t>
  </si>
  <si>
    <t>OTHER PAPERS MAINLY FOR PACKAGING</t>
  </si>
  <si>
    <t>PULP FROM FIBRES OTHER THAN WOOD</t>
  </si>
  <si>
    <t>1.NC</t>
  </si>
  <si>
    <t>1.1.NC</t>
  </si>
  <si>
    <t>1.2.NC</t>
  </si>
  <si>
    <t>1.2.1.NC</t>
  </si>
  <si>
    <t>1.2.2.NC</t>
  </si>
  <si>
    <t>5.NC</t>
  </si>
  <si>
    <t>1.2.3.NC</t>
  </si>
  <si>
    <t>6.1.NC</t>
  </si>
  <si>
    <t>6.2.NC</t>
  </si>
  <si>
    <t>WOOD CHIPS AND PARTICLES</t>
  </si>
  <si>
    <t>1000 mt</t>
  </si>
  <si>
    <t>Country:</t>
  </si>
  <si>
    <t>11.1</t>
  </si>
  <si>
    <t>11.1.C</t>
  </si>
  <si>
    <t>of which: Tropical</t>
  </si>
  <si>
    <t>11.2</t>
  </si>
  <si>
    <t>11.3</t>
  </si>
  <si>
    <t>11.4</t>
  </si>
  <si>
    <t>11.5</t>
  </si>
  <si>
    <t>Non-coniferous</t>
  </si>
  <si>
    <t>5.NC.T</t>
  </si>
  <si>
    <t>6.1.NC.T</t>
  </si>
  <si>
    <t>6.2.NC.T</t>
  </si>
  <si>
    <t>1.2.NC.T</t>
  </si>
  <si>
    <t>Value</t>
  </si>
  <si>
    <t>Secondary Processed Wood and Paper Products</t>
  </si>
  <si>
    <t>11.1.NC</t>
  </si>
  <si>
    <t>11.1.NC.T</t>
  </si>
  <si>
    <t>I M P O R T  V A L U E</t>
  </si>
  <si>
    <t xml:space="preserve">E X P O R T  V A L U E </t>
  </si>
  <si>
    <t>Discrepancies</t>
  </si>
  <si>
    <r>
      <t>1000 m</t>
    </r>
    <r>
      <rPr>
        <vertAlign val="superscript"/>
        <sz val="10"/>
        <rFont val="Univers"/>
        <family val="2"/>
      </rPr>
      <t>3</t>
    </r>
  </si>
  <si>
    <r>
      <t>1000 m</t>
    </r>
    <r>
      <rPr>
        <vertAlign val="superscript"/>
        <sz val="11"/>
        <rFont val="Univers"/>
        <family val="2"/>
      </rPr>
      <t>3</t>
    </r>
  </si>
  <si>
    <t>if not 0, please verify !!!</t>
  </si>
  <si>
    <t>Test</t>
  </si>
  <si>
    <t>AREA CODE</t>
  </si>
  <si>
    <t xml:space="preserve"> "ITEM CODE"</t>
  </si>
  <si>
    <t xml:space="preserve"> "ELEMENT CODE"</t>
  </si>
  <si>
    <t xml:space="preserve"> "YEAR"</t>
  </si>
  <si>
    <t xml:space="preserve"> "NEW VALUE"</t>
  </si>
  <si>
    <t xml:space="preserve"> "SYMB"</t>
  </si>
  <si>
    <t xml:space="preserve"> "NOTE"</t>
  </si>
  <si>
    <t>12.6.1</t>
  </si>
  <si>
    <t>12.6.2</t>
  </si>
  <si>
    <t>12.6.3</t>
  </si>
  <si>
    <t>Apparent Consumption</t>
  </si>
  <si>
    <t>if negative, please check !!!</t>
  </si>
  <si>
    <t>NA</t>
  </si>
  <si>
    <r>
      <t>Specify Currency and Unit of Value</t>
    </r>
    <r>
      <rPr>
        <b/>
        <sz val="10"/>
        <color indexed="10"/>
        <rFont val="Univers"/>
        <family val="2"/>
      </rPr>
      <t xml:space="preserve"> (e.g.:1000 US $)</t>
    </r>
    <r>
      <rPr>
        <b/>
        <sz val="16"/>
        <color indexed="10"/>
        <rFont val="Univers"/>
        <family val="2"/>
      </rPr>
      <t>:</t>
    </r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</si>
  <si>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US $)</t>
    </r>
    <r>
      <rPr>
        <b/>
        <sz val="16"/>
        <color indexed="10"/>
        <rFont val="Univers"/>
        <family val="2"/>
      </rPr>
      <t>:</t>
    </r>
  </si>
  <si>
    <t xml:space="preserve">Sawnwood, Coniferous </t>
  </si>
  <si>
    <t>Sawnwood, Non-coniferous</t>
  </si>
  <si>
    <t>Classification</t>
  </si>
  <si>
    <t xml:space="preserve">OTHER FIBREBOARD </t>
  </si>
  <si>
    <t>CARTONBOARD</t>
  </si>
  <si>
    <t>11.7.1</t>
  </si>
  <si>
    <t>JQ3</t>
  </si>
  <si>
    <t>Checks</t>
  </si>
  <si>
    <t>ECE/EU Species Trade</t>
  </si>
  <si>
    <t>- looks to see if JQ2 and this sheet the same</t>
  </si>
  <si>
    <t>- checks the sum when they should be equal</t>
  </si>
  <si>
    <t>DISCREPANCIES - please note cells with notes and review data</t>
  </si>
  <si>
    <t>- makes sure there are valid numbers for all cells (blanks/text will generate error)</t>
  </si>
  <si>
    <t>- for the "of which", flags when subitems are &gt; or = to aggregate</t>
  </si>
  <si>
    <t>Other / Non-specified</t>
  </si>
  <si>
    <t>sawlogs and veneer logs</t>
  </si>
  <si>
    <t>pulpwood and other industrial roundwood</t>
  </si>
  <si>
    <t>Light blue cells are requested only for EU members using the Combined Nomenclature to fill in - other countries are welcome to do so if their trade classification nomenclature permits</t>
  </si>
  <si>
    <t>"ex" codes indicate that only part of that trade classication code is used</t>
  </si>
  <si>
    <t>Please note that information on tropical species trade is requested in questionnaire ITTO2 for ITTO member countries</t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</si>
  <si>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national currency)</t>
    </r>
    <r>
      <rPr>
        <b/>
        <sz val="16"/>
        <color indexed="10"/>
        <rFont val="Univers"/>
        <family val="2"/>
      </rPr>
      <t>:</t>
    </r>
  </si>
  <si>
    <r>
      <t>1000 m</t>
    </r>
    <r>
      <rPr>
        <vertAlign val="superscript"/>
        <sz val="12"/>
        <rFont val="Univers"/>
        <family val="2"/>
      </rPr>
      <t>3</t>
    </r>
  </si>
  <si>
    <r>
      <t>1000 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</t>
    </r>
  </si>
  <si>
    <r>
      <t>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 = cubic metres underbark (i.e. excluding bark)</t>
    </r>
  </si>
  <si>
    <r>
      <t>1000 m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ub</t>
    </r>
  </si>
  <si>
    <r>
      <t>Fir/Spruce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</si>
  <si>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r>
      <t>sawlogs and veneer logs (</t>
    </r>
    <r>
      <rPr>
        <i/>
        <sz val="12"/>
        <rFont val="Univers"/>
        <family val="2"/>
      </rPr>
      <t>Abies alba, Picea abies</t>
    </r>
    <r>
      <rPr>
        <sz val="12"/>
        <rFont val="Univers"/>
        <family val="2"/>
      </rPr>
      <t>)</t>
    </r>
  </si>
  <si>
    <r>
      <t>pulpwood and other industrial roundwood (</t>
    </r>
    <r>
      <rPr>
        <i/>
        <sz val="12"/>
        <rFont val="Univers"/>
        <family val="2"/>
      </rPr>
      <t>Abies alba, Picea abies</t>
    </r>
    <r>
      <rPr>
        <sz val="12"/>
        <rFont val="Univers"/>
        <family val="2"/>
      </rPr>
      <t>)</t>
    </r>
  </si>
  <si>
    <r>
      <t>Pine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</si>
  <si>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r>
      <t>sawlogs and veneer logs (</t>
    </r>
    <r>
      <rPr>
        <i/>
        <sz val="12"/>
        <rFont val="Univers"/>
        <family val="2"/>
      </rPr>
      <t>Pinus sylvestris</t>
    </r>
    <r>
      <rPr>
        <sz val="12"/>
        <rFont val="Univers"/>
        <family val="2"/>
      </rPr>
      <t>)</t>
    </r>
  </si>
  <si>
    <r>
      <t>pulpwood and other industrial roundwood (</t>
    </r>
    <r>
      <rPr>
        <i/>
        <sz val="12"/>
        <rFont val="Univers"/>
        <family val="2"/>
      </rPr>
      <t>Pinus sylvestris</t>
    </r>
    <r>
      <rPr>
        <sz val="12"/>
        <rFont val="Univers"/>
        <family val="2"/>
      </rPr>
      <t>)</t>
    </r>
  </si>
  <si>
    <r>
      <t>of which: Oak (</t>
    </r>
    <r>
      <rPr>
        <i/>
        <sz val="12"/>
        <rFont val="Univers"/>
        <family val="2"/>
      </rPr>
      <t>Quercus spp.</t>
    </r>
    <r>
      <rPr>
        <sz val="12"/>
        <rFont val="Univers"/>
        <family val="2"/>
      </rPr>
      <t>)</t>
    </r>
  </si>
  <si>
    <r>
      <t>of which: Beech (</t>
    </r>
    <r>
      <rPr>
        <i/>
        <sz val="12"/>
        <rFont val="Univers"/>
        <family val="2"/>
      </rPr>
      <t>Fagus spp.</t>
    </r>
    <r>
      <rPr>
        <sz val="12"/>
        <rFont val="Univers"/>
        <family val="2"/>
      </rPr>
      <t>)</t>
    </r>
  </si>
  <si>
    <r>
      <t>of which: Birch (</t>
    </r>
    <r>
      <rPr>
        <i/>
        <sz val="12"/>
        <rFont val="Univers"/>
        <family val="2"/>
      </rPr>
      <t>Betula spp.</t>
    </r>
    <r>
      <rPr>
        <sz val="12"/>
        <rFont val="Univers"/>
        <family val="2"/>
      </rPr>
      <t>)</t>
    </r>
  </si>
  <si>
    <r>
      <t>of which: Eucalyptus (</t>
    </r>
    <r>
      <rPr>
        <i/>
        <sz val="12"/>
        <rFont val="Univers"/>
        <family val="2"/>
      </rPr>
      <t>Eucalyptus spp.</t>
    </r>
    <r>
      <rPr>
        <sz val="12"/>
        <rFont val="Univers"/>
        <family val="2"/>
      </rPr>
      <t>)</t>
    </r>
  </si>
  <si>
    <r>
      <t>of which: Fir/Spruce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</si>
  <si>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r>
      <t>of which: Pine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</si>
  <si>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r>
      <t>of which: Maple (</t>
    </r>
    <r>
      <rPr>
        <i/>
        <sz val="12"/>
        <rFont val="Univers"/>
        <family val="2"/>
      </rPr>
      <t>Acer spp.</t>
    </r>
    <r>
      <rPr>
        <sz val="12"/>
        <rFont val="Univers"/>
        <family val="2"/>
      </rPr>
      <t>)</t>
    </r>
  </si>
  <si>
    <r>
      <t>of which: Cherry (</t>
    </r>
    <r>
      <rPr>
        <i/>
        <sz val="12"/>
        <rFont val="Univers"/>
        <family val="2"/>
      </rPr>
      <t>Prunus spp.</t>
    </r>
    <r>
      <rPr>
        <sz val="12"/>
        <rFont val="Univers"/>
        <family val="2"/>
      </rPr>
      <t>)</t>
    </r>
  </si>
  <si>
    <r>
      <t>of which: Ash (</t>
    </r>
    <r>
      <rPr>
        <i/>
        <sz val="12"/>
        <rFont val="Univers"/>
        <family val="2"/>
      </rPr>
      <t>Fraxinus spp.</t>
    </r>
    <r>
      <rPr>
        <sz val="12"/>
        <rFont val="Univers"/>
        <family val="2"/>
      </rPr>
      <t>)</t>
    </r>
  </si>
  <si>
    <r>
      <t>1000 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</t>
    </r>
  </si>
  <si>
    <r>
      <t>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 = cubic metres underbark (i.e. excluding bark)</t>
    </r>
  </si>
  <si>
    <r>
      <t>of which: Poplar/Aspen (</t>
    </r>
    <r>
      <rPr>
        <i/>
        <sz val="12"/>
        <rFont val="Univers"/>
        <family val="2"/>
      </rPr>
      <t>Populus spp.</t>
    </r>
    <r>
      <rPr>
        <sz val="12"/>
        <rFont val="Univers"/>
        <family val="2"/>
      </rPr>
      <t>)</t>
    </r>
  </si>
  <si>
    <t>WOOD FUEL (INCLUDING WOOD FOR CHARCOAL)</t>
  </si>
  <si>
    <t>PULPWOOD, ROUND AND SPLIT</t>
  </si>
  <si>
    <t>3.1</t>
  </si>
  <si>
    <t>3.2</t>
  </si>
  <si>
    <t>WOOD CHIPS, PARTICLES AND RESIDUES</t>
  </si>
  <si>
    <t>WOOD RESIDUES (INCLUDING WOOD FOR AGGLOMERATES)</t>
  </si>
  <si>
    <t>4.1</t>
  </si>
  <si>
    <t>4.2</t>
  </si>
  <si>
    <t>WOOD PELLETS</t>
  </si>
  <si>
    <t>WOOD PELLETS AND OTHER AGGLOMERATES</t>
  </si>
  <si>
    <t>OTHER AGGLOMERATES</t>
  </si>
  <si>
    <t>of which: ORIENTED STRANDBOARD (OSB)</t>
  </si>
  <si>
    <t>MECHANICAL WOOD PULP</t>
  </si>
  <si>
    <t>SEMI-CHEMICAL WOOD PULP</t>
  </si>
  <si>
    <t>CHEMICAL WOOD PULP</t>
  </si>
  <si>
    <t>SULPHATE UNBLEACHED PULP</t>
  </si>
  <si>
    <t>SULPHATE BLEACHED PULP</t>
  </si>
  <si>
    <t>SULPHITE UNBLEACHED PULP</t>
  </si>
  <si>
    <t>SULPHITE BLEACHED PULP</t>
  </si>
  <si>
    <t>SECONDARY WOOD PRODUCTS</t>
  </si>
  <si>
    <t>FURTHER PROCESSED SAWNWOOD</t>
  </si>
  <si>
    <t>WOODEN WRAPPING AND PACKAGING MATERIAL</t>
  </si>
  <si>
    <t>WOOD PRODUCTS FOR DOMESTIC/DECORATIVE USE</t>
  </si>
  <si>
    <t>OTHER MANUFACTURED WOOD PRODUCTS</t>
  </si>
  <si>
    <t>BUILDER’S JOINERY AND CARPENTRY OF WOOD</t>
  </si>
  <si>
    <t>WOODEN FURNITURE</t>
  </si>
  <si>
    <t>PREFABRICATED BUILDINGS</t>
  </si>
  <si>
    <t>SECONDARY PAPER PRODUCTS</t>
  </si>
  <si>
    <t>COMPOSITE PAPER AND PAPERBOARD</t>
  </si>
  <si>
    <t>SPECIAL COATED PAPER AND PULP PRODUCTS</t>
  </si>
  <si>
    <t>HOUSEHOLD AND SANITARY PAPER, READY FOR USE</t>
  </si>
  <si>
    <t>PACKAGING CARTONS, BOXES ETC.</t>
  </si>
  <si>
    <t>OTHER ARTICLES OF PAPER AND PAPERBOARD, READY FOR USE</t>
  </si>
  <si>
    <t>of which: PRINTING AND WRITING PAPER, READY FOR USE</t>
  </si>
  <si>
    <t>of which: ARTICLES, MOULDED OR PRESSED FROM PULP</t>
  </si>
  <si>
    <t>of which: FILTER PAPER AND PAPERBOARD, READY FOR USE</t>
  </si>
  <si>
    <t>Trade in Roundwood and Sawnwood by species</t>
  </si>
  <si>
    <t>HS2012</t>
  </si>
  <si>
    <t>CN2012</t>
  </si>
  <si>
    <t>PARTICLE BOARD, ORIENTED STRANDBOARD (OSB) AND SIMILAR BOARD</t>
  </si>
  <si>
    <t>HOUSEHOLD AND SANITARY PAPERS</t>
  </si>
  <si>
    <t>OTHER PAPER AND PAPERBOARD N.E.S. (NOT ELSEWHERE SPECIFIED)</t>
  </si>
  <si>
    <t>4403.20</t>
  </si>
  <si>
    <t>ex4403.20</t>
  </si>
  <si>
    <t>4403.41/49/91/92/99</t>
  </si>
  <si>
    <t>ex4403.99</t>
  </si>
  <si>
    <t>4407.10</t>
  </si>
  <si>
    <t>ex4407.10</t>
  </si>
  <si>
    <t>ex4407.99</t>
  </si>
  <si>
    <t>4407.21/22/25/26/27/28/29/91/92/93/94/95/99</t>
  </si>
  <si>
    <t/>
  </si>
  <si>
    <t>INDUSTRIAL ROUNDWOOD</t>
  </si>
  <si>
    <t>ROUNDWOOD (WOOD IN THE ROUGH)</t>
  </si>
  <si>
    <t>MEDIUM/HIGH DENSITY FIBREBOARD (MDF/HDF)</t>
  </si>
  <si>
    <t>of which: OF WOOD</t>
  </si>
  <si>
    <t>Industrial Roundwood, Coniferous</t>
  </si>
  <si>
    <t>Industrial Roundwood, Non-Coniferous</t>
  </si>
  <si>
    <t>REMOVALS OF ROUNDWOOD (WOOD IN THE ROUGH)</t>
  </si>
  <si>
    <t>% change</t>
  </si>
  <si>
    <t>m3 of wood in m3 or mt of product</t>
  </si>
  <si>
    <t>Roundwood</t>
  </si>
  <si>
    <t>Industrial roundwood availability</t>
  </si>
  <si>
    <t>Solid wood equivalent</t>
  </si>
  <si>
    <t>veneer production</t>
  </si>
  <si>
    <t>plywood production</t>
  </si>
  <si>
    <t>mechanical/semi-chemical pulp production</t>
  </si>
  <si>
    <t>chemical pulp production</t>
  </si>
  <si>
    <t>dissolving pulp production</t>
  </si>
  <si>
    <t>agglomerate production</t>
  </si>
  <si>
    <t>particle board production (incl OSB)</t>
  </si>
  <si>
    <t>fibreboard production</t>
  </si>
  <si>
    <t>share of agglomerates produced from industrial roundwood residues</t>
  </si>
  <si>
    <t>Solid Wood Demand</t>
  </si>
  <si>
    <t>Negative number means not enough roundwood available</t>
  </si>
  <si>
    <t>positive = surplus</t>
  </si>
  <si>
    <t>gap (demand/availability)</t>
  </si>
  <si>
    <t>Difference (roundwood-demand)</t>
  </si>
  <si>
    <t>Availability</t>
  </si>
  <si>
    <t>Industrial Roundwood Balance</t>
  </si>
  <si>
    <t>Recovered wood used in particle board</t>
  </si>
  <si>
    <t>% of particle board that is from recovered wood</t>
  </si>
  <si>
    <t>usable industrial roundwood - amount of roundwood that is used, remainder leaves industry</t>
  </si>
  <si>
    <t>Positive number means more roundwood available than demanded</t>
  </si>
  <si>
    <t>Conversion factors</t>
  </si>
  <si>
    <t>CARBON PAPER AND SELF-COPYING PAPER, READY FOR USE</t>
  </si>
  <si>
    <t>CN2016</t>
  </si>
  <si>
    <t>440391.10</t>
  </si>
  <si>
    <t>440391.90</t>
  </si>
  <si>
    <t>440392.10</t>
  </si>
  <si>
    <t>440392.90</t>
  </si>
  <si>
    <t>440399.51</t>
  </si>
  <si>
    <t>440399.59</t>
  </si>
  <si>
    <t>440399.10</t>
  </si>
  <si>
    <t>440399.30</t>
  </si>
  <si>
    <t>Wood Products</t>
  </si>
  <si>
    <t>sawnwood production</t>
  </si>
  <si>
    <t xml:space="preserve"> Bosnia and Herzegovina</t>
  </si>
  <si>
    <t>Date:        25.04.2017</t>
  </si>
  <si>
    <t>Boro Kovacevic</t>
  </si>
  <si>
    <t>Agency for Statistics of Bosnia and Herzegovina</t>
  </si>
  <si>
    <t>Sarajevo</t>
  </si>
  <si>
    <t>boro.kovacevic@bhas.gov.ba</t>
  </si>
  <si>
    <t>Bosnia and Herzegovina</t>
  </si>
  <si>
    <t>Date:    25.04.2017</t>
  </si>
  <si>
    <t>1000 BAM</t>
  </si>
  <si>
    <t xml:space="preserve">____        _______1000 BAM____  </t>
  </si>
  <si>
    <t xml:space="preserve">Zelenih beretki 26 </t>
  </si>
  <si>
    <t xml:space="preserve">___________1000 BAM_________  </t>
  </si>
  <si>
    <t>subitems as large as total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</si>
</sst>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chf&quot;#,##0;\-&quot;chf&quot;#,##0"/>
    <numFmt numFmtId="173" formatCode="&quot;chf&quot;#,##0;[Red]\-&quot;chf&quot;#,##0"/>
    <numFmt numFmtId="174" formatCode="&quot;chf&quot;#,##0.00;\-&quot;chf&quot;#,##0.00"/>
    <numFmt numFmtId="175" formatCode="&quot;chf&quot;#,##0.00;[Red]\-&quot;chf&quot;#,##0.00"/>
    <numFmt numFmtId="176" formatCode="_-&quot;chf&quot;* #,##0_-;\-&quot;chf&quot;* #,##0_-;_-&quot;chf&quot;* &quot;-&quot;_-;_-@_-"/>
    <numFmt numFmtId="177" formatCode="_-* #,##0_-;\-* #,##0_-;_-* &quot;-&quot;_-;_-@_-"/>
    <numFmt numFmtId="178" formatCode="_-&quot;chf&quot;* #,##0.00_-;\-&quot;chf&quot;* #,##0.00_-;_-&quot;chf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R&quot;\ #,##0;&quot;R&quot;\ \-#,##0"/>
    <numFmt numFmtId="187" formatCode="&quot;R&quot;\ #,##0;[Red]&quot;R&quot;\ \-#,##0"/>
    <numFmt numFmtId="188" formatCode="&quot;R&quot;\ #,##0.00;&quot;R&quot;\ \-#,##0.00"/>
    <numFmt numFmtId="189" formatCode="&quot;R&quot;\ #,##0.00;[Red]&quot;R&quot;\ \-#,##0.00"/>
    <numFmt numFmtId="190" formatCode="_ &quot;R&quot;\ * #,##0_ ;_ &quot;R&quot;\ * \-#,##0_ ;_ &quot;R&quot;\ * &quot;-&quot;_ ;_ @_ "/>
    <numFmt numFmtId="191" formatCode="_ * #,##0_ ;_ * \-#,##0_ ;_ * &quot;-&quot;_ ;_ @_ "/>
    <numFmt numFmtId="192" formatCode="_ &quot;R&quot;\ * #,##0.00_ ;_ &quot;R&quot;\ * \-#,##0.00_ ;_ &quot;R&quot;\ * &quot;-&quot;??_ ;_ @_ "/>
    <numFmt numFmtId="193" formatCode="_ * #,##0.00_ ;_ * \-#,##0.00_ ;_ * &quot;-&quot;??_ ;_ @_ 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0.0"/>
    <numFmt numFmtId="201" formatCode="0.00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89">
    <font>
      <sz val="10"/>
      <name val="Courier"/>
      <family val="0"/>
    </font>
    <font>
      <sz val="10"/>
      <name val="Arial"/>
      <family val="0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 val="single"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b/>
      <sz val="10"/>
      <color indexed="9"/>
      <name val="Univers"/>
      <family val="2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b/>
      <u val="single"/>
      <sz val="10"/>
      <name val="Univers"/>
      <family val="2"/>
    </font>
    <font>
      <sz val="12"/>
      <color indexed="12"/>
      <name val="Univers"/>
      <family val="2"/>
    </font>
    <font>
      <vertAlign val="superscript"/>
      <sz val="10"/>
      <name val="Univers"/>
      <family val="2"/>
    </font>
    <font>
      <u val="single"/>
      <sz val="12"/>
      <color indexed="12"/>
      <name val="Univers"/>
      <family val="2"/>
    </font>
    <font>
      <b/>
      <sz val="18"/>
      <color indexed="12"/>
      <name val="Univers"/>
      <family val="2"/>
    </font>
    <font>
      <sz val="16"/>
      <color indexed="12"/>
      <name val="Univers"/>
      <family val="2"/>
    </font>
    <font>
      <sz val="11"/>
      <color indexed="39"/>
      <name val="Univers"/>
      <family val="2"/>
    </font>
    <font>
      <sz val="10"/>
      <color indexed="39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1"/>
      <name val="Courier"/>
      <family val="3"/>
    </font>
    <font>
      <b/>
      <sz val="12"/>
      <color indexed="9"/>
      <name val="Univers"/>
      <family val="2"/>
    </font>
    <font>
      <b/>
      <i/>
      <sz val="12"/>
      <name val="Univers"/>
      <family val="2"/>
    </font>
    <font>
      <b/>
      <u val="single"/>
      <sz val="12"/>
      <name val="Univers"/>
      <family val="2"/>
    </font>
    <font>
      <b/>
      <sz val="10"/>
      <color indexed="10"/>
      <name val="Univers"/>
      <family val="2"/>
    </font>
    <font>
      <u val="single"/>
      <sz val="7.5"/>
      <color indexed="36"/>
      <name val="Courier"/>
      <family val="3"/>
    </font>
    <font>
      <u val="single"/>
      <sz val="7.5"/>
      <color indexed="12"/>
      <name val="Courier"/>
      <family val="3"/>
    </font>
    <font>
      <sz val="8"/>
      <name val="Courier"/>
      <family val="3"/>
    </font>
    <font>
      <vertAlign val="superscript"/>
      <sz val="12"/>
      <name val="Univers"/>
      <family val="2"/>
    </font>
    <font>
      <i/>
      <sz val="12"/>
      <name val="Univers"/>
      <family val="2"/>
    </font>
    <font>
      <sz val="10"/>
      <color indexed="8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Univers"/>
      <family val="2"/>
    </font>
    <font>
      <sz val="10"/>
      <color indexed="10"/>
      <name val="Univers"/>
      <family val="2"/>
    </font>
    <font>
      <b/>
      <sz val="10"/>
      <color indexed="17"/>
      <name val="Arial"/>
      <family val="2"/>
    </font>
    <font>
      <sz val="11"/>
      <color indexed="10"/>
      <name val="Univer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Univers"/>
      <family val="2"/>
    </font>
    <font>
      <b/>
      <sz val="10"/>
      <color rgb="FF00B050"/>
      <name val="Arial"/>
      <family val="2"/>
    </font>
    <font>
      <sz val="10"/>
      <color rgb="FFFF0000"/>
      <name val="Univers"/>
      <family val="2"/>
    </font>
    <font>
      <sz val="11"/>
      <color rgb="FFFF0000"/>
      <name val="Univers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763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0" fontId="13" fillId="0" borderId="11" xfId="0" applyFont="1" applyBorder="1" applyAlignment="1" applyProtection="1">
      <alignment horizontal="left" vertical="center" indent="1"/>
      <protection/>
    </xf>
    <xf numFmtId="0" fontId="13" fillId="0" borderId="11" xfId="0" applyFont="1" applyFill="1" applyBorder="1" applyAlignment="1" applyProtection="1">
      <alignment horizontal="left" vertical="center" indent="2"/>
      <protection/>
    </xf>
    <xf numFmtId="0" fontId="13" fillId="0" borderId="11" xfId="0" applyFont="1" applyFill="1" applyBorder="1" applyAlignment="1" applyProtection="1">
      <alignment horizontal="left" vertical="center" indent="3"/>
      <protection/>
    </xf>
    <xf numFmtId="0" fontId="13" fillId="0" borderId="11" xfId="0" applyFont="1" applyFill="1" applyBorder="1" applyAlignment="1" applyProtection="1">
      <alignment horizontal="left" vertical="center" indent="1"/>
      <protection/>
    </xf>
    <xf numFmtId="0" fontId="13" fillId="0" borderId="22" xfId="0" applyFont="1" applyFill="1" applyBorder="1" applyAlignment="1" applyProtection="1">
      <alignment horizontal="left" vertical="center" indent="2"/>
      <protection/>
    </xf>
    <xf numFmtId="0" fontId="13" fillId="0" borderId="11" xfId="0" applyFont="1" applyBorder="1" applyAlignment="1" applyProtection="1">
      <alignment horizontal="left" vertical="center" indent="2"/>
      <protection/>
    </xf>
    <xf numFmtId="0" fontId="13" fillId="0" borderId="22" xfId="0" applyFont="1" applyFill="1" applyBorder="1" applyAlignment="1" applyProtection="1">
      <alignment horizontal="left" vertical="center" indent="1"/>
      <protection/>
    </xf>
    <xf numFmtId="0" fontId="13" fillId="0" borderId="22" xfId="0" applyFont="1" applyFill="1" applyBorder="1" applyAlignment="1" applyProtection="1">
      <alignment horizontal="left" vertical="center"/>
      <protection/>
    </xf>
    <xf numFmtId="0" fontId="13" fillId="0" borderId="23" xfId="0" applyFont="1" applyFill="1" applyBorder="1" applyAlignment="1" applyProtection="1">
      <alignment horizontal="left" vertical="center" indent="1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25" xfId="0" applyFont="1" applyFill="1" applyBorder="1" applyAlignment="1" applyProtection="1">
      <alignment horizontal="center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/>
    </xf>
    <xf numFmtId="3" fontId="12" fillId="0" borderId="20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Fill="1" applyBorder="1" applyAlignment="1" applyProtection="1">
      <alignment horizontal="right" vertical="center"/>
      <protection locked="0"/>
    </xf>
    <xf numFmtId="3" fontId="12" fillId="0" borderId="26" xfId="0" applyNumberFormat="1" applyFont="1" applyFill="1" applyBorder="1" applyAlignment="1" applyProtection="1">
      <alignment horizontal="right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3" fontId="12" fillId="0" borderId="27" xfId="0" applyNumberFormat="1" applyFont="1" applyFill="1" applyBorder="1" applyAlignment="1" applyProtection="1">
      <alignment horizontal="right" vertical="center"/>
      <protection locked="0"/>
    </xf>
    <xf numFmtId="3" fontId="12" fillId="0" borderId="24" xfId="0" applyNumberFormat="1" applyFont="1" applyFill="1" applyBorder="1" applyAlignment="1" applyProtection="1">
      <alignment horizontal="right" vertical="center"/>
      <protection locked="0"/>
    </xf>
    <xf numFmtId="0" fontId="3" fillId="0" borderId="28" xfId="0" applyFont="1" applyBorder="1" applyAlignment="1" applyProtection="1">
      <alignment/>
      <protection locked="0"/>
    </xf>
    <xf numFmtId="0" fontId="13" fillId="0" borderId="22" xfId="0" applyFont="1" applyFill="1" applyBorder="1" applyAlignment="1" applyProtection="1">
      <alignment horizontal="left" vertical="center" indent="3"/>
      <protection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 quotePrefix="1">
      <alignment horizontal="left" vertical="center" indent="2"/>
      <protection/>
    </xf>
    <xf numFmtId="0" fontId="19" fillId="0" borderId="0" xfId="0" applyFont="1" applyFill="1" applyBorder="1" applyAlignment="1" applyProtection="1" quotePrefix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indent="1"/>
      <protection/>
    </xf>
    <xf numFmtId="0" fontId="2" fillId="0" borderId="24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 indent="2"/>
      <protection/>
    </xf>
    <xf numFmtId="0" fontId="2" fillId="0" borderId="22" xfId="0" applyFont="1" applyBorder="1" applyAlignment="1" applyProtection="1">
      <alignment horizontal="left" vertical="center" indent="2"/>
      <protection/>
    </xf>
    <xf numFmtId="0" fontId="2" fillId="0" borderId="11" xfId="0" applyFont="1" applyBorder="1" applyAlignment="1" applyProtection="1">
      <alignment horizontal="left" vertical="center" indent="3"/>
      <protection/>
    </xf>
    <xf numFmtId="0" fontId="2" fillId="0" borderId="22" xfId="0" applyFont="1" applyBorder="1" applyAlignment="1" applyProtection="1">
      <alignment horizontal="left" vertical="center" indent="3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 quotePrefix="1">
      <alignment horizontal="left" vertical="center" indent="2"/>
      <protection/>
    </xf>
    <xf numFmtId="0" fontId="2" fillId="0" borderId="31" xfId="0" applyFont="1" applyBorder="1" applyAlignment="1" applyProtection="1">
      <alignment horizontal="left" vertical="center" indent="2"/>
      <protection/>
    </xf>
    <xf numFmtId="0" fontId="2" fillId="0" borderId="22" xfId="0" applyFont="1" applyBorder="1" applyAlignment="1" applyProtection="1">
      <alignment horizontal="left" vertical="center" indent="1"/>
      <protection/>
    </xf>
    <xf numFmtId="0" fontId="2" fillId="0" borderId="20" xfId="0" applyFont="1" applyBorder="1" applyAlignment="1" applyProtection="1">
      <alignment horizontal="left" vertical="center" indent="1"/>
      <protection/>
    </xf>
    <xf numFmtId="0" fontId="2" fillId="0" borderId="31" xfId="0" applyFont="1" applyBorder="1" applyAlignment="1" applyProtection="1">
      <alignment horizontal="left" vertical="center" indent="1"/>
      <protection/>
    </xf>
    <xf numFmtId="0" fontId="2" fillId="0" borderId="10" xfId="0" applyFont="1" applyBorder="1" applyAlignment="1" applyProtection="1">
      <alignment horizontal="left" vertical="center" indent="1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 indent="2"/>
      <protection/>
    </xf>
    <xf numFmtId="0" fontId="2" fillId="0" borderId="22" xfId="0" applyFont="1" applyFill="1" applyBorder="1" applyAlignment="1" applyProtection="1">
      <alignment horizontal="left" vertical="center" indent="2"/>
      <protection/>
    </xf>
    <xf numFmtId="0" fontId="2" fillId="0" borderId="20" xfId="0" applyFont="1" applyFill="1" applyBorder="1" applyAlignment="1" applyProtection="1">
      <alignment horizontal="left" vertical="center" indent="1"/>
      <protection/>
    </xf>
    <xf numFmtId="0" fontId="2" fillId="0" borderId="23" xfId="0" applyFont="1" applyFill="1" applyBorder="1" applyAlignment="1" applyProtection="1">
      <alignment horizontal="left" vertical="center" indent="1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left" vertical="center"/>
      <protection/>
    </xf>
    <xf numFmtId="49" fontId="2" fillId="0" borderId="13" xfId="0" applyNumberFormat="1" applyFont="1" applyBorder="1" applyAlignment="1" applyProtection="1">
      <alignment horizontal="left" vertical="center"/>
      <protection/>
    </xf>
    <xf numFmtId="49" fontId="2" fillId="0" borderId="35" xfId="0" applyNumberFormat="1" applyFont="1" applyBorder="1" applyAlignment="1" applyProtection="1">
      <alignment horizontal="left" vertical="center"/>
      <protection/>
    </xf>
    <xf numFmtId="49" fontId="2" fillId="0" borderId="15" xfId="0" applyNumberFormat="1" applyFont="1" applyBorder="1" applyAlignment="1" applyProtection="1">
      <alignment horizontal="left" vertical="center"/>
      <protection/>
    </xf>
    <xf numFmtId="49" fontId="2" fillId="0" borderId="36" xfId="0" applyNumberFormat="1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13" xfId="0" applyFont="1" applyFill="1" applyBorder="1" applyAlignment="1" applyProtection="1">
      <alignment horizontal="left" vertical="center"/>
      <protection/>
    </xf>
    <xf numFmtId="0" fontId="13" fillId="0" borderId="14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left" vertical="top"/>
      <protection/>
    </xf>
    <xf numFmtId="0" fontId="13" fillId="0" borderId="23" xfId="0" applyFont="1" applyFill="1" applyBorder="1" applyAlignment="1" applyProtection="1" quotePrefix="1">
      <alignment horizontal="left" vertical="center" inden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0" fillId="0" borderId="28" xfId="0" applyFont="1" applyBorder="1" applyAlignment="1" applyProtection="1">
      <alignment horizontal="left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/>
      <protection/>
    </xf>
    <xf numFmtId="0" fontId="13" fillId="0" borderId="3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 vertical="center" inden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31" xfId="0" applyFont="1" applyFill="1" applyBorder="1" applyAlignment="1" applyProtection="1">
      <alignment horizontal="center"/>
      <protection/>
    </xf>
    <xf numFmtId="0" fontId="3" fillId="0" borderId="20" xfId="0" applyFont="1" applyBorder="1" applyAlignment="1" applyProtection="1" quotePrefix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vertical="center"/>
      <protection/>
    </xf>
    <xf numFmtId="0" fontId="5" fillId="0" borderId="39" xfId="0" applyFont="1" applyFill="1" applyBorder="1" applyAlignment="1" applyProtection="1">
      <alignment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13" fillId="33" borderId="11" xfId="0" applyFont="1" applyFill="1" applyBorder="1" applyAlignment="1" applyProtection="1">
      <alignment horizontal="left" vertical="center"/>
      <protection/>
    </xf>
    <xf numFmtId="0" fontId="12" fillId="33" borderId="24" xfId="0" applyFont="1" applyFill="1" applyBorder="1" applyAlignment="1" applyProtection="1">
      <alignment horizontal="center" vertical="center"/>
      <protection/>
    </xf>
    <xf numFmtId="3" fontId="12" fillId="33" borderId="22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2" fillId="33" borderId="13" xfId="0" applyFont="1" applyFill="1" applyBorder="1" applyAlignment="1" applyProtection="1">
      <alignment horizontal="left" vertical="center"/>
      <protection/>
    </xf>
    <xf numFmtId="0" fontId="13" fillId="33" borderId="24" xfId="0" applyFont="1" applyFill="1" applyBorder="1" applyAlignment="1" applyProtection="1">
      <alignment horizontal="left" vertical="center"/>
      <protection/>
    </xf>
    <xf numFmtId="3" fontId="12" fillId="33" borderId="20" xfId="0" applyNumberFormat="1" applyFont="1" applyFill="1" applyBorder="1" applyAlignment="1" applyProtection="1">
      <alignment horizontal="right" vertical="center"/>
      <protection locked="0"/>
    </xf>
    <xf numFmtId="3" fontId="12" fillId="33" borderId="26" xfId="0" applyNumberFormat="1" applyFont="1" applyFill="1" applyBorder="1" applyAlignment="1" applyProtection="1">
      <alignment horizontal="right" vertical="center"/>
      <protection locked="0"/>
    </xf>
    <xf numFmtId="0" fontId="2" fillId="33" borderId="34" xfId="0" applyFont="1" applyFill="1" applyBorder="1" applyAlignment="1" applyProtection="1">
      <alignment horizontal="left" vertical="center"/>
      <protection/>
    </xf>
    <xf numFmtId="0" fontId="12" fillId="33" borderId="11" xfId="0" applyFont="1" applyFill="1" applyBorder="1" applyAlignment="1" applyProtection="1">
      <alignment horizontal="center" vertical="center"/>
      <protection/>
    </xf>
    <xf numFmtId="3" fontId="12" fillId="33" borderId="27" xfId="0" applyNumberFormat="1" applyFont="1" applyFill="1" applyBorder="1" applyAlignment="1" applyProtection="1">
      <alignment horizontal="right" vertical="center"/>
      <protection locked="0"/>
    </xf>
    <xf numFmtId="0" fontId="13" fillId="33" borderId="22" xfId="0" applyFont="1" applyFill="1" applyBorder="1" applyAlignment="1" applyProtection="1">
      <alignment horizontal="left" vertical="center"/>
      <protection/>
    </xf>
    <xf numFmtId="0" fontId="12" fillId="33" borderId="22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35" xfId="0" applyFont="1" applyFill="1" applyBorder="1" applyAlignment="1" applyProtection="1">
      <alignment horizontal="left" vertical="center"/>
      <protection/>
    </xf>
    <xf numFmtId="0" fontId="2" fillId="33" borderId="32" xfId="0" applyFont="1" applyFill="1" applyBorder="1" applyAlignment="1" applyProtection="1">
      <alignment horizontal="left"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12" fillId="33" borderId="20" xfId="0" applyFont="1" applyFill="1" applyBorder="1" applyAlignment="1" applyProtection="1">
      <alignment horizontal="center" vertical="center"/>
      <protection/>
    </xf>
    <xf numFmtId="0" fontId="2" fillId="33" borderId="41" xfId="0" applyFont="1" applyFill="1" applyBorder="1" applyAlignment="1" applyProtection="1">
      <alignment horizontal="left" vertical="center"/>
      <protection/>
    </xf>
    <xf numFmtId="0" fontId="12" fillId="0" borderId="42" xfId="0" applyFont="1" applyFill="1" applyBorder="1" applyAlignment="1" applyProtection="1">
      <alignment horizontal="center" vertical="center"/>
      <protection/>
    </xf>
    <xf numFmtId="3" fontId="12" fillId="0" borderId="31" xfId="0" applyNumberFormat="1" applyFont="1" applyFill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left" vertical="center" indent="1"/>
      <protection/>
    </xf>
    <xf numFmtId="0" fontId="22" fillId="0" borderId="0" xfId="0" applyFont="1" applyBorder="1" applyAlignment="1">
      <alignment horizontal="right" vertical="center"/>
    </xf>
    <xf numFmtId="0" fontId="24" fillId="0" borderId="29" xfId="0" applyFont="1" applyBorder="1" applyAlignment="1">
      <alignment horizontal="left" vertical="center"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/>
      <protection/>
    </xf>
    <xf numFmtId="0" fontId="2" fillId="0" borderId="45" xfId="0" applyFont="1" applyFill="1" applyBorder="1" applyAlignment="1" applyProtection="1">
      <alignment horizontal="center"/>
      <protection/>
    </xf>
    <xf numFmtId="0" fontId="2" fillId="0" borderId="46" xfId="0" applyFont="1" applyFill="1" applyBorder="1" applyAlignment="1" applyProtection="1">
      <alignment horizontal="center"/>
      <protection/>
    </xf>
    <xf numFmtId="0" fontId="13" fillId="0" borderId="47" xfId="0" applyFont="1" applyFill="1" applyBorder="1" applyAlignment="1" applyProtection="1">
      <alignment horizontal="center" vertical="center"/>
      <protection/>
    </xf>
    <xf numFmtId="0" fontId="13" fillId="0" borderId="48" xfId="0" applyFont="1" applyFill="1" applyBorder="1" applyAlignment="1" applyProtection="1">
      <alignment horizontal="center" vertical="center"/>
      <protection/>
    </xf>
    <xf numFmtId="0" fontId="13" fillId="0" borderId="49" xfId="0" applyFont="1" applyFill="1" applyBorder="1" applyAlignment="1" applyProtection="1">
      <alignment horizontal="center" vertical="center"/>
      <protection/>
    </xf>
    <xf numFmtId="49" fontId="2" fillId="33" borderId="47" xfId="0" applyNumberFormat="1" applyFont="1" applyFill="1" applyBorder="1" applyAlignment="1" applyProtection="1">
      <alignment horizontal="left" vertical="center"/>
      <protection/>
    </xf>
    <xf numFmtId="3" fontId="12" fillId="33" borderId="50" xfId="0" applyNumberFormat="1" applyFont="1" applyFill="1" applyBorder="1" applyAlignment="1" applyProtection="1">
      <alignment horizontal="right" vertical="center"/>
      <protection locked="0"/>
    </xf>
    <xf numFmtId="49" fontId="2" fillId="0" borderId="47" xfId="0" applyNumberFormat="1" applyFont="1" applyFill="1" applyBorder="1" applyAlignment="1" applyProtection="1">
      <alignment horizontal="left" vertical="center"/>
      <protection/>
    </xf>
    <xf numFmtId="3" fontId="12" fillId="0" borderId="51" xfId="0" applyNumberFormat="1" applyFont="1" applyFill="1" applyBorder="1" applyAlignment="1" applyProtection="1">
      <alignment horizontal="right" vertical="center"/>
      <protection locked="0"/>
    </xf>
    <xf numFmtId="3" fontId="12" fillId="0" borderId="49" xfId="0" applyNumberFormat="1" applyFont="1" applyFill="1" applyBorder="1" applyAlignment="1" applyProtection="1">
      <alignment horizontal="right" vertical="center"/>
      <protection locked="0"/>
    </xf>
    <xf numFmtId="49" fontId="2" fillId="0" borderId="48" xfId="0" applyNumberFormat="1" applyFont="1" applyFill="1" applyBorder="1" applyAlignment="1" applyProtection="1">
      <alignment horizontal="left" vertical="center"/>
      <protection/>
    </xf>
    <xf numFmtId="49" fontId="2" fillId="0" borderId="45" xfId="0" applyNumberFormat="1" applyFont="1" applyFill="1" applyBorder="1" applyAlignment="1" applyProtection="1">
      <alignment horizontal="left" vertical="center"/>
      <protection/>
    </xf>
    <xf numFmtId="3" fontId="12" fillId="0" borderId="50" xfId="0" applyNumberFormat="1" applyFont="1" applyFill="1" applyBorder="1" applyAlignment="1" applyProtection="1">
      <alignment horizontal="right" vertical="center"/>
      <protection locked="0"/>
    </xf>
    <xf numFmtId="49" fontId="2" fillId="33" borderId="52" xfId="0" applyNumberFormat="1" applyFont="1" applyFill="1" applyBorder="1" applyAlignment="1" applyProtection="1">
      <alignment horizontal="left" vertical="center"/>
      <protection/>
    </xf>
    <xf numFmtId="3" fontId="12" fillId="33" borderId="49" xfId="0" applyNumberFormat="1" applyFont="1" applyFill="1" applyBorder="1" applyAlignment="1" applyProtection="1">
      <alignment horizontal="right" vertical="center"/>
      <protection locked="0"/>
    </xf>
    <xf numFmtId="49" fontId="2" fillId="33" borderId="53" xfId="0" applyNumberFormat="1" applyFont="1" applyFill="1" applyBorder="1" applyAlignment="1" applyProtection="1">
      <alignment horizontal="left" vertical="center"/>
      <protection/>
    </xf>
    <xf numFmtId="49" fontId="2" fillId="0" borderId="47" xfId="0" applyNumberFormat="1" applyFont="1" applyFill="1" applyBorder="1" applyAlignment="1" applyProtection="1">
      <alignment horizontal="left" vertical="center"/>
      <protection/>
    </xf>
    <xf numFmtId="49" fontId="2" fillId="33" borderId="45" xfId="0" applyNumberFormat="1" applyFont="1" applyFill="1" applyBorder="1" applyAlignment="1" applyProtection="1">
      <alignment horizontal="left" vertical="center"/>
      <protection/>
    </xf>
    <xf numFmtId="49" fontId="2" fillId="0" borderId="46" xfId="0" applyNumberFormat="1" applyFont="1" applyFill="1" applyBorder="1" applyAlignment="1" applyProtection="1">
      <alignment horizontal="left" vertical="center"/>
      <protection/>
    </xf>
    <xf numFmtId="49" fontId="2" fillId="0" borderId="48" xfId="0" applyNumberFormat="1" applyFont="1" applyFill="1" applyBorder="1" applyAlignment="1" applyProtection="1">
      <alignment horizontal="left" vertical="center"/>
      <protection/>
    </xf>
    <xf numFmtId="3" fontId="12" fillId="0" borderId="54" xfId="0" applyNumberFormat="1" applyFont="1" applyFill="1" applyBorder="1" applyAlignment="1" applyProtection="1">
      <alignment horizontal="right" vertical="center"/>
      <protection locked="0"/>
    </xf>
    <xf numFmtId="49" fontId="2" fillId="0" borderId="55" xfId="0" applyNumberFormat="1" applyFont="1" applyFill="1" applyBorder="1" applyAlignment="1" applyProtection="1">
      <alignment horizontal="left" vertical="center"/>
      <protection/>
    </xf>
    <xf numFmtId="0" fontId="13" fillId="0" borderId="56" xfId="0" applyFont="1" applyFill="1" applyBorder="1" applyAlignment="1" applyProtection="1">
      <alignment horizontal="left" vertical="center" indent="1"/>
      <protection/>
    </xf>
    <xf numFmtId="0" fontId="12" fillId="0" borderId="56" xfId="0" applyFont="1" applyFill="1" applyBorder="1" applyAlignment="1" applyProtection="1">
      <alignment horizontal="center" vertical="center"/>
      <protection/>
    </xf>
    <xf numFmtId="3" fontId="12" fillId="0" borderId="56" xfId="0" applyNumberFormat="1" applyFont="1" applyFill="1" applyBorder="1" applyAlignment="1" applyProtection="1">
      <alignment horizontal="right" vertical="center"/>
      <protection locked="0"/>
    </xf>
    <xf numFmtId="3" fontId="12" fillId="0" borderId="57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/>
      <protection locked="0"/>
    </xf>
    <xf numFmtId="49" fontId="2" fillId="0" borderId="34" xfId="0" applyNumberFormat="1" applyFont="1" applyBorder="1" applyAlignment="1" applyProtection="1">
      <alignment horizontal="left" vertical="center"/>
      <protection locked="0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19" fillId="0" borderId="28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right"/>
      <protection/>
    </xf>
    <xf numFmtId="0" fontId="19" fillId="0" borderId="2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right"/>
      <protection/>
    </xf>
    <xf numFmtId="0" fontId="2" fillId="34" borderId="22" xfId="0" applyFont="1" applyFill="1" applyBorder="1" applyAlignment="1" applyProtection="1">
      <alignment horizontal="center" vertical="center"/>
      <protection/>
    </xf>
    <xf numFmtId="3" fontId="2" fillId="0" borderId="24" xfId="0" applyNumberFormat="1" applyFont="1" applyBorder="1" applyAlignment="1" applyProtection="1">
      <alignment horizontal="right" vertical="center"/>
      <protection/>
    </xf>
    <xf numFmtId="3" fontId="2" fillId="0" borderId="25" xfId="0" applyNumberFormat="1" applyFont="1" applyBorder="1" applyAlignment="1" applyProtection="1">
      <alignment horizontal="right" vertical="center"/>
      <protection/>
    </xf>
    <xf numFmtId="3" fontId="3" fillId="0" borderId="11" xfId="0" applyNumberFormat="1" applyFont="1" applyBorder="1" applyAlignment="1" applyProtection="1">
      <alignment horizontal="right" vertical="center"/>
      <protection/>
    </xf>
    <xf numFmtId="3" fontId="3" fillId="0" borderId="31" xfId="0" applyNumberFormat="1" applyFont="1" applyBorder="1" applyAlignment="1" applyProtection="1">
      <alignment horizontal="right" vertical="center"/>
      <protection/>
    </xf>
    <xf numFmtId="3" fontId="3" fillId="0" borderId="22" xfId="0" applyNumberFormat="1" applyFont="1" applyBorder="1" applyAlignment="1" applyProtection="1">
      <alignment horizontal="right" vertical="center"/>
      <protection/>
    </xf>
    <xf numFmtId="3" fontId="3" fillId="0" borderId="42" xfId="0" applyNumberFormat="1" applyFont="1" applyBorder="1" applyAlignment="1" applyProtection="1">
      <alignment horizontal="right" vertical="center"/>
      <protection/>
    </xf>
    <xf numFmtId="3" fontId="2" fillId="0" borderId="24" xfId="0" applyNumberFormat="1" applyFont="1" applyBorder="1" applyAlignment="1" applyProtection="1">
      <alignment vertical="center"/>
      <protection/>
    </xf>
    <xf numFmtId="3" fontId="2" fillId="0" borderId="25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vertical="center"/>
      <protection/>
    </xf>
    <xf numFmtId="3" fontId="3" fillId="0" borderId="11" xfId="0" applyNumberFormat="1" applyFont="1" applyBorder="1" applyAlignment="1" applyProtection="1">
      <alignment vertical="center"/>
      <protection/>
    </xf>
    <xf numFmtId="3" fontId="3" fillId="0" borderId="31" xfId="0" applyNumberFormat="1" applyFont="1" applyBorder="1" applyAlignment="1" applyProtection="1">
      <alignment vertical="center"/>
      <protection/>
    </xf>
    <xf numFmtId="3" fontId="2" fillId="0" borderId="11" xfId="0" applyNumberFormat="1" applyFont="1" applyBorder="1" applyAlignment="1" applyProtection="1">
      <alignment vertical="center"/>
      <protection/>
    </xf>
    <xf numFmtId="3" fontId="2" fillId="0" borderId="31" xfId="0" applyNumberFormat="1" applyFont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horizontal="left" vertical="center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3" fillId="34" borderId="24" xfId="0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39" xfId="0" applyFont="1" applyBorder="1" applyAlignment="1" applyProtection="1">
      <alignment vertical="center"/>
      <protection/>
    </xf>
    <xf numFmtId="0" fontId="2" fillId="0" borderId="39" xfId="0" applyFont="1" applyFill="1" applyBorder="1" applyAlignment="1" applyProtection="1">
      <alignment vertical="center"/>
      <protection/>
    </xf>
    <xf numFmtId="0" fontId="2" fillId="0" borderId="58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0" fontId="3" fillId="0" borderId="59" xfId="0" applyFont="1" applyFill="1" applyBorder="1" applyAlignment="1" applyProtection="1">
      <alignment/>
      <protection/>
    </xf>
    <xf numFmtId="0" fontId="19" fillId="0" borderId="60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3" fontId="2" fillId="33" borderId="20" xfId="0" applyNumberFormat="1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61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3" borderId="61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33" borderId="6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61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3" fontId="2" fillId="0" borderId="22" xfId="0" applyNumberFormat="1" applyFont="1" applyBorder="1" applyAlignment="1" applyProtection="1">
      <alignment vertical="center"/>
      <protection/>
    </xf>
    <xf numFmtId="3" fontId="2" fillId="0" borderId="61" xfId="0" applyNumberFormat="1" applyFont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0" fontId="3" fillId="0" borderId="62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2" fillId="0" borderId="28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2" fillId="0" borderId="29" xfId="0" applyFont="1" applyFill="1" applyBorder="1" applyAlignment="1" applyProtection="1">
      <alignment vertical="center"/>
      <protection/>
    </xf>
    <xf numFmtId="0" fontId="13" fillId="0" borderId="28" xfId="0" applyFont="1" applyFill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" fontId="3" fillId="35" borderId="11" xfId="0" applyNumberFormat="1" applyFont="1" applyFill="1" applyBorder="1" applyAlignment="1" applyProtection="1">
      <alignment horizontal="right"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19" fillId="0" borderId="63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" fontId="28" fillId="0" borderId="61" xfId="0" applyNumberFormat="1" applyFont="1" applyBorder="1" applyAlignment="1" applyProtection="1">
      <alignment horizontal="right" vertical="center"/>
      <protection locked="0"/>
    </xf>
    <xf numFmtId="3" fontId="28" fillId="0" borderId="22" xfId="0" applyNumberFormat="1" applyFont="1" applyBorder="1" applyAlignment="1" applyProtection="1">
      <alignment horizontal="right" vertical="center"/>
      <protection locked="0"/>
    </xf>
    <xf numFmtId="3" fontId="28" fillId="0" borderId="64" xfId="0" applyNumberFormat="1" applyFont="1" applyBorder="1" applyAlignment="1" applyProtection="1">
      <alignment horizontal="right" vertical="center"/>
      <protection locked="0"/>
    </xf>
    <xf numFmtId="3" fontId="28" fillId="0" borderId="20" xfId="0" applyNumberFormat="1" applyFont="1" applyBorder="1" applyAlignment="1" applyProtection="1">
      <alignment horizontal="right" vertical="center"/>
      <protection locked="0"/>
    </xf>
    <xf numFmtId="3" fontId="28" fillId="0" borderId="38" xfId="0" applyNumberFormat="1" applyFont="1" applyBorder="1" applyAlignment="1" applyProtection="1">
      <alignment horizontal="right" vertical="center"/>
      <protection locked="0"/>
    </xf>
    <xf numFmtId="0" fontId="13" fillId="0" borderId="28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" fillId="0" borderId="22" xfId="0" applyFont="1" applyBorder="1" applyAlignment="1" applyProtection="1">
      <alignment horizontal="center" vertical="center"/>
      <protection/>
    </xf>
    <xf numFmtId="3" fontId="3" fillId="33" borderId="0" xfId="0" applyNumberFormat="1" applyFont="1" applyFill="1" applyAlignment="1" applyProtection="1">
      <alignment horizontal="right" vertical="center" wrapText="1"/>
      <protection locked="0"/>
    </xf>
    <xf numFmtId="0" fontId="13" fillId="0" borderId="30" xfId="0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center"/>
      <protection/>
    </xf>
    <xf numFmtId="3" fontId="3" fillId="0" borderId="42" xfId="0" applyNumberFormat="1" applyFont="1" applyFill="1" applyBorder="1" applyAlignment="1" applyProtection="1">
      <alignment/>
      <protection locked="0"/>
    </xf>
    <xf numFmtId="0" fontId="19" fillId="0" borderId="18" xfId="0" applyFont="1" applyFill="1" applyBorder="1" applyAlignment="1" applyProtection="1">
      <alignment horizontal="center"/>
      <protection/>
    </xf>
    <xf numFmtId="0" fontId="3" fillId="0" borderId="65" xfId="0" applyFont="1" applyFill="1" applyBorder="1" applyAlignment="1" applyProtection="1">
      <alignment/>
      <protection locked="0"/>
    </xf>
    <xf numFmtId="0" fontId="3" fillId="0" borderId="66" xfId="0" applyFont="1" applyFill="1" applyBorder="1" applyAlignment="1" applyProtection="1">
      <alignment/>
      <protection locked="0"/>
    </xf>
    <xf numFmtId="0" fontId="3" fillId="0" borderId="67" xfId="0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13" fillId="0" borderId="37" xfId="0" applyFont="1" applyFill="1" applyBorder="1" applyAlignment="1" applyProtection="1">
      <alignment horizontal="right" vertical="center"/>
      <protection/>
    </xf>
    <xf numFmtId="49" fontId="2" fillId="33" borderId="14" xfId="0" applyNumberFormat="1" applyFont="1" applyFill="1" applyBorder="1" applyAlignment="1" applyProtection="1">
      <alignment vertical="center"/>
      <protection/>
    </xf>
    <xf numFmtId="49" fontId="2" fillId="33" borderId="15" xfId="0" applyNumberFormat="1" applyFont="1" applyFill="1" applyBorder="1" applyAlignment="1" applyProtection="1">
      <alignment vertical="center"/>
      <protection/>
    </xf>
    <xf numFmtId="49" fontId="2" fillId="33" borderId="68" xfId="0" applyNumberFormat="1" applyFont="1" applyFill="1" applyBorder="1" applyAlignment="1" applyProtection="1">
      <alignment vertical="center"/>
      <protection/>
    </xf>
    <xf numFmtId="3" fontId="2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64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6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26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64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right"/>
      <protection locked="0"/>
    </xf>
    <xf numFmtId="3" fontId="2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left" vertical="center"/>
      <protection/>
    </xf>
    <xf numFmtId="0" fontId="13" fillId="0" borderId="32" xfId="0" applyFont="1" applyFill="1" applyBorder="1" applyAlignment="1" applyProtection="1">
      <alignment horizontal="left" vertical="center"/>
      <protection/>
    </xf>
    <xf numFmtId="0" fontId="13" fillId="0" borderId="15" xfId="0" applyFont="1" applyFill="1" applyBorder="1" applyAlignment="1" applyProtection="1">
      <alignment horizontal="left" vertical="top"/>
      <protection/>
    </xf>
    <xf numFmtId="0" fontId="13" fillId="0" borderId="19" xfId="0" applyFont="1" applyFill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 indent="1"/>
      <protection/>
    </xf>
    <xf numFmtId="0" fontId="13" fillId="0" borderId="14" xfId="0" applyFont="1" applyFill="1" applyBorder="1" applyAlignment="1" applyProtection="1">
      <alignment horizontal="left" vertical="center" indent="2"/>
      <protection/>
    </xf>
    <xf numFmtId="0" fontId="13" fillId="0" borderId="13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left" vertical="center" indent="1"/>
      <protection/>
    </xf>
    <xf numFmtId="0" fontId="13" fillId="0" borderId="36" xfId="0" applyFont="1" applyFill="1" applyBorder="1" applyAlignment="1" applyProtection="1" quotePrefix="1">
      <alignment horizontal="left" vertical="center" indent="1"/>
      <protection/>
    </xf>
    <xf numFmtId="0" fontId="13" fillId="0" borderId="11" xfId="0" applyFont="1" applyFill="1" applyBorder="1" applyAlignment="1" applyProtection="1">
      <alignment horizontal="left" vertical="top"/>
      <protection/>
    </xf>
    <xf numFmtId="1" fontId="3" fillId="34" borderId="11" xfId="0" applyNumberFormat="1" applyFont="1" applyFill="1" applyBorder="1" applyAlignment="1" applyProtection="1">
      <alignment horizontal="right" vertical="center"/>
      <protection/>
    </xf>
    <xf numFmtId="1" fontId="3" fillId="34" borderId="31" xfId="0" applyNumberFormat="1" applyFont="1" applyFill="1" applyBorder="1" applyAlignment="1" applyProtection="1">
      <alignment horizontal="right" vertical="center"/>
      <protection/>
    </xf>
    <xf numFmtId="0" fontId="20" fillId="34" borderId="11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/>
    </xf>
    <xf numFmtId="0" fontId="13" fillId="0" borderId="10" xfId="0" applyFont="1" applyBorder="1" applyAlignment="1" applyProtection="1">
      <alignment horizontal="left" vertical="center"/>
      <protection/>
    </xf>
    <xf numFmtId="3" fontId="2" fillId="0" borderId="69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28" xfId="0" applyFont="1" applyBorder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/>
    </xf>
    <xf numFmtId="0" fontId="30" fillId="0" borderId="0" xfId="0" applyFont="1" applyBorder="1" applyAlignment="1" applyProtection="1">
      <alignment horizontal="right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13" fillId="0" borderId="64" xfId="0" applyFont="1" applyFill="1" applyBorder="1" applyAlignment="1" applyProtection="1">
      <alignment horizontal="center" vertical="center"/>
      <protection/>
    </xf>
    <xf numFmtId="0" fontId="13" fillId="0" borderId="32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3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2" fillId="0" borderId="17" xfId="0" applyFont="1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 locked="0"/>
    </xf>
    <xf numFmtId="0" fontId="13" fillId="0" borderId="71" xfId="0" applyFont="1" applyBorder="1" applyAlignment="1" applyProtection="1">
      <alignment horizontal="left" vertical="center"/>
      <protection/>
    </xf>
    <xf numFmtId="0" fontId="13" fillId="0" borderId="26" xfId="0" applyFont="1" applyBorder="1" applyAlignment="1" applyProtection="1">
      <alignment vertical="center"/>
      <protection/>
    </xf>
    <xf numFmtId="0" fontId="13" fillId="0" borderId="39" xfId="0" applyFont="1" applyBorder="1" applyAlignment="1" applyProtection="1">
      <alignment vertical="center"/>
      <protection/>
    </xf>
    <xf numFmtId="0" fontId="13" fillId="0" borderId="39" xfId="0" applyFont="1" applyBorder="1" applyAlignment="1" applyProtection="1">
      <alignment vertical="center"/>
      <protection locked="0"/>
    </xf>
    <xf numFmtId="0" fontId="13" fillId="0" borderId="39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/>
      <protection locked="0"/>
    </xf>
    <xf numFmtId="0" fontId="13" fillId="0" borderId="26" xfId="0" applyFont="1" applyFill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66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0" xfId="61" applyFont="1" applyFill="1" applyBorder="1" applyProtection="1">
      <alignment/>
      <protection locked="0"/>
    </xf>
    <xf numFmtId="0" fontId="7" fillId="0" borderId="0" xfId="61" applyFont="1" applyFill="1" applyBorder="1" applyProtection="1">
      <alignment/>
      <protection locked="0"/>
    </xf>
    <xf numFmtId="0" fontId="7" fillId="0" borderId="0" xfId="61" applyFont="1" applyFill="1" applyProtection="1">
      <alignment/>
      <protection locked="0"/>
    </xf>
    <xf numFmtId="0" fontId="5" fillId="0" borderId="17" xfId="61" applyFont="1" applyFill="1" applyBorder="1" applyAlignment="1" applyProtection="1">
      <alignment horizontal="left"/>
      <protection/>
    </xf>
    <xf numFmtId="0" fontId="7" fillId="0" borderId="17" xfId="61" applyFont="1" applyFill="1" applyBorder="1" applyProtection="1">
      <alignment/>
      <protection/>
    </xf>
    <xf numFmtId="0" fontId="2" fillId="0" borderId="66" xfId="61" applyFont="1" applyFill="1" applyBorder="1" applyAlignment="1" applyProtection="1">
      <alignment vertical="center"/>
      <protection/>
    </xf>
    <xf numFmtId="0" fontId="5" fillId="0" borderId="15" xfId="61" applyFont="1" applyFill="1" applyBorder="1" applyAlignment="1" applyProtection="1">
      <alignment horizontal="center"/>
      <protection/>
    </xf>
    <xf numFmtId="0" fontId="8" fillId="0" borderId="0" xfId="61" applyFont="1" applyFill="1" applyBorder="1" applyAlignment="1" applyProtection="1">
      <alignment horizontal="center"/>
      <protection/>
    </xf>
    <xf numFmtId="0" fontId="7" fillId="0" borderId="0" xfId="61" applyFont="1" applyFill="1" applyBorder="1" applyProtection="1">
      <alignment/>
      <protection/>
    </xf>
    <xf numFmtId="0" fontId="2" fillId="0" borderId="26" xfId="61" applyFont="1" applyFill="1" applyBorder="1" applyAlignment="1" applyProtection="1">
      <alignment vertical="center"/>
      <protection/>
    </xf>
    <xf numFmtId="0" fontId="3" fillId="0" borderId="28" xfId="58" applyFont="1" applyBorder="1" applyAlignment="1" applyProtection="1">
      <alignment vertical="center"/>
      <protection locked="0"/>
    </xf>
    <xf numFmtId="0" fontId="3" fillId="0" borderId="39" xfId="58" applyFont="1" applyBorder="1" applyAlignment="1" applyProtection="1">
      <alignment vertical="center"/>
      <protection locked="0"/>
    </xf>
    <xf numFmtId="0" fontId="3" fillId="0" borderId="21" xfId="58" applyFont="1" applyBorder="1" applyAlignment="1" applyProtection="1">
      <alignment vertical="center"/>
      <protection locked="0"/>
    </xf>
    <xf numFmtId="0" fontId="7" fillId="0" borderId="0" xfId="61" applyFont="1" applyFill="1" applyAlignment="1" applyProtection="1">
      <alignment/>
      <protection locked="0"/>
    </xf>
    <xf numFmtId="0" fontId="5" fillId="0" borderId="0" xfId="61" applyFont="1" applyFill="1" applyBorder="1" applyAlignment="1" applyProtection="1">
      <alignment horizontal="left"/>
      <protection/>
    </xf>
    <xf numFmtId="0" fontId="2" fillId="0" borderId="27" xfId="61" applyFont="1" applyFill="1" applyBorder="1" applyAlignment="1" applyProtection="1">
      <alignment vertical="center"/>
      <protection locked="0"/>
    </xf>
    <xf numFmtId="0" fontId="5" fillId="0" borderId="0" xfId="61" applyFont="1" applyBorder="1" applyAlignment="1" applyProtection="1">
      <alignment horizontal="left" vertical="center"/>
      <protection/>
    </xf>
    <xf numFmtId="0" fontId="7" fillId="0" borderId="0" xfId="61" applyNumberFormat="1" applyFont="1" applyFill="1" applyBorder="1" applyAlignment="1" applyProtection="1">
      <alignment vertical="center"/>
      <protection/>
    </xf>
    <xf numFmtId="0" fontId="32" fillId="0" borderId="0" xfId="61" applyFont="1" applyBorder="1" applyAlignment="1" applyProtection="1">
      <alignment vertical="center"/>
      <protection/>
    </xf>
    <xf numFmtId="0" fontId="5" fillId="0" borderId="29" xfId="61" applyFont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5" fillId="0" borderId="0" xfId="61" applyFont="1" applyBorder="1" applyAlignment="1" applyProtection="1">
      <alignment horizontal="left" vertical="center"/>
      <protection locked="0"/>
    </xf>
    <xf numFmtId="0" fontId="5" fillId="0" borderId="32" xfId="61" applyFont="1" applyFill="1" applyBorder="1" applyAlignment="1" applyProtection="1">
      <alignment horizontal="center"/>
      <protection/>
    </xf>
    <xf numFmtId="0" fontId="5" fillId="0" borderId="0" xfId="61" applyFont="1" applyFill="1" applyBorder="1" applyAlignment="1" applyProtection="1">
      <alignment horizontal="centerContinuous"/>
      <protection/>
    </xf>
    <xf numFmtId="0" fontId="7" fillId="0" borderId="28" xfId="61" applyFont="1" applyFill="1" applyBorder="1" applyProtection="1">
      <alignment/>
      <protection/>
    </xf>
    <xf numFmtId="0" fontId="33" fillId="0" borderId="0" xfId="61" applyFont="1" applyFill="1" applyBorder="1" applyAlignment="1" applyProtection="1">
      <alignment horizontal="left"/>
      <protection/>
    </xf>
    <xf numFmtId="0" fontId="7" fillId="0" borderId="0" xfId="61" applyFont="1" applyFill="1" applyBorder="1" applyAlignment="1" applyProtection="1">
      <alignment horizontal="left"/>
      <protection/>
    </xf>
    <xf numFmtId="0" fontId="7" fillId="0" borderId="29" xfId="61" applyFont="1" applyFill="1" applyBorder="1" applyProtection="1">
      <alignment/>
      <protection/>
    </xf>
    <xf numFmtId="0" fontId="5" fillId="0" borderId="13" xfId="61" applyFont="1" applyFill="1" applyBorder="1" applyAlignment="1" applyProtection="1">
      <alignment horizontal="center" vertical="center"/>
      <protection/>
    </xf>
    <xf numFmtId="0" fontId="5" fillId="0" borderId="30" xfId="61" applyFont="1" applyFill="1" applyBorder="1" applyAlignment="1" applyProtection="1">
      <alignment horizontal="center" vertical="center"/>
      <protection/>
    </xf>
    <xf numFmtId="0" fontId="5" fillId="0" borderId="24" xfId="61" applyFont="1" applyFill="1" applyBorder="1" applyAlignment="1" applyProtection="1">
      <alignment horizontal="center" vertical="center"/>
      <protection/>
    </xf>
    <xf numFmtId="0" fontId="5" fillId="0" borderId="10" xfId="61" applyFont="1" applyFill="1" applyBorder="1" applyAlignment="1" applyProtection="1">
      <alignment horizontal="center" vertical="center"/>
      <protection/>
    </xf>
    <xf numFmtId="0" fontId="7" fillId="0" borderId="11" xfId="61" applyFont="1" applyFill="1" applyBorder="1" applyAlignment="1" applyProtection="1">
      <alignment horizontal="left" vertical="center"/>
      <protection/>
    </xf>
    <xf numFmtId="0" fontId="5" fillId="0" borderId="20" xfId="61" applyFont="1" applyFill="1" applyBorder="1" applyAlignment="1" applyProtection="1">
      <alignment horizontal="center" vertical="center"/>
      <protection/>
    </xf>
    <xf numFmtId="0" fontId="5" fillId="0" borderId="69" xfId="61" applyFont="1" applyFill="1" applyBorder="1" applyAlignment="1" applyProtection="1">
      <alignment horizontal="center" vertical="center"/>
      <protection/>
    </xf>
    <xf numFmtId="3" fontId="22" fillId="0" borderId="22" xfId="61" applyNumberFormat="1" applyFont="1" applyFill="1" applyBorder="1" applyAlignment="1" applyProtection="1">
      <alignment horizontal="right" vertical="center"/>
      <protection locked="0"/>
    </xf>
    <xf numFmtId="3" fontId="22" fillId="0" borderId="28" xfId="61" applyNumberFormat="1" applyFont="1" applyFill="1" applyBorder="1" applyAlignment="1" applyProtection="1">
      <alignment horizontal="right" vertical="center"/>
      <protection locked="0"/>
    </xf>
    <xf numFmtId="3" fontId="22" fillId="0" borderId="27" xfId="61" applyNumberFormat="1" applyFont="1" applyFill="1" applyBorder="1" applyAlignment="1" applyProtection="1">
      <alignment horizontal="right" vertical="center"/>
      <protection locked="0"/>
    </xf>
    <xf numFmtId="3" fontId="22" fillId="0" borderId="64" xfId="61" applyNumberFormat="1" applyFont="1" applyFill="1" applyBorder="1" applyAlignment="1" applyProtection="1">
      <alignment horizontal="right" vertical="center"/>
      <protection locked="0"/>
    </xf>
    <xf numFmtId="0" fontId="7" fillId="0" borderId="0" xfId="61" applyFont="1" applyFill="1" applyAlignment="1" applyProtection="1">
      <alignment vertical="center"/>
      <protection locked="0"/>
    </xf>
    <xf numFmtId="0" fontId="5" fillId="0" borderId="13" xfId="61" applyFont="1" applyFill="1" applyBorder="1" applyAlignment="1" applyProtection="1">
      <alignment horizontal="left" vertical="center"/>
      <protection/>
    </xf>
    <xf numFmtId="0" fontId="5" fillId="0" borderId="20" xfId="58" applyFont="1" applyFill="1" applyBorder="1" applyAlignment="1" applyProtection="1">
      <alignment vertical="center"/>
      <protection/>
    </xf>
    <xf numFmtId="3" fontId="22" fillId="0" borderId="24" xfId="61" applyNumberFormat="1" applyFont="1" applyFill="1" applyBorder="1" applyAlignment="1" applyProtection="1">
      <alignment horizontal="right" vertical="center"/>
      <protection locked="0"/>
    </xf>
    <xf numFmtId="3" fontId="22" fillId="0" borderId="39" xfId="61" applyNumberFormat="1" applyFont="1" applyFill="1" applyBorder="1" applyAlignment="1" applyProtection="1">
      <alignment horizontal="right" vertical="center"/>
      <protection locked="0"/>
    </xf>
    <xf numFmtId="3" fontId="22" fillId="0" borderId="20" xfId="61" applyNumberFormat="1" applyFont="1" applyFill="1" applyBorder="1" applyAlignment="1" applyProtection="1">
      <alignment horizontal="right" vertical="center"/>
      <protection locked="0"/>
    </xf>
    <xf numFmtId="3" fontId="22" fillId="0" borderId="26" xfId="61" applyNumberFormat="1" applyFont="1" applyFill="1" applyBorder="1" applyAlignment="1" applyProtection="1">
      <alignment horizontal="right" vertical="center"/>
      <protection locked="0"/>
    </xf>
    <xf numFmtId="3" fontId="22" fillId="0" borderId="69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Alignment="1" applyProtection="1">
      <alignment vertical="center"/>
      <protection locked="0"/>
    </xf>
    <xf numFmtId="0" fontId="5" fillId="0" borderId="20" xfId="58" applyFont="1" applyFill="1" applyBorder="1" applyAlignment="1" applyProtection="1">
      <alignment horizontal="left" vertical="center"/>
      <protection/>
    </xf>
    <xf numFmtId="0" fontId="5" fillId="0" borderId="11" xfId="58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left" vertical="center" indent="2"/>
      <protection/>
    </xf>
    <xf numFmtId="0" fontId="7" fillId="0" borderId="0" xfId="61" applyFont="1" applyFill="1" applyAlignment="1" applyProtection="1">
      <alignment horizontal="left"/>
      <protection locked="0"/>
    </xf>
    <xf numFmtId="0" fontId="5" fillId="0" borderId="0" xfId="61" applyFont="1" applyFill="1" applyAlignment="1" applyProtection="1">
      <alignment horizontal="left"/>
      <protection locked="0"/>
    </xf>
    <xf numFmtId="0" fontId="2" fillId="0" borderId="26" xfId="61" applyFont="1" applyBorder="1" applyAlignment="1" applyProtection="1">
      <alignment horizontal="left" vertical="center"/>
      <protection locked="0"/>
    </xf>
    <xf numFmtId="0" fontId="13" fillId="0" borderId="26" xfId="0" applyFont="1" applyBorder="1" applyAlignment="1" applyProtection="1">
      <alignment horizontal="left" vertical="center"/>
      <protection/>
    </xf>
    <xf numFmtId="0" fontId="2" fillId="0" borderId="66" xfId="61" applyFont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/>
      <protection locked="0"/>
    </xf>
    <xf numFmtId="0" fontId="3" fillId="0" borderId="64" xfId="0" applyFont="1" applyFill="1" applyBorder="1" applyAlignment="1" applyProtection="1">
      <alignment/>
      <protection locked="0"/>
    </xf>
    <xf numFmtId="3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34" xfId="0" applyNumberFormat="1" applyFont="1" applyFill="1" applyBorder="1" applyAlignment="1" applyProtection="1">
      <alignment vertical="center"/>
      <protection/>
    </xf>
    <xf numFmtId="49" fontId="2" fillId="0" borderId="13" xfId="0" applyNumberFormat="1" applyFont="1" applyFill="1" applyBorder="1" applyAlignment="1" applyProtection="1">
      <alignment vertical="center"/>
      <protection/>
    </xf>
    <xf numFmtId="49" fontId="2" fillId="0" borderId="14" xfId="0" applyNumberFormat="1" applyFont="1" applyFill="1" applyBorder="1" applyAlignment="1" applyProtection="1">
      <alignment vertical="center"/>
      <protection/>
    </xf>
    <xf numFmtId="49" fontId="2" fillId="0" borderId="15" xfId="0" applyNumberFormat="1" applyFont="1" applyFill="1" applyBorder="1" applyAlignment="1" applyProtection="1">
      <alignment vertical="center"/>
      <protection/>
    </xf>
    <xf numFmtId="49" fontId="2" fillId="0" borderId="32" xfId="0" applyNumberFormat="1" applyFont="1" applyFill="1" applyBorder="1" applyAlignment="1" applyProtection="1">
      <alignment vertical="center"/>
      <protection/>
    </xf>
    <xf numFmtId="49" fontId="2" fillId="0" borderId="36" xfId="0" applyNumberFormat="1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3" fillId="0" borderId="64" xfId="0" applyFont="1" applyFill="1" applyBorder="1" applyAlignment="1" applyProtection="1">
      <alignment vertical="center"/>
      <protection/>
    </xf>
    <xf numFmtId="0" fontId="13" fillId="0" borderId="72" xfId="0" applyFont="1" applyFill="1" applyBorder="1" applyAlignment="1" applyProtection="1">
      <alignment horizontal="left" vertical="center"/>
      <protection/>
    </xf>
    <xf numFmtId="0" fontId="13" fillId="0" borderId="68" xfId="0" applyFont="1" applyFill="1" applyBorder="1" applyAlignment="1" applyProtection="1">
      <alignment vertical="center"/>
      <protection/>
    </xf>
    <xf numFmtId="0" fontId="13" fillId="0" borderId="68" xfId="0" applyFont="1" applyFill="1" applyBorder="1" applyAlignment="1" applyProtection="1">
      <alignment horizontal="left" vertical="center"/>
      <protection/>
    </xf>
    <xf numFmtId="0" fontId="5" fillId="0" borderId="18" xfId="61" applyFont="1" applyFill="1" applyBorder="1" applyAlignment="1" applyProtection="1">
      <alignment horizontal="left"/>
      <protection/>
    </xf>
    <xf numFmtId="0" fontId="7" fillId="0" borderId="0" xfId="61" applyFont="1" applyFill="1" applyProtection="1" quotePrefix="1">
      <alignment/>
      <protection locked="0"/>
    </xf>
    <xf numFmtId="0" fontId="8" fillId="0" borderId="0" xfId="61" applyFont="1" applyFill="1" applyProtection="1">
      <alignment/>
      <protection locked="0"/>
    </xf>
    <xf numFmtId="0" fontId="5" fillId="0" borderId="34" xfId="61" applyFont="1" applyFill="1" applyBorder="1" applyAlignment="1" applyProtection="1">
      <alignment horizontal="center" vertical="center"/>
      <protection/>
    </xf>
    <xf numFmtId="0" fontId="5" fillId="0" borderId="11" xfId="61" applyFont="1" applyFill="1" applyBorder="1" applyAlignment="1" applyProtection="1">
      <alignment horizontal="center"/>
      <protection locked="0"/>
    </xf>
    <xf numFmtId="0" fontId="5" fillId="0" borderId="10" xfId="61" applyFont="1" applyFill="1" applyBorder="1" applyAlignment="1" applyProtection="1">
      <alignment horizontal="center" vertical="center"/>
      <protection/>
    </xf>
    <xf numFmtId="0" fontId="5" fillId="0" borderId="14" xfId="61" applyFont="1" applyFill="1" applyBorder="1" applyAlignment="1" applyProtection="1">
      <alignment horizontal="center" vertical="center"/>
      <protection/>
    </xf>
    <xf numFmtId="0" fontId="5" fillId="0" borderId="22" xfId="58" applyFont="1" applyBorder="1" applyAlignment="1" applyProtection="1">
      <alignment horizontal="center" vertical="center"/>
      <protection/>
    </xf>
    <xf numFmtId="0" fontId="5" fillId="0" borderId="22" xfId="61" applyFont="1" applyFill="1" applyBorder="1" applyAlignment="1" applyProtection="1">
      <alignment horizontal="center"/>
      <protection locked="0"/>
    </xf>
    <xf numFmtId="0" fontId="5" fillId="33" borderId="34" xfId="61" applyFont="1" applyFill="1" applyBorder="1" applyAlignment="1" applyProtection="1">
      <alignment horizontal="left" vertical="center"/>
      <protection/>
    </xf>
    <xf numFmtId="0" fontId="5" fillId="33" borderId="20" xfId="58" applyFont="1" applyFill="1" applyBorder="1" applyAlignment="1" applyProtection="1">
      <alignment vertical="center"/>
      <protection/>
    </xf>
    <xf numFmtId="0" fontId="5" fillId="33" borderId="30" xfId="58" applyFont="1" applyFill="1" applyBorder="1" applyAlignment="1" applyProtection="1">
      <alignment vertical="center"/>
      <protection/>
    </xf>
    <xf numFmtId="0" fontId="7" fillId="33" borderId="10" xfId="58" applyFont="1" applyFill="1" applyBorder="1" applyAlignment="1" applyProtection="1">
      <alignment horizontal="center" vertical="center"/>
      <protection/>
    </xf>
    <xf numFmtId="3" fontId="22" fillId="33" borderId="22" xfId="61" applyNumberFormat="1" applyFont="1" applyFill="1" applyBorder="1" applyAlignment="1" applyProtection="1">
      <alignment horizontal="right" vertical="center"/>
      <protection locked="0"/>
    </xf>
    <xf numFmtId="3" fontId="22" fillId="33" borderId="28" xfId="61" applyNumberFormat="1" applyFont="1" applyFill="1" applyBorder="1" applyAlignment="1" applyProtection="1">
      <alignment horizontal="right" vertical="center"/>
      <protection locked="0"/>
    </xf>
    <xf numFmtId="3" fontId="22" fillId="33" borderId="27" xfId="61" applyNumberFormat="1" applyFont="1" applyFill="1" applyBorder="1" applyAlignment="1" applyProtection="1">
      <alignment horizontal="right" vertical="center"/>
      <protection locked="0"/>
    </xf>
    <xf numFmtId="3" fontId="22" fillId="33" borderId="64" xfId="61" applyNumberFormat="1" applyFont="1" applyFill="1" applyBorder="1" applyAlignment="1" applyProtection="1">
      <alignment horizontal="right" vertical="center"/>
      <protection locked="0"/>
    </xf>
    <xf numFmtId="3" fontId="30" fillId="33" borderId="22" xfId="61" applyNumberFormat="1" applyFont="1" applyFill="1" applyBorder="1" applyAlignment="1" applyProtection="1">
      <alignment vertical="center"/>
      <protection locked="0"/>
    </xf>
    <xf numFmtId="3" fontId="30" fillId="33" borderId="28" xfId="61" applyNumberFormat="1" applyFont="1" applyFill="1" applyBorder="1" applyAlignment="1" applyProtection="1">
      <alignment vertical="center"/>
      <protection locked="0"/>
    </xf>
    <xf numFmtId="3" fontId="30" fillId="33" borderId="27" xfId="61" applyNumberFormat="1" applyFont="1" applyFill="1" applyBorder="1" applyAlignment="1" applyProtection="1">
      <alignment vertical="center"/>
      <protection locked="0"/>
    </xf>
    <xf numFmtId="3" fontId="30" fillId="33" borderId="64" xfId="61" applyNumberFormat="1" applyFont="1" applyFill="1" applyBorder="1" applyAlignment="1" applyProtection="1">
      <alignment vertical="center"/>
      <protection locked="0"/>
    </xf>
    <xf numFmtId="0" fontId="7" fillId="0" borderId="31" xfId="58" applyFont="1" applyFill="1" applyBorder="1" applyAlignment="1" applyProtection="1">
      <alignment horizontal="center" vertical="center"/>
      <protection/>
    </xf>
    <xf numFmtId="3" fontId="30" fillId="0" borderId="22" xfId="61" applyNumberFormat="1" applyFont="1" applyFill="1" applyBorder="1" applyAlignment="1" applyProtection="1">
      <alignment vertical="center"/>
      <protection locked="0"/>
    </xf>
    <xf numFmtId="3" fontId="30" fillId="0" borderId="28" xfId="61" applyNumberFormat="1" applyFont="1" applyFill="1" applyBorder="1" applyAlignment="1" applyProtection="1">
      <alignment vertical="center"/>
      <protection locked="0"/>
    </xf>
    <xf numFmtId="3" fontId="30" fillId="0" borderId="27" xfId="61" applyNumberFormat="1" applyFont="1" applyFill="1" applyBorder="1" applyAlignment="1" applyProtection="1">
      <alignment vertical="center"/>
      <protection locked="0"/>
    </xf>
    <xf numFmtId="3" fontId="30" fillId="0" borderId="64" xfId="61" applyNumberFormat="1" applyFont="1" applyFill="1" applyBorder="1" applyAlignment="1" applyProtection="1">
      <alignment vertical="center"/>
      <protection locked="0"/>
    </xf>
    <xf numFmtId="0" fontId="7" fillId="0" borderId="31" xfId="58" applyFont="1" applyFill="1" applyBorder="1" applyAlignment="1" applyProtection="1">
      <alignment horizontal="left" vertical="center" indent="2"/>
      <protection/>
    </xf>
    <xf numFmtId="3" fontId="22" fillId="36" borderId="20" xfId="61" applyNumberFormat="1" applyFont="1" applyFill="1" applyBorder="1" applyAlignment="1" applyProtection="1">
      <alignment horizontal="left" vertical="center"/>
      <protection locked="0"/>
    </xf>
    <xf numFmtId="3" fontId="22" fillId="36" borderId="39" xfId="61" applyNumberFormat="1" applyFont="1" applyFill="1" applyBorder="1" applyAlignment="1" applyProtection="1">
      <alignment horizontal="left" vertical="center"/>
      <protection locked="0"/>
    </xf>
    <xf numFmtId="3" fontId="22" fillId="36" borderId="26" xfId="61" applyNumberFormat="1" applyFont="1" applyFill="1" applyBorder="1" applyAlignment="1" applyProtection="1">
      <alignment horizontal="left" vertical="center"/>
      <protection locked="0"/>
    </xf>
    <xf numFmtId="3" fontId="22" fillId="36" borderId="69" xfId="61" applyNumberFormat="1" applyFont="1" applyFill="1" applyBorder="1" applyAlignment="1" applyProtection="1">
      <alignment horizontal="left" vertical="center"/>
      <protection locked="0"/>
    </xf>
    <xf numFmtId="3" fontId="30" fillId="0" borderId="20" xfId="61" applyNumberFormat="1" applyFont="1" applyFill="1" applyBorder="1" applyAlignment="1" applyProtection="1">
      <alignment vertical="center"/>
      <protection locked="0"/>
    </xf>
    <xf numFmtId="3" fontId="30" fillId="0" borderId="39" xfId="61" applyNumberFormat="1" applyFont="1" applyFill="1" applyBorder="1" applyAlignment="1" applyProtection="1">
      <alignment vertical="center"/>
      <protection locked="0"/>
    </xf>
    <xf numFmtId="3" fontId="30" fillId="0" borderId="26" xfId="61" applyNumberFormat="1" applyFont="1" applyFill="1" applyBorder="1" applyAlignment="1" applyProtection="1">
      <alignment vertical="center"/>
      <protection locked="0"/>
    </xf>
    <xf numFmtId="3" fontId="30" fillId="0" borderId="69" xfId="61" applyNumberFormat="1" applyFont="1" applyFill="1" applyBorder="1" applyAlignment="1" applyProtection="1">
      <alignment vertical="center"/>
      <protection locked="0"/>
    </xf>
    <xf numFmtId="0" fontId="7" fillId="0" borderId="22" xfId="58" applyFont="1" applyFill="1" applyBorder="1" applyAlignment="1" applyProtection="1">
      <alignment horizontal="left" vertical="center" indent="2"/>
      <protection/>
    </xf>
    <xf numFmtId="0" fontId="7" fillId="0" borderId="22" xfId="58" applyFont="1" applyFill="1" applyBorder="1" applyAlignment="1" applyProtection="1">
      <alignment horizontal="center" vertical="center"/>
      <protection/>
    </xf>
    <xf numFmtId="0" fontId="7" fillId="0" borderId="31" xfId="58" applyNumberFormat="1" applyFont="1" applyFill="1" applyBorder="1" applyAlignment="1" applyProtection="1">
      <alignment horizontal="left" vertical="center" indent="1"/>
      <protection/>
    </xf>
    <xf numFmtId="3" fontId="22" fillId="33" borderId="20" xfId="61" applyNumberFormat="1" applyFont="1" applyFill="1" applyBorder="1" applyAlignment="1" applyProtection="1">
      <alignment horizontal="right" vertical="center"/>
      <protection locked="0"/>
    </xf>
    <xf numFmtId="0" fontId="7" fillId="0" borderId="31" xfId="58" applyFont="1" applyFill="1" applyBorder="1" applyAlignment="1" applyProtection="1">
      <alignment horizontal="left" vertical="center" indent="3"/>
      <protection/>
    </xf>
    <xf numFmtId="0" fontId="7" fillId="0" borderId="22" xfId="58" applyFont="1" applyFill="1" applyBorder="1" applyAlignment="1" applyProtection="1">
      <alignment horizontal="left" vertical="center" indent="3"/>
      <protection/>
    </xf>
    <xf numFmtId="3" fontId="22" fillId="0" borderId="20" xfId="61" applyNumberFormat="1" applyFont="1" applyFill="1" applyBorder="1" applyAlignment="1" applyProtection="1">
      <alignment horizontal="left" vertical="center"/>
      <protection locked="0"/>
    </xf>
    <xf numFmtId="3" fontId="22" fillId="0" borderId="39" xfId="61" applyNumberFormat="1" applyFont="1" applyFill="1" applyBorder="1" applyAlignment="1" applyProtection="1">
      <alignment horizontal="left" vertical="center"/>
      <protection locked="0"/>
    </xf>
    <xf numFmtId="3" fontId="22" fillId="0" borderId="26" xfId="61" applyNumberFormat="1" applyFont="1" applyFill="1" applyBorder="1" applyAlignment="1" applyProtection="1">
      <alignment horizontal="left" vertical="center"/>
      <protection locked="0"/>
    </xf>
    <xf numFmtId="3" fontId="22" fillId="0" borderId="69" xfId="61" applyNumberFormat="1" applyFont="1" applyFill="1" applyBorder="1" applyAlignment="1" applyProtection="1">
      <alignment horizontal="left" vertical="center"/>
      <protection locked="0"/>
    </xf>
    <xf numFmtId="0" fontId="5" fillId="0" borderId="14" xfId="61" applyFont="1" applyFill="1" applyBorder="1" applyAlignment="1" applyProtection="1">
      <alignment horizontal="left" vertical="center"/>
      <protection/>
    </xf>
    <xf numFmtId="0" fontId="5" fillId="33" borderId="13" xfId="61" applyFont="1" applyFill="1" applyBorder="1" applyAlignment="1" applyProtection="1">
      <alignment horizontal="left" vertical="center"/>
      <protection/>
    </xf>
    <xf numFmtId="0" fontId="5" fillId="33" borderId="24" xfId="58" applyFont="1" applyFill="1" applyBorder="1" applyAlignment="1" applyProtection="1">
      <alignment horizontal="left" vertical="center"/>
      <protection/>
    </xf>
    <xf numFmtId="0" fontId="5" fillId="33" borderId="10" xfId="58" applyFont="1" applyFill="1" applyBorder="1" applyAlignment="1" applyProtection="1">
      <alignment vertical="center"/>
      <protection/>
    </xf>
    <xf numFmtId="0" fontId="5" fillId="0" borderId="22" xfId="58" applyFont="1" applyFill="1" applyBorder="1" applyAlignment="1" applyProtection="1">
      <alignment horizontal="left" vertical="center"/>
      <protection/>
    </xf>
    <xf numFmtId="0" fontId="7" fillId="0" borderId="22" xfId="58" applyNumberFormat="1" applyFont="1" applyFill="1" applyBorder="1" applyAlignment="1" applyProtection="1">
      <alignment horizontal="center" vertical="center"/>
      <protection/>
    </xf>
    <xf numFmtId="0" fontId="5" fillId="33" borderId="11" xfId="58" applyFont="1" applyFill="1" applyBorder="1" applyAlignment="1" applyProtection="1">
      <alignment horizontal="left" vertical="center"/>
      <protection/>
    </xf>
    <xf numFmtId="0" fontId="5" fillId="0" borderId="36" xfId="61" applyFont="1" applyFill="1" applyBorder="1" applyAlignment="1" applyProtection="1">
      <alignment horizontal="left" vertical="center"/>
      <protection/>
    </xf>
    <xf numFmtId="0" fontId="7" fillId="0" borderId="23" xfId="58" applyFont="1" applyFill="1" applyBorder="1" applyAlignment="1" applyProtection="1">
      <alignment horizontal="center" vertical="center"/>
      <protection/>
    </xf>
    <xf numFmtId="3" fontId="22" fillId="0" borderId="38" xfId="61" applyNumberFormat="1" applyFont="1" applyFill="1" applyBorder="1" applyAlignment="1" applyProtection="1">
      <alignment horizontal="right" vertical="center"/>
      <protection locked="0"/>
    </xf>
    <xf numFmtId="3" fontId="22" fillId="0" borderId="73" xfId="61" applyNumberFormat="1" applyFont="1" applyFill="1" applyBorder="1" applyAlignment="1" applyProtection="1">
      <alignment horizontal="right" vertical="center"/>
      <protection locked="0"/>
    </xf>
    <xf numFmtId="3" fontId="22" fillId="0" borderId="74" xfId="61" applyNumberFormat="1" applyFont="1" applyFill="1" applyBorder="1" applyAlignment="1" applyProtection="1">
      <alignment horizontal="right" vertical="center"/>
      <protection locked="0"/>
    </xf>
    <xf numFmtId="3" fontId="30" fillId="0" borderId="38" xfId="61" applyNumberFormat="1" applyFont="1" applyFill="1" applyBorder="1" applyAlignment="1" applyProtection="1">
      <alignment vertical="center"/>
      <protection locked="0"/>
    </xf>
    <xf numFmtId="3" fontId="30" fillId="0" borderId="73" xfId="61" applyNumberFormat="1" applyFont="1" applyFill="1" applyBorder="1" applyAlignment="1" applyProtection="1">
      <alignment vertical="center"/>
      <protection locked="0"/>
    </xf>
    <xf numFmtId="3" fontId="30" fillId="0" borderId="74" xfId="61" applyNumberFormat="1" applyFont="1" applyFill="1" applyBorder="1" applyAlignment="1" applyProtection="1">
      <alignment vertical="center"/>
      <protection locked="0"/>
    </xf>
    <xf numFmtId="0" fontId="7" fillId="36" borderId="0" xfId="58" applyFont="1" applyFill="1" applyAlignment="1" applyProtection="1">
      <alignment horizontal="left"/>
      <protection/>
    </xf>
    <xf numFmtId="0" fontId="7" fillId="36" borderId="0" xfId="61" applyFont="1" applyFill="1" applyBorder="1" applyProtection="1">
      <alignment/>
      <protection/>
    </xf>
    <xf numFmtId="0" fontId="7" fillId="36" borderId="0" xfId="61" applyFont="1" applyFill="1" applyProtection="1">
      <alignment/>
      <protection locked="0"/>
    </xf>
    <xf numFmtId="0" fontId="2" fillId="0" borderId="59" xfId="0" applyFont="1" applyBorder="1" applyAlignment="1" applyProtection="1">
      <alignment horizontal="center" vertical="center"/>
      <protection/>
    </xf>
    <xf numFmtId="0" fontId="19" fillId="0" borderId="75" xfId="0" applyFont="1" applyBorder="1" applyAlignment="1" applyProtection="1">
      <alignment horizontal="center" vertical="center"/>
      <protection/>
    </xf>
    <xf numFmtId="0" fontId="2" fillId="0" borderId="64" xfId="0" applyFont="1" applyBorder="1" applyAlignment="1" applyProtection="1">
      <alignment horizontal="center" vertical="center"/>
      <protection/>
    </xf>
    <xf numFmtId="0" fontId="2" fillId="34" borderId="34" xfId="0" applyFont="1" applyFill="1" applyBorder="1" applyAlignment="1" applyProtection="1">
      <alignment horizontal="left" vertical="center"/>
      <protection/>
    </xf>
    <xf numFmtId="0" fontId="3" fillId="34" borderId="29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 vertical="center"/>
      <protection/>
    </xf>
    <xf numFmtId="1" fontId="3" fillId="35" borderId="16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34" borderId="13" xfId="0" applyFont="1" applyFill="1" applyBorder="1" applyAlignment="1" applyProtection="1">
      <alignment horizontal="left" vertical="center"/>
      <protection/>
    </xf>
    <xf numFmtId="1" fontId="3" fillId="34" borderId="29" xfId="0" applyNumberFormat="1" applyFont="1" applyFill="1" applyBorder="1" applyAlignment="1" applyProtection="1">
      <alignment horizontal="righ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3" fillId="0" borderId="76" xfId="0" applyFont="1" applyFill="1" applyBorder="1" applyAlignment="1" applyProtection="1">
      <alignment vertical="center"/>
      <protection/>
    </xf>
    <xf numFmtId="0" fontId="5" fillId="0" borderId="24" xfId="58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 quotePrefix="1">
      <alignment horizontal="left" vertical="center" indent="1"/>
      <protection/>
    </xf>
    <xf numFmtId="0" fontId="7" fillId="0" borderId="31" xfId="58" applyFont="1" applyFill="1" applyBorder="1" applyAlignment="1" applyProtection="1">
      <alignment horizontal="left" vertical="center" indent="2"/>
      <protection/>
    </xf>
    <xf numFmtId="0" fontId="7" fillId="0" borderId="20" xfId="58" applyFont="1" applyFill="1" applyBorder="1" applyAlignment="1" applyProtection="1">
      <alignment horizontal="left" vertical="center" indent="2"/>
      <protection/>
    </xf>
    <xf numFmtId="0" fontId="7" fillId="0" borderId="31" xfId="58" applyFont="1" applyFill="1" applyBorder="1" applyAlignment="1" applyProtection="1">
      <alignment horizontal="left" vertical="center" indent="1"/>
      <protection/>
    </xf>
    <xf numFmtId="0" fontId="7" fillId="0" borderId="22" xfId="58" applyFont="1" applyFill="1" applyBorder="1" applyAlignment="1" applyProtection="1">
      <alignment horizontal="left" vertical="center" indent="2"/>
      <protection/>
    </xf>
    <xf numFmtId="0" fontId="7" fillId="0" borderId="31" xfId="58" applyNumberFormat="1" applyFont="1" applyFill="1" applyBorder="1" applyAlignment="1" applyProtection="1">
      <alignment horizontal="left" vertical="center" indent="1"/>
      <protection/>
    </xf>
    <xf numFmtId="0" fontId="7" fillId="0" borderId="31" xfId="58" applyNumberFormat="1" applyFont="1" applyFill="1" applyBorder="1" applyAlignment="1" applyProtection="1">
      <alignment horizontal="left" vertical="center" indent="2"/>
      <protection/>
    </xf>
    <xf numFmtId="0" fontId="7" fillId="0" borderId="23" xfId="58" applyFont="1" applyFill="1" applyBorder="1" applyAlignment="1" applyProtection="1">
      <alignment horizontal="left" vertical="center" indent="2"/>
      <protection/>
    </xf>
    <xf numFmtId="0" fontId="7" fillId="0" borderId="24" xfId="58" applyFont="1" applyFill="1" applyBorder="1" applyAlignment="1" applyProtection="1">
      <alignment horizontal="center" vertical="center"/>
      <protection/>
    </xf>
    <xf numFmtId="0" fontId="7" fillId="0" borderId="11" xfId="58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1" xfId="58" applyFont="1" applyFill="1" applyBorder="1" applyAlignment="1" applyProtection="1">
      <alignment horizontal="left" vertical="center" indent="2"/>
      <protection/>
    </xf>
    <xf numFmtId="0" fontId="2" fillId="0" borderId="11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 indent="2"/>
      <protection/>
    </xf>
    <xf numFmtId="0" fontId="2" fillId="0" borderId="11" xfId="0" applyFont="1" applyBorder="1" applyAlignment="1" applyProtection="1">
      <alignment horizontal="left" vertical="center" indent="3"/>
      <protection/>
    </xf>
    <xf numFmtId="0" fontId="2" fillId="0" borderId="22" xfId="0" applyFont="1" applyBorder="1" applyAlignment="1" applyProtection="1">
      <alignment horizontal="left" vertical="center" indent="3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 indent="2"/>
      <protection/>
    </xf>
    <xf numFmtId="0" fontId="2" fillId="0" borderId="31" xfId="0" applyFont="1" applyBorder="1" applyAlignment="1" applyProtection="1">
      <alignment horizontal="left" vertical="center" indent="1"/>
      <protection/>
    </xf>
    <xf numFmtId="0" fontId="2" fillId="0" borderId="22" xfId="0" applyFont="1" applyBorder="1" applyAlignment="1" applyProtection="1">
      <alignment horizontal="left" vertical="center" indent="1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4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 indent="1"/>
      <protection/>
    </xf>
    <xf numFmtId="0" fontId="2" fillId="0" borderId="11" xfId="0" applyFont="1" applyFill="1" applyBorder="1" applyAlignment="1" applyProtection="1">
      <alignment horizontal="left" vertical="center" indent="2"/>
      <protection/>
    </xf>
    <xf numFmtId="0" fontId="2" fillId="0" borderId="23" xfId="0" applyFont="1" applyFill="1" applyBorder="1" applyAlignment="1" applyProtection="1">
      <alignment horizontal="left" vertical="center" indent="1"/>
      <protection/>
    </xf>
    <xf numFmtId="0" fontId="2" fillId="34" borderId="20" xfId="0" applyFont="1" applyFill="1" applyBorder="1" applyAlignment="1" applyProtection="1">
      <alignment vertical="center"/>
      <protection/>
    </xf>
    <xf numFmtId="0" fontId="2" fillId="34" borderId="40" xfId="0" applyFont="1" applyFill="1" applyBorder="1" applyAlignment="1" applyProtection="1">
      <alignment vertical="center"/>
      <protection/>
    </xf>
    <xf numFmtId="3" fontId="12" fillId="33" borderId="11" xfId="0" applyNumberFormat="1" applyFont="1" applyFill="1" applyBorder="1" applyAlignment="1" applyProtection="1">
      <alignment horizontal="right" vertical="center"/>
      <protection locked="0"/>
    </xf>
    <xf numFmtId="0" fontId="13" fillId="0" borderId="20" xfId="0" applyFont="1" applyBorder="1" applyAlignment="1" applyProtection="1">
      <alignment horizontal="left" vertical="center" indent="1"/>
      <protection/>
    </xf>
    <xf numFmtId="3" fontId="12" fillId="0" borderId="40" xfId="0" applyNumberFormat="1" applyFont="1" applyFill="1" applyBorder="1" applyAlignment="1" applyProtection="1">
      <alignment horizontal="right" vertical="center"/>
      <protection locked="0"/>
    </xf>
    <xf numFmtId="0" fontId="13" fillId="0" borderId="22" xfId="0" applyFont="1" applyBorder="1" applyAlignment="1" applyProtection="1" quotePrefix="1">
      <alignment horizontal="left" vertical="center" indent="2"/>
      <protection/>
    </xf>
    <xf numFmtId="0" fontId="13" fillId="0" borderId="20" xfId="0" applyFont="1" applyFill="1" applyBorder="1" applyAlignment="1" applyProtection="1">
      <alignment horizontal="left" vertical="center" indent="1"/>
      <protection/>
    </xf>
    <xf numFmtId="0" fontId="12" fillId="0" borderId="40" xfId="0" applyFont="1" applyFill="1" applyBorder="1" applyAlignment="1" applyProtection="1">
      <alignment horizontal="center" vertical="center"/>
      <protection/>
    </xf>
    <xf numFmtId="3" fontId="2" fillId="0" borderId="74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1" xfId="0" applyFont="1" applyFill="1" applyBorder="1" applyAlignment="1" applyProtection="1" quotePrefix="1">
      <alignment horizontal="left" vertical="center" indent="1"/>
      <protection/>
    </xf>
    <xf numFmtId="0" fontId="13" fillId="0" borderId="20" xfId="0" applyFont="1" applyFill="1" applyBorder="1" applyAlignment="1" applyProtection="1">
      <alignment vertical="center"/>
      <protection/>
    </xf>
    <xf numFmtId="0" fontId="5" fillId="0" borderId="27" xfId="61" applyFont="1" applyFill="1" applyBorder="1" applyAlignment="1" applyProtection="1">
      <alignment horizontal="center" vertical="center"/>
      <protection/>
    </xf>
    <xf numFmtId="0" fontId="5" fillId="0" borderId="23" xfId="58" applyFont="1" applyFill="1" applyBorder="1" applyAlignment="1" applyProtection="1">
      <alignment horizontal="left" vertical="center"/>
      <protection/>
    </xf>
    <xf numFmtId="0" fontId="5" fillId="0" borderId="11" xfId="58" applyFont="1" applyFill="1" applyBorder="1" applyAlignment="1" applyProtection="1">
      <alignment horizontal="left" vertical="center"/>
      <protection/>
    </xf>
    <xf numFmtId="3" fontId="2" fillId="33" borderId="22" xfId="0" applyNumberFormat="1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" fillId="0" borderId="14" xfId="60" applyFont="1" applyFill="1" applyBorder="1" applyAlignment="1" applyProtection="1">
      <alignment horizontal="center" vertical="center"/>
      <protection/>
    </xf>
    <xf numFmtId="0" fontId="7" fillId="0" borderId="13" xfId="60" applyFont="1" applyFill="1" applyBorder="1" applyAlignment="1" applyProtection="1">
      <alignment horizontal="center" vertical="center"/>
      <protection/>
    </xf>
    <xf numFmtId="49" fontId="2" fillId="33" borderId="34" xfId="0" applyNumberFormat="1" applyFont="1" applyFill="1" applyBorder="1" applyAlignment="1" applyProtection="1">
      <alignment vertical="center"/>
      <protection/>
    </xf>
    <xf numFmtId="0" fontId="3" fillId="0" borderId="42" xfId="0" applyFont="1" applyFill="1" applyBorder="1" applyAlignment="1" applyProtection="1">
      <alignment vertical="center"/>
      <protection/>
    </xf>
    <xf numFmtId="49" fontId="5" fillId="33" borderId="24" xfId="58" applyNumberFormat="1" applyFont="1" applyFill="1" applyBorder="1" applyAlignment="1" applyProtection="1">
      <alignment horizontal="left" vertical="center"/>
      <protection/>
    </xf>
    <xf numFmtId="0" fontId="84" fillId="0" borderId="24" xfId="58" applyFont="1" applyFill="1" applyBorder="1" applyAlignment="1" applyProtection="1">
      <alignment horizontal="left" vertical="center"/>
      <protection/>
    </xf>
    <xf numFmtId="0" fontId="84" fillId="0" borderId="11" xfId="58" applyFont="1" applyFill="1" applyBorder="1" applyAlignment="1" applyProtection="1">
      <alignment horizontal="left" vertical="center"/>
      <protection/>
    </xf>
    <xf numFmtId="0" fontId="84" fillId="0" borderId="22" xfId="58" applyFont="1" applyFill="1" applyBorder="1" applyAlignment="1" applyProtection="1">
      <alignment horizontal="left" vertical="center"/>
      <protection/>
    </xf>
    <xf numFmtId="0" fontId="5" fillId="33" borderId="20" xfId="58" applyFont="1" applyFill="1" applyBorder="1" applyAlignment="1" applyProtection="1">
      <alignment horizontal="left" vertical="center" wrapText="1"/>
      <protection/>
    </xf>
    <xf numFmtId="49" fontId="5" fillId="33" borderId="22" xfId="58" applyNumberFormat="1" applyFont="1" applyFill="1" applyBorder="1" applyAlignment="1" applyProtection="1">
      <alignment horizontal="left" vertical="center"/>
      <protection/>
    </xf>
    <xf numFmtId="0" fontId="84" fillId="0" borderId="20" xfId="58" applyFont="1" applyFill="1" applyBorder="1" applyAlignment="1" applyProtection="1">
      <alignment horizontal="left" vertical="center"/>
      <protection/>
    </xf>
    <xf numFmtId="0" fontId="84" fillId="0" borderId="38" xfId="58" applyFont="1" applyFill="1" applyBorder="1" applyAlignment="1" applyProtection="1">
      <alignment horizontal="left" vertical="center"/>
      <protection/>
    </xf>
    <xf numFmtId="0" fontId="5" fillId="33" borderId="24" xfId="58" applyFont="1" applyFill="1" applyBorder="1" applyAlignment="1" applyProtection="1">
      <alignment horizontal="left" vertical="center" wrapText="1"/>
      <protection/>
    </xf>
    <xf numFmtId="0" fontId="5" fillId="33" borderId="30" xfId="58" applyFont="1" applyFill="1" applyBorder="1" applyAlignment="1" applyProtection="1">
      <alignment vertical="center"/>
      <protection/>
    </xf>
    <xf numFmtId="0" fontId="42" fillId="0" borderId="0" xfId="59" applyFont="1" applyProtection="1">
      <alignment/>
      <protection locked="0"/>
    </xf>
    <xf numFmtId="0" fontId="1" fillId="0" borderId="0" xfId="59" applyFont="1" applyProtection="1">
      <alignment/>
      <protection locked="0"/>
    </xf>
    <xf numFmtId="0" fontId="1" fillId="37" borderId="0" xfId="59" applyFont="1" applyFill="1" applyProtection="1">
      <alignment/>
      <protection locked="0"/>
    </xf>
    <xf numFmtId="0" fontId="1" fillId="0" borderId="0" xfId="59" applyFont="1" applyAlignment="1" applyProtection="1">
      <alignment horizontal="center"/>
      <protection locked="0"/>
    </xf>
    <xf numFmtId="9" fontId="43" fillId="37" borderId="0" xfId="64" applyFont="1" applyFill="1" applyBorder="1" applyAlignment="1" applyProtection="1">
      <alignment/>
      <protection locked="0"/>
    </xf>
    <xf numFmtId="0" fontId="1" fillId="0" borderId="0" xfId="59" applyFont="1" applyAlignment="1" applyProtection="1">
      <alignment horizontal="right"/>
      <protection locked="0"/>
    </xf>
    <xf numFmtId="3" fontId="1" fillId="0" borderId="0" xfId="59" applyNumberFormat="1" applyFont="1" applyProtection="1">
      <alignment/>
      <protection locked="0"/>
    </xf>
    <xf numFmtId="9" fontId="1" fillId="0" borderId="0" xfId="64" applyFont="1" applyBorder="1" applyAlignment="1" applyProtection="1">
      <alignment/>
      <protection locked="0"/>
    </xf>
    <xf numFmtId="9" fontId="1" fillId="37" borderId="0" xfId="64" applyFont="1" applyFill="1" applyBorder="1" applyAlignment="1" applyProtection="1">
      <alignment/>
      <protection locked="0"/>
    </xf>
    <xf numFmtId="0" fontId="43" fillId="0" borderId="0" xfId="59" applyFont="1" applyAlignment="1" applyProtection="1">
      <alignment horizontal="center" vertical="center"/>
      <protection locked="0"/>
    </xf>
    <xf numFmtId="0" fontId="43" fillId="0" borderId="0" xfId="59" applyFont="1" applyAlignment="1" applyProtection="1">
      <alignment vertical="center"/>
      <protection locked="0"/>
    </xf>
    <xf numFmtId="0" fontId="1" fillId="0" borderId="0" xfId="59" applyFont="1" applyBorder="1" applyAlignment="1" applyProtection="1">
      <alignment horizontal="right"/>
      <protection locked="0"/>
    </xf>
    <xf numFmtId="3" fontId="1" fillId="0" borderId="0" xfId="59" applyNumberFormat="1" applyFont="1" applyBorder="1" applyProtection="1">
      <alignment/>
      <protection locked="0"/>
    </xf>
    <xf numFmtId="0" fontId="1" fillId="0" borderId="0" xfId="59" applyFont="1" applyAlignment="1" applyProtection="1">
      <alignment horizontal="right" vertical="center"/>
      <protection locked="0"/>
    </xf>
    <xf numFmtId="3" fontId="1" fillId="0" borderId="0" xfId="59" applyNumberFormat="1" applyFont="1" applyAlignment="1" applyProtection="1">
      <alignment vertical="center"/>
      <protection locked="0"/>
    </xf>
    <xf numFmtId="0" fontId="1" fillId="37" borderId="0" xfId="59" applyFont="1" applyFill="1" applyAlignment="1" applyProtection="1">
      <alignment vertical="center"/>
      <protection locked="0"/>
    </xf>
    <xf numFmtId="0" fontId="1" fillId="0" borderId="0" xfId="59" applyFont="1" applyAlignment="1" applyProtection="1">
      <alignment vertical="center"/>
      <protection locked="0"/>
    </xf>
    <xf numFmtId="0" fontId="1" fillId="0" borderId="28" xfId="59" applyFont="1" applyBorder="1" applyAlignment="1" applyProtection="1">
      <alignment horizontal="right" vertical="center"/>
      <protection locked="0"/>
    </xf>
    <xf numFmtId="3" fontId="1" fillId="0" borderId="28" xfId="59" applyNumberFormat="1" applyFont="1" applyBorder="1" applyAlignment="1" applyProtection="1">
      <alignment vertical="center"/>
      <protection locked="0"/>
    </xf>
    <xf numFmtId="9" fontId="1" fillId="0" borderId="28" xfId="64" applyFont="1" applyBorder="1" applyAlignment="1" applyProtection="1">
      <alignment/>
      <protection locked="0"/>
    </xf>
    <xf numFmtId="0" fontId="1" fillId="0" borderId="0" xfId="59" applyFont="1" applyFill="1" applyAlignment="1" applyProtection="1">
      <alignment vertical="center"/>
      <protection locked="0"/>
    </xf>
    <xf numFmtId="9" fontId="43" fillId="0" borderId="0" xfId="64" applyFont="1" applyBorder="1" applyAlignment="1" applyProtection="1">
      <alignment/>
      <protection locked="0"/>
    </xf>
    <xf numFmtId="9" fontId="1" fillId="0" borderId="0" xfId="64" applyFont="1" applyAlignment="1" applyProtection="1">
      <alignment vertical="center"/>
      <protection locked="0"/>
    </xf>
    <xf numFmtId="0" fontId="1" fillId="0" borderId="39" xfId="59" applyFont="1" applyBorder="1" applyAlignment="1" applyProtection="1">
      <alignment horizontal="right" vertical="center"/>
      <protection locked="0"/>
    </xf>
    <xf numFmtId="3" fontId="1" fillId="0" borderId="39" xfId="59" applyNumberFormat="1" applyFont="1" applyBorder="1" applyAlignment="1" applyProtection="1">
      <alignment vertical="center"/>
      <protection locked="0"/>
    </xf>
    <xf numFmtId="0" fontId="43" fillId="0" borderId="0" xfId="59" applyFont="1" applyAlignment="1" applyProtection="1">
      <alignment horizontal="right" vertical="center"/>
      <protection locked="0"/>
    </xf>
    <xf numFmtId="0" fontId="43" fillId="0" borderId="28" xfId="59" applyFont="1" applyBorder="1" applyAlignment="1" applyProtection="1">
      <alignment horizontal="right" vertical="center"/>
      <protection locked="0"/>
    </xf>
    <xf numFmtId="202" fontId="1" fillId="0" borderId="0" xfId="64" applyNumberFormat="1" applyFont="1" applyAlignment="1" applyProtection="1">
      <alignment vertical="center"/>
      <protection locked="0"/>
    </xf>
    <xf numFmtId="0" fontId="43" fillId="0" borderId="12" xfId="59" applyFont="1" applyBorder="1" applyAlignment="1" applyProtection="1">
      <alignment horizontal="center" vertical="center"/>
      <protection locked="0"/>
    </xf>
    <xf numFmtId="0" fontId="43" fillId="0" borderId="0" xfId="59" applyFont="1" applyBorder="1" applyAlignment="1" applyProtection="1">
      <alignment horizontal="center" vertical="center"/>
      <protection locked="0"/>
    </xf>
    <xf numFmtId="3" fontId="28" fillId="0" borderId="22" xfId="0" applyNumberFormat="1" applyFont="1" applyBorder="1" applyAlignment="1" applyProtection="1" quotePrefix="1">
      <alignment horizontal="right" vertical="center"/>
      <protection locked="0"/>
    </xf>
    <xf numFmtId="0" fontId="1" fillId="0" borderId="0" xfId="59" applyFont="1" applyFill="1" applyProtection="1">
      <alignment/>
      <protection locked="0"/>
    </xf>
    <xf numFmtId="0" fontId="43" fillId="0" borderId="0" xfId="59" applyFont="1" applyFill="1" applyAlignment="1" applyProtection="1">
      <alignment vertical="center"/>
      <protection locked="0"/>
    </xf>
    <xf numFmtId="3" fontId="43" fillId="0" borderId="28" xfId="59" applyNumberFormat="1" applyFont="1" applyBorder="1" applyAlignment="1" applyProtection="1">
      <alignment vertical="center"/>
      <protection locked="0"/>
    </xf>
    <xf numFmtId="0" fontId="1" fillId="0" borderId="0" xfId="59" applyFont="1" applyBorder="1" applyAlignment="1" applyProtection="1">
      <alignment horizontal="right" vertical="center"/>
      <protection locked="0"/>
    </xf>
    <xf numFmtId="3" fontId="1" fillId="0" borderId="0" xfId="59" applyNumberFormat="1" applyFont="1" applyBorder="1" applyAlignment="1" applyProtection="1">
      <alignment vertical="center"/>
      <protection locked="0"/>
    </xf>
    <xf numFmtId="0" fontId="1" fillId="0" borderId="28" xfId="59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2" fillId="37" borderId="0" xfId="0" applyFont="1" applyFill="1" applyAlignment="1" applyProtection="1">
      <alignment vertical="center"/>
      <protection locked="0"/>
    </xf>
    <xf numFmtId="0" fontId="45" fillId="0" borderId="0" xfId="59" applyFont="1" applyAlignment="1" applyProtection="1">
      <alignment vertical="center"/>
      <protection locked="0"/>
    </xf>
    <xf numFmtId="1" fontId="3" fillId="0" borderId="28" xfId="0" applyNumberFormat="1" applyFont="1" applyBorder="1" applyAlignment="1" applyProtection="1">
      <alignment vertical="center"/>
      <protection locked="0"/>
    </xf>
    <xf numFmtId="0" fontId="85" fillId="0" borderId="0" xfId="59" applyFont="1" applyAlignment="1" applyProtection="1">
      <alignment vertical="center"/>
      <protection locked="0"/>
    </xf>
    <xf numFmtId="9" fontId="85" fillId="0" borderId="0" xfId="64" applyFont="1" applyAlignment="1" applyProtection="1">
      <alignment vertical="center"/>
      <protection locked="0"/>
    </xf>
    <xf numFmtId="202" fontId="85" fillId="0" borderId="0" xfId="64" applyNumberFormat="1" applyFont="1" applyAlignment="1" applyProtection="1">
      <alignment vertical="center"/>
      <protection locked="0"/>
    </xf>
    <xf numFmtId="9" fontId="1" fillId="0" borderId="39" xfId="64" applyFont="1" applyBorder="1" applyAlignment="1" applyProtection="1">
      <alignment/>
      <protection locked="0"/>
    </xf>
    <xf numFmtId="9" fontId="43" fillId="0" borderId="39" xfId="64" applyFont="1" applyBorder="1" applyAlignment="1" applyProtection="1">
      <alignment vertical="center"/>
      <protection locked="0"/>
    </xf>
    <xf numFmtId="0" fontId="5" fillId="0" borderId="20" xfId="58" applyFont="1" applyFill="1" applyBorder="1" applyAlignment="1" applyProtection="1">
      <alignment horizontal="left" vertical="center"/>
      <protection/>
    </xf>
    <xf numFmtId="49" fontId="5" fillId="0" borderId="20" xfId="58" applyNumberFormat="1" applyFont="1" applyFill="1" applyBorder="1" applyAlignment="1" applyProtection="1">
      <alignment vertical="center"/>
      <protection/>
    </xf>
    <xf numFmtId="49" fontId="5" fillId="0" borderId="20" xfId="58" applyNumberFormat="1" applyFont="1" applyFill="1" applyBorder="1" applyAlignment="1" applyProtection="1">
      <alignment vertical="center"/>
      <protection/>
    </xf>
    <xf numFmtId="49" fontId="5" fillId="33" borderId="20" xfId="58" applyNumberFormat="1" applyFont="1" applyFill="1" applyBorder="1" applyAlignment="1" applyProtection="1">
      <alignment vertical="center"/>
      <protection/>
    </xf>
    <xf numFmtId="0" fontId="3" fillId="0" borderId="65" xfId="0" applyFont="1" applyBorder="1" applyAlignment="1" applyProtection="1">
      <alignment vertical="center"/>
      <protection locked="0"/>
    </xf>
    <xf numFmtId="0" fontId="2" fillId="0" borderId="77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3" fillId="0" borderId="78" xfId="0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0" fontId="2" fillId="0" borderId="69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3" fontId="86" fillId="0" borderId="64" xfId="0" applyNumberFormat="1" applyFont="1" applyBorder="1" applyAlignment="1" applyProtection="1">
      <alignment horizontal="right" vertical="center"/>
      <protection locked="0"/>
    </xf>
    <xf numFmtId="14" fontId="13" fillId="0" borderId="79" xfId="0" applyNumberFormat="1" applyFont="1" applyFill="1" applyBorder="1" applyAlignment="1" applyProtection="1">
      <alignment/>
      <protection locked="0"/>
    </xf>
    <xf numFmtId="0" fontId="13" fillId="0" borderId="39" xfId="0" applyFont="1" applyFill="1" applyBorder="1" applyAlignment="1" applyProtection="1">
      <alignment vertical="center"/>
      <protection locked="0"/>
    </xf>
    <xf numFmtId="0" fontId="13" fillId="0" borderId="39" xfId="0" applyFon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/>
      <protection locked="0"/>
    </xf>
    <xf numFmtId="0" fontId="2" fillId="0" borderId="63" xfId="0" applyFont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2" fontId="27" fillId="0" borderId="26" xfId="0" applyNumberFormat="1" applyFont="1" applyFill="1" applyBorder="1" applyAlignment="1" applyProtection="1">
      <alignment horizontal="right" vertical="center"/>
      <protection locked="0"/>
    </xf>
    <xf numFmtId="2" fontId="27" fillId="0" borderId="26" xfId="0" applyNumberFormat="1" applyFont="1" applyFill="1" applyBorder="1" applyAlignment="1" applyProtection="1">
      <alignment vertical="center"/>
      <protection locked="0"/>
    </xf>
    <xf numFmtId="2" fontId="27" fillId="0" borderId="20" xfId="0" applyNumberFormat="1" applyFont="1" applyFill="1" applyBorder="1" applyAlignment="1" applyProtection="1">
      <alignment vertical="center"/>
      <protection locked="0"/>
    </xf>
    <xf numFmtId="2" fontId="27" fillId="0" borderId="69" xfId="0" applyNumberFormat="1" applyFont="1" applyFill="1" applyBorder="1" applyAlignment="1" applyProtection="1">
      <alignment vertical="center"/>
      <protection locked="0"/>
    </xf>
    <xf numFmtId="2" fontId="27" fillId="0" borderId="27" xfId="0" applyNumberFormat="1" applyFont="1" applyFill="1" applyBorder="1" applyAlignment="1" applyProtection="1">
      <alignment vertical="center"/>
      <protection locked="0"/>
    </xf>
    <xf numFmtId="2" fontId="27" fillId="0" borderId="22" xfId="0" applyNumberFormat="1" applyFont="1" applyFill="1" applyBorder="1" applyAlignment="1" applyProtection="1">
      <alignment vertical="center"/>
      <protection locked="0"/>
    </xf>
    <xf numFmtId="2" fontId="27" fillId="0" borderId="64" xfId="0" applyNumberFormat="1" applyFont="1" applyFill="1" applyBorder="1" applyAlignment="1" applyProtection="1">
      <alignment vertical="center"/>
      <protection locked="0"/>
    </xf>
    <xf numFmtId="2" fontId="27" fillId="0" borderId="10" xfId="0" applyNumberFormat="1" applyFont="1" applyFill="1" applyBorder="1" applyAlignment="1" applyProtection="1">
      <alignment vertical="center"/>
      <protection locked="0"/>
    </xf>
    <xf numFmtId="2" fontId="27" fillId="0" borderId="11" xfId="0" applyNumberFormat="1" applyFont="1" applyFill="1" applyBorder="1" applyAlignment="1" applyProtection="1">
      <alignment vertical="center"/>
      <protection locked="0"/>
    </xf>
    <xf numFmtId="2" fontId="27" fillId="0" borderId="23" xfId="0" applyNumberFormat="1" applyFont="1" applyFill="1" applyBorder="1" applyAlignment="1" applyProtection="1">
      <alignment vertical="center"/>
      <protection locked="0"/>
    </xf>
    <xf numFmtId="2" fontId="27" fillId="0" borderId="73" xfId="0" applyNumberFormat="1" applyFont="1" applyFill="1" applyBorder="1" applyAlignment="1" applyProtection="1">
      <alignment vertical="center"/>
      <protection locked="0"/>
    </xf>
    <xf numFmtId="0" fontId="27" fillId="0" borderId="23" xfId="0" applyFont="1" applyFill="1" applyBorder="1" applyAlignment="1" applyProtection="1">
      <alignment vertical="center"/>
      <protection locked="0"/>
    </xf>
    <xf numFmtId="0" fontId="27" fillId="0" borderId="74" xfId="0" applyFont="1" applyFill="1" applyBorder="1" applyAlignment="1" applyProtection="1">
      <alignment vertical="center"/>
      <protection locked="0"/>
    </xf>
    <xf numFmtId="0" fontId="3" fillId="0" borderId="28" xfId="58" applyFont="1" applyBorder="1" applyAlignment="1" applyProtection="1">
      <alignment vertical="center"/>
      <protection locked="0"/>
    </xf>
    <xf numFmtId="0" fontId="3" fillId="0" borderId="39" xfId="58" applyFont="1" applyBorder="1" applyAlignment="1" applyProtection="1">
      <alignment vertical="center"/>
      <protection locked="0"/>
    </xf>
    <xf numFmtId="3" fontId="3" fillId="0" borderId="64" xfId="0" applyNumberFormat="1" applyFont="1" applyBorder="1" applyAlignment="1" applyProtection="1">
      <alignment horizontal="right" vertical="center"/>
      <protection locked="0"/>
    </xf>
    <xf numFmtId="3" fontId="86" fillId="0" borderId="22" xfId="0" applyNumberFormat="1" applyFont="1" applyBorder="1" applyAlignment="1" applyProtection="1">
      <alignment horizontal="right" vertical="center"/>
      <protection locked="0"/>
    </xf>
    <xf numFmtId="3" fontId="86" fillId="0" borderId="22" xfId="0" applyNumberFormat="1" applyFont="1" applyBorder="1" applyAlignment="1" applyProtection="1" quotePrefix="1">
      <alignment horizontal="right" vertical="center"/>
      <protection locked="0"/>
    </xf>
    <xf numFmtId="3" fontId="3" fillId="0" borderId="69" xfId="0" applyNumberFormat="1" applyFont="1" applyBorder="1" applyAlignment="1" applyProtection="1">
      <alignment horizontal="right" vertical="center"/>
      <protection locked="0"/>
    </xf>
    <xf numFmtId="3" fontId="3" fillId="0" borderId="74" xfId="0" applyNumberFormat="1" applyFont="1" applyBorder="1" applyAlignment="1" applyProtection="1">
      <alignment horizontal="right" vertical="center"/>
      <protection locked="0"/>
    </xf>
    <xf numFmtId="3" fontId="87" fillId="0" borderId="49" xfId="0" applyNumberFormat="1" applyFont="1" applyFill="1" applyBorder="1" applyAlignment="1" applyProtection="1">
      <alignment horizontal="right" vertical="center"/>
      <protection locked="0"/>
    </xf>
    <xf numFmtId="3" fontId="87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vertical="center"/>
      <protection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2" fillId="34" borderId="39" xfId="0" applyFont="1" applyFill="1" applyBorder="1" applyAlignment="1" applyProtection="1">
      <alignment horizontal="center" vertical="center"/>
      <protection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top" shrinkToFit="1"/>
      <protection/>
    </xf>
    <xf numFmtId="0" fontId="2" fillId="0" borderId="22" xfId="0" applyFont="1" applyBorder="1" applyAlignment="1" applyProtection="1">
      <alignment horizontal="center" vertical="top" shrinkToFit="1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31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1" fillId="0" borderId="0" xfId="59" applyFont="1" applyAlignment="1" applyProtection="1">
      <alignment horizontal="center" wrapText="1"/>
      <protection locked="0"/>
    </xf>
    <xf numFmtId="0" fontId="43" fillId="0" borderId="12" xfId="59" applyFont="1" applyBorder="1" applyAlignment="1" applyProtection="1">
      <alignment horizontal="center" vertical="center" wrapText="1"/>
      <protection locked="0"/>
    </xf>
    <xf numFmtId="0" fontId="43" fillId="0" borderId="0" xfId="59" applyFont="1" applyBorder="1" applyAlignment="1" applyProtection="1">
      <alignment horizontal="center" vertical="center" wrapText="1"/>
      <protection locked="0"/>
    </xf>
    <xf numFmtId="0" fontId="43" fillId="0" borderId="28" xfId="59" applyFont="1" applyBorder="1" applyAlignment="1" applyProtection="1">
      <alignment horizontal="center" vertical="center" wrapText="1"/>
      <protection locked="0"/>
    </xf>
    <xf numFmtId="0" fontId="43" fillId="0" borderId="0" xfId="59" applyFont="1" applyBorder="1" applyAlignment="1" applyProtection="1">
      <alignment horizontal="center" vertical="center"/>
      <protection locked="0"/>
    </xf>
    <xf numFmtId="0" fontId="43" fillId="0" borderId="28" xfId="59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78" xfId="0" applyFont="1" applyBorder="1" applyAlignment="1" applyProtection="1">
      <alignment vertic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29" fillId="0" borderId="28" xfId="0" applyFont="1" applyBorder="1" applyAlignment="1" applyProtection="1">
      <alignment horizontal="right" vertical="center"/>
      <protection/>
    </xf>
    <xf numFmtId="0" fontId="13" fillId="0" borderId="28" xfId="0" applyFont="1" applyFill="1" applyBorder="1" applyAlignment="1" applyProtection="1">
      <alignment horizontal="center" vertical="center"/>
      <protection/>
    </xf>
    <xf numFmtId="0" fontId="13" fillId="0" borderId="42" xfId="0" applyFont="1" applyFill="1" applyBorder="1" applyAlignment="1" applyProtection="1">
      <alignment horizontal="center" vertical="center"/>
      <protection/>
    </xf>
    <xf numFmtId="0" fontId="13" fillId="0" borderId="27" xfId="0" applyFont="1" applyFill="1" applyBorder="1" applyAlignment="1" applyProtection="1">
      <alignment horizontal="center" vertical="center"/>
      <protection/>
    </xf>
    <xf numFmtId="0" fontId="13" fillId="0" borderId="61" xfId="0" applyFont="1" applyFill="1" applyBorder="1" applyAlignment="1" applyProtection="1">
      <alignment horizontal="center" vertical="center"/>
      <protection/>
    </xf>
    <xf numFmtId="0" fontId="14" fillId="0" borderId="30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31" xfId="0" applyFont="1" applyFill="1" applyBorder="1" applyAlignment="1" applyProtection="1">
      <alignment horizontal="center" vertical="center"/>
      <protection/>
    </xf>
    <xf numFmtId="0" fontId="13" fillId="0" borderId="80" xfId="0" applyFont="1" applyFill="1" applyBorder="1" applyAlignment="1" applyProtection="1">
      <alignment horizontal="center" vertical="center"/>
      <protection/>
    </xf>
    <xf numFmtId="0" fontId="9" fillId="0" borderId="4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" fillId="0" borderId="81" xfId="0" applyNumberFormat="1" applyFont="1" applyFill="1" applyBorder="1" applyAlignment="1" applyProtection="1">
      <alignment horizontal="center"/>
      <protection/>
    </xf>
    <xf numFmtId="0" fontId="19" fillId="0" borderId="63" xfId="0" applyFont="1" applyFill="1" applyBorder="1" applyAlignment="1" applyProtection="1">
      <alignment horizontal="center"/>
      <protection/>
    </xf>
    <xf numFmtId="0" fontId="19" fillId="0" borderId="67" xfId="0" applyFont="1" applyFill="1" applyBorder="1" applyAlignment="1" applyProtection="1">
      <alignment horizont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49" fontId="13" fillId="0" borderId="82" xfId="0" applyNumberFormat="1" applyFont="1" applyBorder="1" applyAlignment="1" applyProtection="1">
      <alignment horizontal="center" vertical="center"/>
      <protection locked="0"/>
    </xf>
    <xf numFmtId="49" fontId="13" fillId="0" borderId="82" xfId="0" applyNumberFormat="1" applyFont="1" applyBorder="1" applyAlignment="1" applyProtection="1">
      <alignment horizontal="center" vertical="center"/>
      <protection locked="0"/>
    </xf>
    <xf numFmtId="0" fontId="14" fillId="0" borderId="83" xfId="0" applyFont="1" applyFill="1" applyBorder="1" applyAlignment="1" applyProtection="1">
      <alignment horizontal="center" vertical="center"/>
      <protection/>
    </xf>
    <xf numFmtId="0" fontId="21" fillId="0" borderId="60" xfId="0" applyFont="1" applyBorder="1" applyAlignment="1" applyProtection="1">
      <alignment horizontal="center" vertical="center"/>
      <protection/>
    </xf>
    <xf numFmtId="0" fontId="21" fillId="0" borderId="84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78" xfId="0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13" fillId="34" borderId="35" xfId="0" applyFont="1" applyFill="1" applyBorder="1" applyAlignment="1" applyProtection="1">
      <alignment horizontal="left" vertical="center"/>
      <protection/>
    </xf>
    <xf numFmtId="0" fontId="13" fillId="34" borderId="12" xfId="0" applyFont="1" applyFill="1" applyBorder="1" applyAlignment="1" applyProtection="1">
      <alignment horizontal="left" vertical="center"/>
      <protection/>
    </xf>
    <xf numFmtId="0" fontId="13" fillId="34" borderId="78" xfId="0" applyFont="1" applyFill="1" applyBorder="1" applyAlignment="1" applyProtection="1">
      <alignment horizontal="left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31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 quotePrefix="1">
      <alignment horizontal="center" vertical="center" wrapText="1"/>
      <protection/>
    </xf>
    <xf numFmtId="0" fontId="19" fillId="0" borderId="31" xfId="0" applyFont="1" applyFill="1" applyBorder="1" applyAlignment="1" applyProtection="1" quotePrefix="1">
      <alignment horizontal="center" vertical="center" wrapText="1"/>
      <protection/>
    </xf>
    <xf numFmtId="0" fontId="34" fillId="0" borderId="30" xfId="61" applyFont="1" applyFill="1" applyBorder="1" applyAlignment="1" applyProtection="1">
      <alignment horizontal="center" vertical="center"/>
      <protection/>
    </xf>
    <xf numFmtId="0" fontId="34" fillId="0" borderId="12" xfId="61" applyFont="1" applyFill="1" applyBorder="1" applyAlignment="1" applyProtection="1">
      <alignment horizontal="center" vertical="center"/>
      <protection/>
    </xf>
    <xf numFmtId="0" fontId="34" fillId="0" borderId="25" xfId="61" applyFont="1" applyFill="1" applyBorder="1" applyAlignment="1" applyProtection="1">
      <alignment horizontal="center" vertical="center"/>
      <protection/>
    </xf>
    <xf numFmtId="0" fontId="34" fillId="0" borderId="78" xfId="61" applyFont="1" applyFill="1" applyBorder="1" applyAlignment="1" applyProtection="1">
      <alignment horizontal="center" vertical="center"/>
      <protection/>
    </xf>
    <xf numFmtId="0" fontId="5" fillId="0" borderId="27" xfId="61" applyFont="1" applyFill="1" applyBorder="1" applyAlignment="1" applyProtection="1">
      <alignment horizontal="center" vertical="center"/>
      <protection/>
    </xf>
    <xf numFmtId="0" fontId="5" fillId="0" borderId="42" xfId="61" applyFont="1" applyFill="1" applyBorder="1" applyAlignment="1" applyProtection="1">
      <alignment horizontal="center" vertical="center"/>
      <protection/>
    </xf>
    <xf numFmtId="0" fontId="5" fillId="0" borderId="28" xfId="61" applyFont="1" applyFill="1" applyBorder="1" applyAlignment="1" applyProtection="1">
      <alignment horizontal="center" vertical="center"/>
      <protection/>
    </xf>
    <xf numFmtId="0" fontId="5" fillId="0" borderId="61" xfId="61" applyFont="1" applyFill="1" applyBorder="1" applyAlignment="1" applyProtection="1">
      <alignment horizontal="center" vertical="center"/>
      <protection/>
    </xf>
    <xf numFmtId="0" fontId="5" fillId="0" borderId="0" xfId="61" applyFont="1" applyFill="1" applyBorder="1" applyAlignment="1" applyProtection="1">
      <alignment vertical="top"/>
      <protection/>
    </xf>
    <xf numFmtId="0" fontId="3" fillId="0" borderId="0" xfId="58" applyFont="1" applyBorder="1" applyAlignment="1" applyProtection="1">
      <alignment vertical="top"/>
      <protection/>
    </xf>
    <xf numFmtId="0" fontId="3" fillId="0" borderId="29" xfId="58" applyFont="1" applyBorder="1" applyAlignment="1" applyProtection="1">
      <alignment vertical="top"/>
      <protection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9" fillId="0" borderId="0" xfId="61" applyFont="1" applyFill="1" applyBorder="1" applyAlignment="1" applyProtection="1">
      <alignment horizontal="center" vertical="top"/>
      <protection/>
    </xf>
    <xf numFmtId="0" fontId="9" fillId="0" borderId="0" xfId="61" applyFont="1" applyFill="1" applyBorder="1" applyAlignment="1" applyProtection="1">
      <alignment horizontal="center" vertical="top"/>
      <protection/>
    </xf>
    <xf numFmtId="0" fontId="9" fillId="0" borderId="31" xfId="61" applyFont="1" applyFill="1" applyBorder="1" applyAlignment="1" applyProtection="1">
      <alignment horizontal="center" vertical="top"/>
      <protection/>
    </xf>
    <xf numFmtId="0" fontId="19" fillId="0" borderId="0" xfId="58" applyFont="1" applyBorder="1" applyAlignment="1" applyProtection="1">
      <alignment horizontal="center"/>
      <protection/>
    </xf>
    <xf numFmtId="0" fontId="19" fillId="0" borderId="0" xfId="58" applyFont="1" applyBorder="1" applyAlignment="1" applyProtection="1">
      <alignment horizontal="center"/>
      <protection/>
    </xf>
    <xf numFmtId="0" fontId="19" fillId="0" borderId="31" xfId="58" applyFont="1" applyBorder="1" applyAlignment="1" applyProtection="1">
      <alignment horizontal="center"/>
      <protection/>
    </xf>
    <xf numFmtId="0" fontId="2" fillId="0" borderId="26" xfId="61" applyFont="1" applyFill="1" applyBorder="1" applyAlignment="1" applyProtection="1">
      <alignment vertical="center"/>
      <protection/>
    </xf>
    <xf numFmtId="0" fontId="2" fillId="0" borderId="26" xfId="61" applyFont="1" applyBorder="1" applyAlignment="1" applyProtection="1">
      <alignment vertical="center"/>
      <protection locked="0"/>
    </xf>
    <xf numFmtId="0" fontId="3" fillId="0" borderId="39" xfId="58" applyFont="1" applyBorder="1" applyAlignment="1" applyProtection="1">
      <alignment vertical="center"/>
      <protection locked="0"/>
    </xf>
    <xf numFmtId="0" fontId="3" fillId="0" borderId="21" xfId="58" applyFont="1" applyBorder="1" applyAlignment="1" applyProtection="1">
      <alignment vertical="center"/>
      <protection locked="0"/>
    </xf>
    <xf numFmtId="0" fontId="3" fillId="0" borderId="28" xfId="58" applyFont="1" applyBorder="1" applyAlignment="1" applyProtection="1">
      <alignment horizontal="center" vertical="center"/>
      <protection locked="0"/>
    </xf>
    <xf numFmtId="0" fontId="3" fillId="0" borderId="61" xfId="58" applyFont="1" applyBorder="1" applyAlignment="1" applyProtection="1">
      <alignment horizontal="center" vertical="center"/>
      <protection locked="0"/>
    </xf>
    <xf numFmtId="0" fontId="2" fillId="0" borderId="63" xfId="58" applyFont="1" applyBorder="1" applyAlignment="1" applyProtection="1">
      <alignment horizontal="center" vertical="center"/>
      <protection locked="0"/>
    </xf>
    <xf numFmtId="0" fontId="2" fillId="0" borderId="63" xfId="58" applyFont="1" applyBorder="1" applyAlignment="1" applyProtection="1">
      <alignment horizontal="center" vertical="center"/>
      <protection locked="0"/>
    </xf>
    <xf numFmtId="14" fontId="3" fillId="0" borderId="63" xfId="58" applyNumberFormat="1" applyFont="1" applyBorder="1" applyAlignment="1" applyProtection="1">
      <alignment horizontal="center" vertical="center"/>
      <protection locked="0"/>
    </xf>
    <xf numFmtId="0" fontId="3" fillId="0" borderId="67" xfId="58" applyFont="1" applyBorder="1" applyAlignment="1" applyProtection="1">
      <alignment horizontal="center" vertical="center"/>
      <protection locked="0"/>
    </xf>
    <xf numFmtId="0" fontId="2" fillId="0" borderId="26" xfId="61" applyFont="1" applyBorder="1" applyAlignment="1" applyProtection="1">
      <alignment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CE1" xfId="58"/>
    <cellStyle name="Normal_JFSQ2001e" xfId="59"/>
    <cellStyle name="Normal_jqrev" xfId="60"/>
    <cellStyle name="Normal_YBFPQNEW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47625</xdr:rowOff>
    </xdr:from>
    <xdr:to>
      <xdr:col>1</xdr:col>
      <xdr:colOff>3352800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625"/>
          <a:ext cx="3629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57150</xdr:rowOff>
    </xdr:from>
    <xdr:to>
      <xdr:col>1</xdr:col>
      <xdr:colOff>3667125</xdr:colOff>
      <xdr:row>4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19075"/>
          <a:ext cx="3638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47625</xdr:rowOff>
    </xdr:from>
    <xdr:to>
      <xdr:col>1</xdr:col>
      <xdr:colOff>3781425</xdr:colOff>
      <xdr:row>4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9550"/>
          <a:ext cx="3629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1257300</xdr:colOff>
      <xdr:row>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419100"/>
          <a:ext cx="3638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3"/>
  <sheetViews>
    <sheetView showGridLines="0" zoomScale="70" zoomScaleNormal="70" zoomScaleSheetLayoutView="100" zoomScalePageLayoutView="0" workbookViewId="0" topLeftCell="A1">
      <selection activeCell="C6" sqref="C6"/>
    </sheetView>
  </sheetViews>
  <sheetFormatPr defaultColWidth="9.625" defaultRowHeight="12.75" customHeight="1"/>
  <cols>
    <col min="1" max="1" width="8.375" style="21" customWidth="1"/>
    <col min="2" max="2" width="64.00390625" style="22" customWidth="1"/>
    <col min="3" max="3" width="9.50390625" style="22" customWidth="1"/>
    <col min="4" max="5" width="23.125" style="22" customWidth="1"/>
    <col min="6" max="6" width="9.75390625" style="22" customWidth="1"/>
    <col min="7" max="7" width="9.625" style="22" customWidth="1"/>
    <col min="8" max="8" width="8.875" style="22" customWidth="1"/>
    <col min="9" max="9" width="69.00390625" style="22" customWidth="1"/>
    <col min="10" max="10" width="9.375" style="22" customWidth="1"/>
    <col min="11" max="12" width="10.375" style="22" customWidth="1"/>
    <col min="13" max="13" width="12.625" style="22" customWidth="1"/>
    <col min="14" max="14" width="1.625" style="22" customWidth="1"/>
    <col min="15" max="15" width="12.625" style="22" customWidth="1"/>
    <col min="16" max="16" width="1.625" style="22" customWidth="1"/>
    <col min="17" max="17" width="15.625" style="22" customWidth="1"/>
    <col min="18" max="18" width="36.875" style="22" customWidth="1"/>
    <col min="19" max="21" width="10.625" style="22" customWidth="1"/>
    <col min="22" max="22" width="3.375" style="22" customWidth="1"/>
    <col min="23" max="23" width="11.875" style="22" customWidth="1"/>
    <col min="24" max="32" width="15.625" style="22" customWidth="1"/>
    <col min="33" max="33" width="12.625" style="22" customWidth="1"/>
    <col min="34" max="34" width="1.625" style="22" customWidth="1"/>
    <col min="35" max="16384" width="9.625" style="22" customWidth="1"/>
  </cols>
  <sheetData>
    <row r="1" spans="1:12" ht="16.5" customHeight="1">
      <c r="A1" s="25"/>
      <c r="B1" s="91" t="s">
        <v>0</v>
      </c>
      <c r="C1" s="353" t="s">
        <v>49</v>
      </c>
      <c r="D1" s="633" t="s">
        <v>268</v>
      </c>
      <c r="E1" s="634" t="s">
        <v>269</v>
      </c>
      <c r="H1" s="194"/>
      <c r="I1" s="194"/>
      <c r="J1" s="195" t="str">
        <f>C1</f>
        <v>Country: </v>
      </c>
      <c r="K1" s="195" t="str">
        <f>D1</f>
        <v> Bosnia and Herzegovina</v>
      </c>
      <c r="L1" s="194"/>
    </row>
    <row r="2" spans="1:12" ht="16.5" customHeight="1">
      <c r="A2" s="26"/>
      <c r="B2" s="90" t="s">
        <v>0</v>
      </c>
      <c r="C2" s="672" t="s">
        <v>15</v>
      </c>
      <c r="D2" s="673"/>
      <c r="E2" s="355"/>
      <c r="H2" s="194"/>
      <c r="I2" s="194"/>
      <c r="J2" s="194"/>
      <c r="K2" s="194"/>
      <c r="L2" s="194"/>
    </row>
    <row r="3" spans="1:12" ht="16.5" customHeight="1">
      <c r="A3" s="26"/>
      <c r="B3" s="90" t="s">
        <v>0</v>
      </c>
      <c r="C3" s="690"/>
      <c r="D3" s="691"/>
      <c r="E3" s="692"/>
      <c r="H3" s="194"/>
      <c r="I3" s="194"/>
      <c r="J3" s="194"/>
      <c r="K3" s="194"/>
      <c r="L3" s="194"/>
    </row>
    <row r="4" spans="1:21" ht="16.5" customHeight="1">
      <c r="A4" s="26"/>
      <c r="B4" s="90"/>
      <c r="C4" s="356" t="s">
        <v>11</v>
      </c>
      <c r="D4" s="354"/>
      <c r="E4" s="355"/>
      <c r="H4" s="194"/>
      <c r="I4" s="194"/>
      <c r="J4" s="194"/>
      <c r="K4" s="194"/>
      <c r="L4" s="194"/>
      <c r="T4"/>
      <c r="U4"/>
    </row>
    <row r="5" spans="1:21" ht="16.5" customHeight="1">
      <c r="A5" s="679" t="s">
        <v>43</v>
      </c>
      <c r="B5" s="680"/>
      <c r="C5" s="693"/>
      <c r="D5" s="694"/>
      <c r="E5" s="695"/>
      <c r="H5" s="194"/>
      <c r="I5" s="194"/>
      <c r="J5" s="194"/>
      <c r="K5" s="194"/>
      <c r="L5" s="194"/>
      <c r="T5"/>
      <c r="U5"/>
    </row>
    <row r="6" spans="1:29" ht="16.5" customHeight="1">
      <c r="A6" s="679"/>
      <c r="B6" s="680"/>
      <c r="C6" s="635"/>
      <c r="D6" s="357"/>
      <c r="E6" s="636"/>
      <c r="H6" s="194"/>
      <c r="I6" s="194"/>
      <c r="J6" s="194"/>
      <c r="K6" s="194"/>
      <c r="L6" s="194"/>
      <c r="Q6" s="582" t="s">
        <v>250</v>
      </c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</row>
    <row r="7" spans="1:29" ht="16.5" customHeight="1">
      <c r="A7" s="681" t="s">
        <v>6</v>
      </c>
      <c r="B7" s="682"/>
      <c r="C7" s="356" t="s">
        <v>12</v>
      </c>
      <c r="D7" s="637"/>
      <c r="E7" s="638"/>
      <c r="H7" s="194"/>
      <c r="I7" s="196" t="s">
        <v>0</v>
      </c>
      <c r="J7" s="194"/>
      <c r="K7" s="689" t="s">
        <v>109</v>
      </c>
      <c r="L7" s="689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</row>
    <row r="8" spans="1:29" ht="19.5" customHeight="1">
      <c r="A8" s="681" t="s">
        <v>42</v>
      </c>
      <c r="B8" s="682"/>
      <c r="C8" s="356" t="s">
        <v>14</v>
      </c>
      <c r="D8" s="639"/>
      <c r="E8" s="355"/>
      <c r="H8" s="194"/>
      <c r="I8" s="197" t="s">
        <v>112</v>
      </c>
      <c r="J8" s="194"/>
      <c r="K8" s="689"/>
      <c r="L8" s="689"/>
      <c r="Q8" s="583"/>
      <c r="R8" s="583"/>
      <c r="S8" s="583"/>
      <c r="T8" s="583"/>
      <c r="U8" s="583"/>
      <c r="V8" s="583"/>
      <c r="W8" s="683"/>
      <c r="X8" s="683"/>
      <c r="Y8" s="683"/>
      <c r="Z8" s="583"/>
      <c r="AA8" s="583"/>
      <c r="AB8" s="583"/>
      <c r="AC8" s="583"/>
    </row>
    <row r="9" spans="1:29" ht="15.75" customHeight="1">
      <c r="A9" s="88"/>
      <c r="B9" s="60"/>
      <c r="C9" s="31"/>
      <c r="D9" s="63">
        <v>51</v>
      </c>
      <c r="E9" s="64">
        <v>51</v>
      </c>
      <c r="H9" s="199" t="s">
        <v>0</v>
      </c>
      <c r="I9" s="200"/>
      <c r="J9" s="198" t="s">
        <v>0</v>
      </c>
      <c r="K9" s="198"/>
      <c r="L9" s="198"/>
      <c r="Q9" s="583"/>
      <c r="R9" s="583"/>
      <c r="S9" s="583"/>
      <c r="T9" s="583"/>
      <c r="U9" s="583"/>
      <c r="V9" s="584"/>
      <c r="W9" s="683"/>
      <c r="X9" s="683"/>
      <c r="Y9" s="683"/>
      <c r="Z9" s="583"/>
      <c r="AA9" s="583"/>
      <c r="AB9" s="583"/>
      <c r="AC9" s="583"/>
    </row>
    <row r="10" spans="1:29" ht="12.75" customHeight="1">
      <c r="A10" s="27" t="s">
        <v>16</v>
      </c>
      <c r="B10" s="89" t="s">
        <v>16</v>
      </c>
      <c r="C10" s="677" t="s">
        <v>9</v>
      </c>
      <c r="D10" s="34">
        <v>2015</v>
      </c>
      <c r="E10" s="35">
        <f>D10+1</f>
        <v>2016</v>
      </c>
      <c r="F10" s="191"/>
      <c r="G10" s="191"/>
      <c r="H10" s="159" t="s">
        <v>16</v>
      </c>
      <c r="I10" s="201" t="str">
        <f>B10</f>
        <v>Product</v>
      </c>
      <c r="J10" s="159" t="str">
        <f>C10</f>
        <v>Unit</v>
      </c>
      <c r="K10" s="202">
        <f>D10</f>
        <v>2015</v>
      </c>
      <c r="L10" s="203">
        <f>E10</f>
        <v>2016</v>
      </c>
      <c r="Q10" s="583"/>
      <c r="R10" s="583"/>
      <c r="S10" s="618">
        <f>D10</f>
        <v>2015</v>
      </c>
      <c r="T10" s="618">
        <f>E10</f>
        <v>2016</v>
      </c>
      <c r="U10" s="618" t="s">
        <v>230</v>
      </c>
      <c r="V10" s="584"/>
      <c r="W10" s="22" t="s">
        <v>255</v>
      </c>
      <c r="X10" s="585"/>
      <c r="Y10" s="585"/>
      <c r="Z10" s="613"/>
      <c r="AB10" s="583"/>
      <c r="AC10" s="583"/>
    </row>
    <row r="11" spans="1:29" ht="12.75" customHeight="1">
      <c r="A11" s="7" t="s">
        <v>7</v>
      </c>
      <c r="B11" s="1"/>
      <c r="C11" s="678"/>
      <c r="D11" s="2" t="s">
        <v>8</v>
      </c>
      <c r="E11" s="8" t="s">
        <v>8</v>
      </c>
      <c r="H11" s="160" t="s">
        <v>7</v>
      </c>
      <c r="I11" s="204"/>
      <c r="J11" s="205"/>
      <c r="K11" s="206" t="str">
        <f>D11</f>
        <v>Quantity</v>
      </c>
      <c r="L11" s="207" t="str">
        <f>E11</f>
        <v>Quantity</v>
      </c>
      <c r="Q11" s="687" t="s">
        <v>232</v>
      </c>
      <c r="R11" s="593" t="s">
        <v>233</v>
      </c>
      <c r="S11" s="594">
        <f>IF(ISNUMBER(D19+'JQ2-Trade'!D13-'JQ2-Trade'!H13-D28),D19+'JQ2-Trade'!D13-'JQ2-Trade'!H13-D28,0)</f>
        <v>2772.4300000000003</v>
      </c>
      <c r="T11" s="594">
        <f>IF(ISNUMBER(E19+'JQ2-Trade'!F13-'JQ2-Trade'!J13-E28),E19+'JQ2-Trade'!F13-'JQ2-Trade'!J13-E28,0)</f>
        <v>2621.1200000000003</v>
      </c>
      <c r="U11" s="589">
        <f>IF(ISNUMBER(T11/S11-1),T11/S11-1,"missing data")</f>
        <v>-0.05457667100702268</v>
      </c>
      <c r="V11" s="586"/>
      <c r="W11" s="583" t="s">
        <v>231</v>
      </c>
      <c r="X11" s="585"/>
      <c r="Y11" s="585"/>
      <c r="Z11" s="613"/>
      <c r="AB11" s="583"/>
      <c r="AC11" s="583"/>
    </row>
    <row r="12" spans="1:29" s="28" customFormat="1" ht="12.75" customHeight="1">
      <c r="A12" s="674" t="s">
        <v>229</v>
      </c>
      <c r="B12" s="675"/>
      <c r="C12" s="675"/>
      <c r="D12" s="675"/>
      <c r="E12" s="676"/>
      <c r="H12" s="226"/>
      <c r="I12" s="208" t="str">
        <f>A12</f>
        <v>REMOVALS OF ROUNDWOOD (WOOD IN THE ROUGH)</v>
      </c>
      <c r="J12" s="550"/>
      <c r="K12" s="550"/>
      <c r="L12" s="551"/>
      <c r="Q12" s="688"/>
      <c r="R12" s="620" t="s">
        <v>251</v>
      </c>
      <c r="S12" s="623">
        <f>IF(ISNUMBER(D52-D53*X29),(D52-D53)*X29,0)</f>
        <v>3.4335</v>
      </c>
      <c r="T12" s="623">
        <f>IF(ISNUMBER(E52-E53*X29),(E52-E53)*X29,0)</f>
        <v>3.1884999999999994</v>
      </c>
      <c r="U12" s="601">
        <f aca="true" t="shared" si="0" ref="U12:U23">IF(ISNUMBER(T12/S12-1),T12/S12-1,"missing data")</f>
        <v>-0.07135575942915406</v>
      </c>
      <c r="V12" s="621"/>
      <c r="W12" s="583" t="s">
        <v>234</v>
      </c>
      <c r="Y12" s="592"/>
      <c r="Z12" s="614"/>
      <c r="AB12" s="592"/>
      <c r="AC12" s="592"/>
    </row>
    <row r="13" spans="1:29" s="28" customFormat="1" ht="12.75" customHeight="1">
      <c r="A13" s="192">
        <v>1</v>
      </c>
      <c r="B13" s="68" t="s">
        <v>224</v>
      </c>
      <c r="C13" s="128" t="s">
        <v>151</v>
      </c>
      <c r="D13" s="283">
        <v>4421.71</v>
      </c>
      <c r="E13" s="282">
        <v>4169.119999999999</v>
      </c>
      <c r="H13" s="76">
        <v>1</v>
      </c>
      <c r="I13" s="535" t="str">
        <f>B13</f>
        <v>ROUNDWOOD (WOOD IN THE ROUGH)</v>
      </c>
      <c r="J13" s="128" t="s">
        <v>151</v>
      </c>
      <c r="K13" s="209">
        <v>0</v>
      </c>
      <c r="L13" s="210">
        <v>0</v>
      </c>
      <c r="Q13" s="684" t="s">
        <v>266</v>
      </c>
      <c r="R13" s="595" t="s">
        <v>240</v>
      </c>
      <c r="S13" s="596">
        <f>IF(ISNUMBER(D36*X30),D36*X30,0)</f>
        <v>390.89</v>
      </c>
      <c r="T13" s="596">
        <f>IF(ISNUMBER(E36*X30),E36*X30,0)</f>
        <v>400</v>
      </c>
      <c r="U13" s="589">
        <f t="shared" si="0"/>
        <v>0.02330578935250327</v>
      </c>
      <c r="V13" s="597"/>
      <c r="W13" s="624">
        <v>2.4</v>
      </c>
      <c r="X13" s="592"/>
      <c r="Y13" s="592"/>
      <c r="Z13" s="614"/>
      <c r="AB13" s="592"/>
      <c r="AC13" s="592"/>
    </row>
    <row r="14" spans="1:29" s="28" customFormat="1" ht="14.25">
      <c r="A14" s="193" t="s">
        <v>21</v>
      </c>
      <c r="B14" s="69" t="s">
        <v>3</v>
      </c>
      <c r="C14" s="128" t="s">
        <v>151</v>
      </c>
      <c r="D14" s="283">
        <v>2065.03</v>
      </c>
      <c r="E14" s="284">
        <v>2078.72</v>
      </c>
      <c r="H14" s="68" t="s">
        <v>21</v>
      </c>
      <c r="I14" s="534" t="str">
        <f aca="true" t="shared" si="1" ref="I14:I79">B14</f>
        <v>Coniferous</v>
      </c>
      <c r="J14" s="128" t="s">
        <v>151</v>
      </c>
      <c r="K14" s="211">
        <v>0</v>
      </c>
      <c r="L14" s="212">
        <v>0</v>
      </c>
      <c r="Q14" s="685"/>
      <c r="R14" s="587" t="s">
        <v>267</v>
      </c>
      <c r="S14" s="588">
        <f>IF(ISNUMBER(D39),D39,0)</f>
        <v>1060</v>
      </c>
      <c r="T14" s="588">
        <f>IF(ISNUMBER(E39),E39,0)</f>
        <v>1109.6100000000001</v>
      </c>
      <c r="U14" s="589">
        <f t="shared" si="0"/>
        <v>0.046801886792452896</v>
      </c>
      <c r="V14" s="590"/>
      <c r="W14" s="624">
        <v>1</v>
      </c>
      <c r="X14" s="592"/>
      <c r="Y14" s="592"/>
      <c r="Z14" s="614"/>
      <c r="AB14" s="592"/>
      <c r="AC14" s="592"/>
    </row>
    <row r="15" spans="1:29" s="28" customFormat="1" ht="14.25">
      <c r="A15" s="193" t="s">
        <v>79</v>
      </c>
      <c r="B15" s="81" t="s">
        <v>4</v>
      </c>
      <c r="C15" s="128" t="s">
        <v>151</v>
      </c>
      <c r="D15" s="283">
        <v>2356.68</v>
      </c>
      <c r="E15" s="284">
        <v>2090.3999999999996</v>
      </c>
      <c r="H15" s="68" t="s">
        <v>79</v>
      </c>
      <c r="I15" s="534" t="str">
        <f t="shared" si="1"/>
        <v>Non-Coniferous</v>
      </c>
      <c r="J15" s="128" t="s">
        <v>151</v>
      </c>
      <c r="K15" s="213">
        <v>0</v>
      </c>
      <c r="L15" s="214">
        <v>0</v>
      </c>
      <c r="Q15" s="685"/>
      <c r="R15" s="587" t="s">
        <v>235</v>
      </c>
      <c r="S15" s="588">
        <f>IF(ISNUMBER(D44),D44,0)</f>
        <v>17.55</v>
      </c>
      <c r="T15" s="588">
        <f>IF(ISNUMBER(E44),E44,0)</f>
        <v>26.92</v>
      </c>
      <c r="U15" s="589">
        <f t="shared" si="0"/>
        <v>0.5339031339031339</v>
      </c>
      <c r="V15" s="590"/>
      <c r="W15" s="624">
        <v>1</v>
      </c>
      <c r="X15" s="592"/>
      <c r="Y15" s="592"/>
      <c r="Z15" s="614"/>
      <c r="AB15" s="592"/>
      <c r="AC15" s="592"/>
    </row>
    <row r="16" spans="1:29" s="30" customFormat="1" ht="14.25">
      <c r="A16" s="193">
        <v>1.1</v>
      </c>
      <c r="B16" s="156" t="s">
        <v>172</v>
      </c>
      <c r="C16" s="128" t="s">
        <v>151</v>
      </c>
      <c r="D16" s="283">
        <v>1462.27</v>
      </c>
      <c r="E16" s="284">
        <v>1327.4499999999998</v>
      </c>
      <c r="H16" s="68">
        <v>1.1</v>
      </c>
      <c r="I16" s="536" t="str">
        <f t="shared" si="1"/>
        <v>WOOD FUEL (INCLUDING WOOD FOR CHARCOAL)</v>
      </c>
      <c r="J16" s="128" t="s">
        <v>151</v>
      </c>
      <c r="K16" s="215">
        <v>0</v>
      </c>
      <c r="L16" s="216">
        <v>0</v>
      </c>
      <c r="Q16" s="685"/>
      <c r="R16" s="587" t="s">
        <v>236</v>
      </c>
      <c r="S16" s="588">
        <f>IF(ISNUMBER(D48),D48,0)</f>
        <v>28.08</v>
      </c>
      <c r="T16" s="588">
        <f>IF(ISNUMBER(E48),E48,0)</f>
        <v>22.82</v>
      </c>
      <c r="U16" s="589">
        <f t="shared" si="0"/>
        <v>-0.18732193732193725</v>
      </c>
      <c r="V16" s="590"/>
      <c r="W16" s="624">
        <v>1</v>
      </c>
      <c r="X16" s="592"/>
      <c r="Z16" s="602"/>
      <c r="AB16" s="598"/>
      <c r="AC16" s="598"/>
    </row>
    <row r="17" spans="1:29" s="30" customFormat="1" ht="14.25">
      <c r="A17" s="193" t="s">
        <v>22</v>
      </c>
      <c r="B17" s="78" t="s">
        <v>3</v>
      </c>
      <c r="C17" s="128" t="s">
        <v>151</v>
      </c>
      <c r="D17" s="283">
        <v>4.58</v>
      </c>
      <c r="E17" s="284">
        <v>1.83</v>
      </c>
      <c r="H17" s="68" t="s">
        <v>22</v>
      </c>
      <c r="I17" s="537" t="str">
        <f t="shared" si="1"/>
        <v>Coniferous</v>
      </c>
      <c r="J17" s="128" t="s">
        <v>151</v>
      </c>
      <c r="K17" s="217"/>
      <c r="L17" s="218"/>
      <c r="Q17" s="685"/>
      <c r="R17" s="595" t="s">
        <v>241</v>
      </c>
      <c r="S17" s="596">
        <f>IF(ISNUMBER(D52),D52,0)</f>
        <v>10.81</v>
      </c>
      <c r="T17" s="596">
        <f>IF(ISNUMBER(E52),E52,0)</f>
        <v>11.11</v>
      </c>
      <c r="U17" s="589">
        <f t="shared" si="0"/>
        <v>0.02775208140610541</v>
      </c>
      <c r="V17" s="590"/>
      <c r="W17" s="624">
        <v>1.58</v>
      </c>
      <c r="Z17" s="602"/>
      <c r="AB17" s="598"/>
      <c r="AC17" s="598"/>
    </row>
    <row r="18" spans="1:29" s="30" customFormat="1" ht="14.25">
      <c r="A18" s="193" t="s">
        <v>80</v>
      </c>
      <c r="B18" s="78" t="s">
        <v>4</v>
      </c>
      <c r="C18" s="128" t="s">
        <v>151</v>
      </c>
      <c r="D18" s="283">
        <v>1457.69</v>
      </c>
      <c r="E18" s="284">
        <v>1325.62</v>
      </c>
      <c r="H18" s="68" t="s">
        <v>80</v>
      </c>
      <c r="I18" s="537" t="str">
        <f t="shared" si="1"/>
        <v>Non-Coniferous</v>
      </c>
      <c r="J18" s="128" t="s">
        <v>151</v>
      </c>
      <c r="K18" s="219"/>
      <c r="L18" s="220"/>
      <c r="Q18" s="685"/>
      <c r="R18" s="616" t="s">
        <v>242</v>
      </c>
      <c r="S18" s="617">
        <f>IF(ISNUMBER(D54),D54,0)</f>
        <v>2</v>
      </c>
      <c r="T18" s="617">
        <f>IF(ISNUMBER(E54),E54,0)</f>
        <v>3</v>
      </c>
      <c r="U18" s="589">
        <f t="shared" si="0"/>
        <v>0.5</v>
      </c>
      <c r="V18" s="590"/>
      <c r="W18" s="624">
        <v>1.8</v>
      </c>
      <c r="Y18" s="592"/>
      <c r="Z18" s="598"/>
      <c r="AB18" s="602"/>
      <c r="AC18" s="598"/>
    </row>
    <row r="19" spans="1:29" s="30" customFormat="1" ht="14.25">
      <c r="A19" s="193">
        <v>1.2</v>
      </c>
      <c r="B19" s="70" t="s">
        <v>223</v>
      </c>
      <c r="C19" s="128" t="s">
        <v>151</v>
      </c>
      <c r="D19" s="283">
        <v>2959.44</v>
      </c>
      <c r="E19" s="284">
        <v>2841.67</v>
      </c>
      <c r="H19" s="68">
        <v>1.2</v>
      </c>
      <c r="I19" s="536" t="str">
        <f t="shared" si="1"/>
        <v>INDUSTRIAL ROUNDWOOD</v>
      </c>
      <c r="J19" s="128" t="s">
        <v>151</v>
      </c>
      <c r="K19" s="215">
        <v>0</v>
      </c>
      <c r="L19" s="216">
        <v>0</v>
      </c>
      <c r="Q19" s="685"/>
      <c r="R19" s="593" t="s">
        <v>237</v>
      </c>
      <c r="S19" s="594">
        <f>IF(ISNUMBER(D59+D60),D59+D60,0)</f>
        <v>0</v>
      </c>
      <c r="T19" s="594">
        <f>IF(ISNUMBER(E59+E60),E59+E60,0)</f>
        <v>0</v>
      </c>
      <c r="U19" s="589" t="str">
        <f t="shared" si="0"/>
        <v>missing data</v>
      </c>
      <c r="V19" s="590"/>
      <c r="W19" s="624">
        <v>2.5</v>
      </c>
      <c r="X19" s="592"/>
      <c r="Y19" s="592"/>
      <c r="Z19" s="598"/>
      <c r="AB19" s="598"/>
      <c r="AC19" s="598"/>
    </row>
    <row r="20" spans="1:29" s="30" customFormat="1" ht="14.25">
      <c r="A20" s="193" t="s">
        <v>23</v>
      </c>
      <c r="B20" s="71" t="s">
        <v>3</v>
      </c>
      <c r="C20" s="128" t="s">
        <v>151</v>
      </c>
      <c r="D20" s="283">
        <v>2060.45</v>
      </c>
      <c r="E20" s="284">
        <v>2076.89</v>
      </c>
      <c r="H20" s="761" t="s">
        <v>23</v>
      </c>
      <c r="I20" s="537" t="str">
        <f t="shared" si="1"/>
        <v>Coniferous</v>
      </c>
      <c r="J20" s="128" t="s">
        <v>151</v>
      </c>
      <c r="K20" s="221">
        <v>0</v>
      </c>
      <c r="L20" s="222">
        <v>0</v>
      </c>
      <c r="Q20" s="685"/>
      <c r="R20" s="595" t="s">
        <v>238</v>
      </c>
      <c r="S20" s="596">
        <f>IF(ISNUMBER(D61),D61,0)</f>
        <v>86.24</v>
      </c>
      <c r="T20" s="596">
        <f>IF(ISNUMBER(E61),E61,0)</f>
        <v>46</v>
      </c>
      <c r="U20" s="589">
        <f t="shared" si="0"/>
        <v>-0.46660482374768086</v>
      </c>
      <c r="V20" s="597"/>
      <c r="W20" s="624">
        <v>4.9</v>
      </c>
      <c r="X20" s="592"/>
      <c r="Y20" s="598"/>
      <c r="Z20" s="598"/>
      <c r="AB20" s="598"/>
      <c r="AC20" s="598"/>
    </row>
    <row r="21" spans="1:29" s="30" customFormat="1" ht="14.25">
      <c r="A21" s="193" t="s">
        <v>81</v>
      </c>
      <c r="B21" s="72" t="s">
        <v>4</v>
      </c>
      <c r="C21" s="128" t="s">
        <v>151</v>
      </c>
      <c r="D21" s="283">
        <v>898.99</v>
      </c>
      <c r="E21" s="284">
        <v>764.78</v>
      </c>
      <c r="H21" s="68" t="s">
        <v>81</v>
      </c>
      <c r="I21" s="537" t="str">
        <f t="shared" si="1"/>
        <v>Non-Coniferous</v>
      </c>
      <c r="J21" s="128" t="s">
        <v>151</v>
      </c>
      <c r="K21" s="221">
        <v>0</v>
      </c>
      <c r="L21" s="222">
        <v>0</v>
      </c>
      <c r="Q21" s="686"/>
      <c r="R21" s="599" t="s">
        <v>239</v>
      </c>
      <c r="S21" s="600">
        <f>IF(ISNUMBER(D66),D66,0)</f>
        <v>0</v>
      </c>
      <c r="T21" s="600">
        <f>IF(ISNUMBER(E66),E66,0)</f>
        <v>0</v>
      </c>
      <c r="U21" s="601" t="str">
        <f t="shared" si="0"/>
        <v>missing data</v>
      </c>
      <c r="V21" s="597"/>
      <c r="W21" s="624">
        <v>5.7</v>
      </c>
      <c r="X21" s="598"/>
      <c r="Y21" s="598"/>
      <c r="Z21" s="598"/>
      <c r="AA21" s="598"/>
      <c r="AB21" s="598"/>
      <c r="AC21" s="598"/>
    </row>
    <row r="22" spans="1:29" s="30" customFormat="1" ht="14.25">
      <c r="A22" s="193" t="s">
        <v>19</v>
      </c>
      <c r="B22" s="71" t="s">
        <v>58</v>
      </c>
      <c r="C22" s="128" t="s">
        <v>151</v>
      </c>
      <c r="D22" s="283">
        <v>2105.83</v>
      </c>
      <c r="E22" s="284">
        <v>1991.5299999999997</v>
      </c>
      <c r="H22" s="68" t="s">
        <v>19</v>
      </c>
      <c r="I22" s="537" t="str">
        <f t="shared" si="1"/>
        <v>SAWLOGS AND VENEER LOGS</v>
      </c>
      <c r="J22" s="128" t="s">
        <v>151</v>
      </c>
      <c r="K22" s="223">
        <v>0</v>
      </c>
      <c r="L22" s="224">
        <v>0</v>
      </c>
      <c r="Q22" s="610" t="s">
        <v>249</v>
      </c>
      <c r="R22" s="605" t="s">
        <v>244</v>
      </c>
      <c r="S22" s="606">
        <f>IF(ISNUMBER(S$14*$W14+S$15*$W15+S$16*$W16+S$19*$W19+S$20*$W20+S$21*$W21+S$13*$W13+S$17*$W17+S$18*$W18),S$14*$W14+S$15*$W15+S$16*$W16+S$19*$W19+S$20*$W20+S$21*$W21+S$13*$W13+S$17*$W17+S$18*$W18,0)</f>
        <v>2487.0217999999995</v>
      </c>
      <c r="T22" s="606">
        <f>IF(ISNUMBER(T$14*$W14+T$15*$W15+T$16*$W16+T$19*$W19+T$20*$W20+T$21*$W21+T$13*$W13+T$17*$W17+T$18*$W18),T$14*$W14+T$15*$W15+T$16*$W16+T$19*$W19+T$20*$W20+T$21*$W21+T$13*$W13+T$17*$W17+T$18*$W18,0)</f>
        <v>2367.7038000000002</v>
      </c>
      <c r="U22" s="627">
        <f t="shared" si="0"/>
        <v>-0.04797625818961426</v>
      </c>
      <c r="X22" s="598"/>
      <c r="Y22" s="598"/>
      <c r="AA22" s="598"/>
      <c r="AB22" s="598"/>
      <c r="AC22" s="598"/>
    </row>
    <row r="23" spans="1:29" s="30" customFormat="1" ht="14.25">
      <c r="A23" s="193" t="s">
        <v>20</v>
      </c>
      <c r="B23" s="73" t="s">
        <v>3</v>
      </c>
      <c r="C23" s="128" t="s">
        <v>151</v>
      </c>
      <c r="D23" s="283">
        <v>1332.73</v>
      </c>
      <c r="E23" s="284">
        <v>1335.85</v>
      </c>
      <c r="H23" s="68" t="s">
        <v>20</v>
      </c>
      <c r="I23" s="538" t="str">
        <f t="shared" si="1"/>
        <v>Coniferous</v>
      </c>
      <c r="J23" s="128" t="s">
        <v>151</v>
      </c>
      <c r="K23" s="217"/>
      <c r="L23" s="218"/>
      <c r="Q23" s="611"/>
      <c r="R23" s="608" t="s">
        <v>248</v>
      </c>
      <c r="S23" s="615">
        <f>IF(ISNUMBER(S11*X31+S12-S22),S11*X31+S12-S22,0)</f>
        <v>247.25525000000061</v>
      </c>
      <c r="T23" s="615">
        <f>IF(ISNUMBER(T11*X31+T12-T22),T11*X31+T12-T22,0)</f>
        <v>217.28790000000026</v>
      </c>
      <c r="U23" s="628">
        <f t="shared" si="0"/>
        <v>-0.12120005540832912</v>
      </c>
      <c r="V23" s="622" t="s">
        <v>246</v>
      </c>
      <c r="X23" s="598"/>
      <c r="Y23" s="598"/>
      <c r="Z23" s="598"/>
      <c r="AA23" s="598"/>
      <c r="AB23" s="598"/>
      <c r="AC23" s="598"/>
    </row>
    <row r="24" spans="1:29" s="30" customFormat="1" ht="14.25">
      <c r="A24" s="193" t="s">
        <v>82</v>
      </c>
      <c r="B24" s="74" t="s">
        <v>4</v>
      </c>
      <c r="C24" s="128" t="s">
        <v>151</v>
      </c>
      <c r="D24" s="283">
        <v>773.1</v>
      </c>
      <c r="E24" s="284">
        <v>655.68</v>
      </c>
      <c r="H24" s="68" t="s">
        <v>82</v>
      </c>
      <c r="I24" s="538" t="str">
        <f t="shared" si="1"/>
        <v>Non-Coniferous</v>
      </c>
      <c r="J24" s="128" t="s">
        <v>151</v>
      </c>
      <c r="K24" s="217"/>
      <c r="L24" s="218"/>
      <c r="Q24" s="611"/>
      <c r="R24" s="598" t="s">
        <v>247</v>
      </c>
      <c r="S24" s="604">
        <f>IF(ISNUMBER(1-S22/S11),1-S22/S11,0)</f>
        <v>0.10294514198735427</v>
      </c>
      <c r="T24" s="604">
        <f>IF(ISNUMBER(1-T22/T11),1-T22/T11,0)</f>
        <v>0.09668241057257965</v>
      </c>
      <c r="V24" s="622" t="s">
        <v>245</v>
      </c>
      <c r="X24" s="598"/>
      <c r="Z24" s="598"/>
      <c r="AA24" s="598"/>
      <c r="AB24" s="598"/>
      <c r="AC24" s="598"/>
    </row>
    <row r="25" spans="1:29" s="30" customFormat="1" ht="14.25">
      <c r="A25" s="193" t="s">
        <v>24</v>
      </c>
      <c r="B25" s="71" t="s">
        <v>173</v>
      </c>
      <c r="C25" s="128" t="s">
        <v>151</v>
      </c>
      <c r="D25" s="283">
        <v>690.95</v>
      </c>
      <c r="E25" s="284">
        <v>687.02</v>
      </c>
      <c r="H25" s="68" t="s">
        <v>24</v>
      </c>
      <c r="I25" s="537" t="str">
        <f t="shared" si="1"/>
        <v>PULPWOOD, ROUND AND SPLIT</v>
      </c>
      <c r="J25" s="128" t="s">
        <v>151</v>
      </c>
      <c r="K25" s="223">
        <v>0</v>
      </c>
      <c r="L25" s="224">
        <v>0</v>
      </c>
      <c r="Q25" s="611"/>
      <c r="V25" s="622" t="s">
        <v>254</v>
      </c>
      <c r="X25" s="598"/>
      <c r="Y25" s="598"/>
      <c r="Z25" s="598"/>
      <c r="AA25" s="598"/>
      <c r="AB25" s="598"/>
      <c r="AC25" s="598"/>
    </row>
    <row r="26" spans="1:29" s="30" customFormat="1" ht="14.25">
      <c r="A26" s="193" t="s">
        <v>25</v>
      </c>
      <c r="B26" s="73" t="s">
        <v>3</v>
      </c>
      <c r="C26" s="128" t="s">
        <v>151</v>
      </c>
      <c r="D26" s="283">
        <v>589.34</v>
      </c>
      <c r="E26" s="284">
        <v>599.93</v>
      </c>
      <c r="H26" s="68" t="s">
        <v>25</v>
      </c>
      <c r="I26" s="538" t="str">
        <f t="shared" si="1"/>
        <v>Coniferous</v>
      </c>
      <c r="J26" s="128" t="s">
        <v>151</v>
      </c>
      <c r="K26" s="217"/>
      <c r="L26" s="218"/>
      <c r="Q26" s="591"/>
      <c r="V26" s="603"/>
      <c r="W26" s="598"/>
      <c r="X26" s="598"/>
      <c r="Y26" s="598"/>
      <c r="Z26" s="598"/>
      <c r="AA26" s="598"/>
      <c r="AB26" s="598"/>
      <c r="AC26" s="598"/>
    </row>
    <row r="27" spans="1:29" s="30" customFormat="1" ht="14.25">
      <c r="A27" s="193" t="s">
        <v>83</v>
      </c>
      <c r="B27" s="74" t="s">
        <v>4</v>
      </c>
      <c r="C27" s="128" t="s">
        <v>151</v>
      </c>
      <c r="D27" s="283">
        <v>101.61</v>
      </c>
      <c r="E27" s="284">
        <v>87.09</v>
      </c>
      <c r="H27" s="68" t="s">
        <v>83</v>
      </c>
      <c r="I27" s="538" t="str">
        <f t="shared" si="1"/>
        <v>Non-Coniferous</v>
      </c>
      <c r="J27" s="128" t="s">
        <v>151</v>
      </c>
      <c r="K27" s="217"/>
      <c r="L27" s="218"/>
      <c r="Q27" s="591"/>
      <c r="V27" s="603"/>
      <c r="W27" s="598"/>
      <c r="X27" s="598"/>
      <c r="Y27" s="598"/>
      <c r="Z27" s="598"/>
      <c r="AA27" s="598"/>
      <c r="AB27" s="598"/>
      <c r="AC27" s="598"/>
    </row>
    <row r="28" spans="1:29" s="30" customFormat="1" ht="14.25">
      <c r="A28" s="193" t="s">
        <v>26</v>
      </c>
      <c r="B28" s="71" t="s">
        <v>44</v>
      </c>
      <c r="C28" s="128" t="s">
        <v>151</v>
      </c>
      <c r="D28" s="283">
        <v>162.66</v>
      </c>
      <c r="E28" s="284">
        <v>163.12</v>
      </c>
      <c r="H28" s="68" t="s">
        <v>26</v>
      </c>
      <c r="I28" s="537" t="str">
        <f t="shared" si="1"/>
        <v>OTHER INDUSTRIAL ROUNDWOOD</v>
      </c>
      <c r="J28" s="128" t="s">
        <v>151</v>
      </c>
      <c r="K28" s="223">
        <v>0</v>
      </c>
      <c r="L28" s="224">
        <v>0</v>
      </c>
      <c r="Q28" s="591"/>
      <c r="V28" s="596"/>
      <c r="X28" s="598"/>
      <c r="Y28" s="598"/>
      <c r="Z28" s="595"/>
      <c r="AA28" s="598"/>
      <c r="AB28" s="598"/>
      <c r="AC28" s="598"/>
    </row>
    <row r="29" spans="1:29" s="30" customFormat="1" ht="14.25">
      <c r="A29" s="193" t="s">
        <v>27</v>
      </c>
      <c r="B29" s="73" t="s">
        <v>3</v>
      </c>
      <c r="C29" s="128" t="s">
        <v>151</v>
      </c>
      <c r="D29" s="283">
        <v>138.38</v>
      </c>
      <c r="E29" s="284">
        <v>141.11</v>
      </c>
      <c r="H29" s="68" t="s">
        <v>27</v>
      </c>
      <c r="I29" s="538" t="str">
        <f t="shared" si="1"/>
        <v>Coniferous</v>
      </c>
      <c r="J29" s="128" t="s">
        <v>151</v>
      </c>
      <c r="K29" s="217"/>
      <c r="L29" s="218"/>
      <c r="Q29" s="591"/>
      <c r="V29" s="596"/>
      <c r="W29" s="619" t="s">
        <v>252</v>
      </c>
      <c r="X29" s="625">
        <v>0.35</v>
      </c>
      <c r="Y29" s="598"/>
      <c r="Z29" s="609"/>
      <c r="AA29" s="598"/>
      <c r="AB29" s="598"/>
      <c r="AC29" s="598"/>
    </row>
    <row r="30" spans="1:29" s="30" customFormat="1" ht="14.25">
      <c r="A30" s="193" t="s">
        <v>85</v>
      </c>
      <c r="B30" s="74" t="s">
        <v>4</v>
      </c>
      <c r="C30" s="128" t="s">
        <v>151</v>
      </c>
      <c r="D30" s="283">
        <v>24.28</v>
      </c>
      <c r="E30" s="284">
        <v>22.01</v>
      </c>
      <c r="H30" s="68" t="s">
        <v>85</v>
      </c>
      <c r="I30" s="539" t="str">
        <f t="shared" si="1"/>
        <v>Non-Coniferous</v>
      </c>
      <c r="J30" s="128" t="s">
        <v>151</v>
      </c>
      <c r="K30" s="219"/>
      <c r="L30" s="220"/>
      <c r="Q30" s="598"/>
      <c r="R30" s="607"/>
      <c r="S30" s="596"/>
      <c r="T30" s="596"/>
      <c r="U30" s="596"/>
      <c r="V30" s="596"/>
      <c r="W30" s="595" t="s">
        <v>243</v>
      </c>
      <c r="X30" s="625">
        <v>1</v>
      </c>
      <c r="Y30" s="598"/>
      <c r="Z30" s="598"/>
      <c r="AA30" s="598"/>
      <c r="AB30" s="598"/>
      <c r="AC30" s="598"/>
    </row>
    <row r="31" spans="1:29" s="28" customFormat="1" ht="12.75" customHeight="1">
      <c r="A31" s="674" t="s">
        <v>17</v>
      </c>
      <c r="B31" s="675"/>
      <c r="C31" s="675"/>
      <c r="D31" s="675"/>
      <c r="E31" s="676"/>
      <c r="H31" s="225" t="s">
        <v>0</v>
      </c>
      <c r="I31" s="226" t="str">
        <f>A31</f>
        <v>  PRODUCTION</v>
      </c>
      <c r="J31" s="227" t="s">
        <v>0</v>
      </c>
      <c r="K31" s="550"/>
      <c r="L31" s="551"/>
      <c r="Q31" s="598"/>
      <c r="R31" s="30"/>
      <c r="S31" s="30"/>
      <c r="T31" s="30"/>
      <c r="U31" s="30"/>
      <c r="V31" s="598"/>
      <c r="W31" s="595" t="s">
        <v>253</v>
      </c>
      <c r="X31" s="626">
        <v>0.985</v>
      </c>
      <c r="Y31" s="598"/>
      <c r="Z31" s="598"/>
      <c r="AA31" s="598"/>
      <c r="AB31" s="598"/>
      <c r="AC31" s="592"/>
    </row>
    <row r="32" spans="1:12" s="30" customFormat="1" ht="12.75">
      <c r="A32" s="97">
        <v>2</v>
      </c>
      <c r="B32" s="68" t="s">
        <v>45</v>
      </c>
      <c r="C32" s="129" t="s">
        <v>89</v>
      </c>
      <c r="D32" s="666">
        <v>43.5</v>
      </c>
      <c r="E32" s="665">
        <v>45</v>
      </c>
      <c r="H32" s="68">
        <v>2</v>
      </c>
      <c r="I32" s="535" t="str">
        <f t="shared" si="1"/>
        <v>WOOD CHARCOAL</v>
      </c>
      <c r="J32" s="129" t="s">
        <v>89</v>
      </c>
      <c r="K32" s="217"/>
      <c r="L32" s="218"/>
    </row>
    <row r="33" spans="1:12" s="30" customFormat="1" ht="14.25">
      <c r="A33" s="97">
        <v>3</v>
      </c>
      <c r="B33" s="75" t="s">
        <v>176</v>
      </c>
      <c r="C33" s="128" t="s">
        <v>110</v>
      </c>
      <c r="D33" s="666">
        <v>210.83</v>
      </c>
      <c r="E33" s="640">
        <v>191</v>
      </c>
      <c r="H33" s="68">
        <v>3</v>
      </c>
      <c r="I33" s="540" t="str">
        <f t="shared" si="1"/>
        <v>WOOD CHIPS, PARTICLES AND RESIDUES</v>
      </c>
      <c r="J33" s="128" t="s">
        <v>110</v>
      </c>
      <c r="K33" s="215">
        <v>0</v>
      </c>
      <c r="L33" s="216">
        <v>0</v>
      </c>
    </row>
    <row r="34" spans="1:12" s="30" customFormat="1" ht="14.25">
      <c r="A34" s="193" t="s">
        <v>174</v>
      </c>
      <c r="B34" s="534" t="s">
        <v>88</v>
      </c>
      <c r="C34" s="128" t="s">
        <v>110</v>
      </c>
      <c r="D34" s="666">
        <v>180.83</v>
      </c>
      <c r="E34" s="640">
        <v>180</v>
      </c>
      <c r="H34" s="68" t="s">
        <v>174</v>
      </c>
      <c r="I34" s="534" t="str">
        <f t="shared" si="1"/>
        <v>WOOD CHIPS AND PARTICLES</v>
      </c>
      <c r="J34" s="128" t="s">
        <v>110</v>
      </c>
      <c r="K34" s="217"/>
      <c r="L34" s="218"/>
    </row>
    <row r="35" spans="1:12" s="30" customFormat="1" ht="14.25">
      <c r="A35" s="193" t="s">
        <v>175</v>
      </c>
      <c r="B35" s="534" t="s">
        <v>177</v>
      </c>
      <c r="C35" s="128" t="s">
        <v>110</v>
      </c>
      <c r="D35" s="283">
        <v>30</v>
      </c>
      <c r="E35" s="640">
        <v>11</v>
      </c>
      <c r="H35" s="68" t="s">
        <v>175</v>
      </c>
      <c r="I35" s="534" t="str">
        <f t="shared" si="1"/>
        <v>WOOD RESIDUES (INCLUDING WOOD FOR AGGLOMERATES)</v>
      </c>
      <c r="J35" s="128" t="s">
        <v>110</v>
      </c>
      <c r="K35" s="219"/>
      <c r="L35" s="220"/>
    </row>
    <row r="36" spans="1:12" s="30" customFormat="1" ht="12.75">
      <c r="A36" s="97">
        <v>4</v>
      </c>
      <c r="B36" s="75" t="s">
        <v>181</v>
      </c>
      <c r="C36" s="128" t="s">
        <v>89</v>
      </c>
      <c r="D36" s="667">
        <v>390.89</v>
      </c>
      <c r="E36" s="640">
        <v>400</v>
      </c>
      <c r="H36" s="68">
        <v>4</v>
      </c>
      <c r="I36" s="540" t="str">
        <f t="shared" si="1"/>
        <v>WOOD PELLETS AND OTHER AGGLOMERATES</v>
      </c>
      <c r="J36" s="128" t="s">
        <v>89</v>
      </c>
      <c r="K36" s="215">
        <v>0</v>
      </c>
      <c r="L36" s="216">
        <v>0</v>
      </c>
    </row>
    <row r="37" spans="1:12" s="30" customFormat="1" ht="12.75">
      <c r="A37" s="193" t="s">
        <v>178</v>
      </c>
      <c r="B37" s="534" t="s">
        <v>180</v>
      </c>
      <c r="C37" s="128" t="s">
        <v>89</v>
      </c>
      <c r="D37" s="666">
        <v>263.77</v>
      </c>
      <c r="E37" s="640">
        <v>270</v>
      </c>
      <c r="H37" s="68" t="s">
        <v>178</v>
      </c>
      <c r="I37" s="534" t="str">
        <f>B37</f>
        <v>WOOD PELLETS</v>
      </c>
      <c r="J37" s="128" t="s">
        <v>89</v>
      </c>
      <c r="K37" s="217"/>
      <c r="L37" s="218"/>
    </row>
    <row r="38" spans="1:12" s="30" customFormat="1" ht="12.75">
      <c r="A38" s="193" t="s">
        <v>179</v>
      </c>
      <c r="B38" s="534" t="s">
        <v>182</v>
      </c>
      <c r="C38" s="128" t="s">
        <v>89</v>
      </c>
      <c r="D38" s="666">
        <v>127.12</v>
      </c>
      <c r="E38" s="640">
        <v>130</v>
      </c>
      <c r="H38" s="68" t="s">
        <v>179</v>
      </c>
      <c r="I38" s="534" t="str">
        <f>B38</f>
        <v>OTHER AGGLOMERATES</v>
      </c>
      <c r="J38" s="128" t="s">
        <v>89</v>
      </c>
      <c r="K38" s="219"/>
      <c r="L38" s="220"/>
    </row>
    <row r="39" spans="1:12" s="30" customFormat="1" ht="14.25">
      <c r="A39" s="97">
        <v>5</v>
      </c>
      <c r="B39" s="76" t="s">
        <v>46</v>
      </c>
      <c r="C39" s="128" t="s">
        <v>110</v>
      </c>
      <c r="D39" s="283">
        <v>1060</v>
      </c>
      <c r="E39" s="665">
        <v>1109.6100000000001</v>
      </c>
      <c r="H39" s="68">
        <v>5</v>
      </c>
      <c r="I39" s="541" t="str">
        <f t="shared" si="1"/>
        <v>SAWNWOOD </v>
      </c>
      <c r="J39" s="128" t="s">
        <v>110</v>
      </c>
      <c r="K39" s="215">
        <v>0</v>
      </c>
      <c r="L39" s="216">
        <v>0</v>
      </c>
    </row>
    <row r="40" spans="1:12" s="30" customFormat="1" ht="14.25">
      <c r="A40" s="98" t="s">
        <v>28</v>
      </c>
      <c r="B40" s="69" t="s">
        <v>3</v>
      </c>
      <c r="C40" s="128" t="s">
        <v>110</v>
      </c>
      <c r="D40" s="283">
        <v>713.89</v>
      </c>
      <c r="E40" s="665">
        <v>746.44</v>
      </c>
      <c r="H40" s="68" t="s">
        <v>28</v>
      </c>
      <c r="I40" s="534" t="str">
        <f t="shared" si="1"/>
        <v>Coniferous</v>
      </c>
      <c r="J40" s="128" t="s">
        <v>110</v>
      </c>
      <c r="K40" s="217"/>
      <c r="L40" s="218"/>
    </row>
    <row r="41" spans="1:12" s="30" customFormat="1" ht="14.25">
      <c r="A41" s="98" t="s">
        <v>84</v>
      </c>
      <c r="B41" s="69" t="s">
        <v>4</v>
      </c>
      <c r="C41" s="128" t="s">
        <v>110</v>
      </c>
      <c r="D41" s="283">
        <v>346.11</v>
      </c>
      <c r="E41" s="665">
        <v>363.17</v>
      </c>
      <c r="H41" s="68" t="s">
        <v>84</v>
      </c>
      <c r="I41" s="534" t="str">
        <f t="shared" si="1"/>
        <v>Non-Coniferous</v>
      </c>
      <c r="J41" s="128" t="s">
        <v>110</v>
      </c>
      <c r="K41" s="217"/>
      <c r="L41" s="218"/>
    </row>
    <row r="42" spans="1:12" s="30" customFormat="1" ht="14.25">
      <c r="A42" s="98" t="s">
        <v>99</v>
      </c>
      <c r="B42" s="71" t="s">
        <v>93</v>
      </c>
      <c r="C42" s="128" t="s">
        <v>110</v>
      </c>
      <c r="D42" s="283">
        <v>1.47</v>
      </c>
      <c r="E42" s="665">
        <v>1.39</v>
      </c>
      <c r="H42" s="68" t="s">
        <v>99</v>
      </c>
      <c r="I42" s="537" t="str">
        <f t="shared" si="1"/>
        <v>of which: Tropical</v>
      </c>
      <c r="J42" s="128" t="s">
        <v>110</v>
      </c>
      <c r="K42" s="219" t="s">
        <v>222</v>
      </c>
      <c r="L42" s="220" t="s">
        <v>222</v>
      </c>
    </row>
    <row r="43" spans="1:12" s="30" customFormat="1" ht="14.25">
      <c r="A43" s="97">
        <v>6</v>
      </c>
      <c r="B43" s="76" t="s">
        <v>48</v>
      </c>
      <c r="C43" s="128" t="s">
        <v>110</v>
      </c>
      <c r="D43" s="283">
        <v>58.44</v>
      </c>
      <c r="E43" s="640">
        <v>68</v>
      </c>
      <c r="H43" s="68">
        <v>6</v>
      </c>
      <c r="I43" s="541" t="str">
        <f t="shared" si="1"/>
        <v>WOOD-BASED PANELS</v>
      </c>
      <c r="J43" s="128" t="s">
        <v>110</v>
      </c>
      <c r="K43" s="215">
        <v>0</v>
      </c>
      <c r="L43" s="216">
        <v>4.149999999999999</v>
      </c>
    </row>
    <row r="44" spans="1:12" s="30" customFormat="1" ht="14.25">
      <c r="A44" s="98">
        <v>6.1</v>
      </c>
      <c r="B44" s="69" t="s">
        <v>47</v>
      </c>
      <c r="C44" s="128" t="s">
        <v>110</v>
      </c>
      <c r="D44" s="283">
        <v>17.55</v>
      </c>
      <c r="E44" s="665">
        <v>26.92</v>
      </c>
      <c r="H44" s="68">
        <v>6.1</v>
      </c>
      <c r="I44" s="534" t="str">
        <f t="shared" si="1"/>
        <v>VENEER SHEETS</v>
      </c>
      <c r="J44" s="128" t="s">
        <v>110</v>
      </c>
      <c r="K44" s="223">
        <v>0</v>
      </c>
      <c r="L44" s="224">
        <v>0</v>
      </c>
    </row>
    <row r="45" spans="1:12" s="30" customFormat="1" ht="14.25">
      <c r="A45" s="98" t="s">
        <v>29</v>
      </c>
      <c r="B45" s="71" t="s">
        <v>3</v>
      </c>
      <c r="C45" s="128" t="s">
        <v>110</v>
      </c>
      <c r="D45" s="283">
        <v>0</v>
      </c>
      <c r="E45" s="665">
        <v>12.01</v>
      </c>
      <c r="H45" s="68" t="s">
        <v>29</v>
      </c>
      <c r="I45" s="537" t="str">
        <f t="shared" si="1"/>
        <v>Coniferous</v>
      </c>
      <c r="J45" s="128" t="s">
        <v>110</v>
      </c>
      <c r="K45" s="217"/>
      <c r="L45" s="218"/>
    </row>
    <row r="46" spans="1:12" s="30" customFormat="1" ht="14.25">
      <c r="A46" s="98" t="s">
        <v>86</v>
      </c>
      <c r="B46" s="71" t="s">
        <v>4</v>
      </c>
      <c r="C46" s="128" t="s">
        <v>110</v>
      </c>
      <c r="D46" s="283">
        <v>17.55</v>
      </c>
      <c r="E46" s="665">
        <v>14.91</v>
      </c>
      <c r="H46" s="68" t="s">
        <v>86</v>
      </c>
      <c r="I46" s="537" t="str">
        <f t="shared" si="1"/>
        <v>Non-Coniferous</v>
      </c>
      <c r="J46" s="128" t="s">
        <v>110</v>
      </c>
      <c r="K46" s="217" t="s">
        <v>0</v>
      </c>
      <c r="L46" s="218"/>
    </row>
    <row r="47" spans="1:12" s="30" customFormat="1" ht="14.25">
      <c r="A47" s="98" t="s">
        <v>100</v>
      </c>
      <c r="B47" s="74" t="s">
        <v>93</v>
      </c>
      <c r="C47" s="128" t="s">
        <v>110</v>
      </c>
      <c r="D47" s="283">
        <v>0</v>
      </c>
      <c r="E47" s="665">
        <v>1.37</v>
      </c>
      <c r="H47" s="68" t="s">
        <v>100</v>
      </c>
      <c r="I47" s="538" t="str">
        <f t="shared" si="1"/>
        <v>of which: Tropical</v>
      </c>
      <c r="J47" s="128" t="s">
        <v>110</v>
      </c>
      <c r="K47" s="217" t="s">
        <v>222</v>
      </c>
      <c r="L47" s="218" t="s">
        <v>222</v>
      </c>
    </row>
    <row r="48" spans="1:12" s="30" customFormat="1" ht="14.25">
      <c r="A48" s="98">
        <v>6.2</v>
      </c>
      <c r="B48" s="69" t="s">
        <v>50</v>
      </c>
      <c r="C48" s="128" t="s">
        <v>110</v>
      </c>
      <c r="D48" s="612">
        <v>28.08</v>
      </c>
      <c r="E48" s="665">
        <v>22.82</v>
      </c>
      <c r="H48" s="68">
        <v>6.2</v>
      </c>
      <c r="I48" s="534" t="str">
        <f t="shared" si="1"/>
        <v>PLYWOOD </v>
      </c>
      <c r="J48" s="128" t="s">
        <v>110</v>
      </c>
      <c r="K48" s="223">
        <v>0</v>
      </c>
      <c r="L48" s="224">
        <v>0</v>
      </c>
    </row>
    <row r="49" spans="1:12" s="30" customFormat="1" ht="14.25">
      <c r="A49" s="98" t="s">
        <v>30</v>
      </c>
      <c r="B49" s="71" t="s">
        <v>3</v>
      </c>
      <c r="C49" s="128" t="s">
        <v>110</v>
      </c>
      <c r="D49" s="283">
        <v>8.08</v>
      </c>
      <c r="E49" s="640">
        <v>8.15</v>
      </c>
      <c r="H49" s="68" t="s">
        <v>30</v>
      </c>
      <c r="I49" s="537" t="str">
        <f t="shared" si="1"/>
        <v>Coniferous</v>
      </c>
      <c r="J49" s="128" t="s">
        <v>110</v>
      </c>
      <c r="K49" s="217"/>
      <c r="L49" s="218"/>
    </row>
    <row r="50" spans="1:12" s="30" customFormat="1" ht="14.25">
      <c r="A50" s="98" t="s">
        <v>87</v>
      </c>
      <c r="B50" s="71" t="s">
        <v>4</v>
      </c>
      <c r="C50" s="128" t="s">
        <v>110</v>
      </c>
      <c r="D50" s="283">
        <v>20</v>
      </c>
      <c r="E50" s="665">
        <v>14.67</v>
      </c>
      <c r="H50" s="68" t="s">
        <v>87</v>
      </c>
      <c r="I50" s="537" t="str">
        <f t="shared" si="1"/>
        <v>Non-Coniferous</v>
      </c>
      <c r="J50" s="128" t="s">
        <v>110</v>
      </c>
      <c r="K50" s="217"/>
      <c r="L50" s="218"/>
    </row>
    <row r="51" spans="1:12" s="30" customFormat="1" ht="14.25">
      <c r="A51" s="98" t="s">
        <v>101</v>
      </c>
      <c r="B51" s="74" t="s">
        <v>93</v>
      </c>
      <c r="C51" s="128" t="s">
        <v>110</v>
      </c>
      <c r="D51" s="283">
        <v>13</v>
      </c>
      <c r="E51" s="665">
        <v>0</v>
      </c>
      <c r="H51" s="68" t="s">
        <v>101</v>
      </c>
      <c r="I51" s="538" t="str">
        <f t="shared" si="1"/>
        <v>of which: Tropical</v>
      </c>
      <c r="J51" s="128" t="s">
        <v>110</v>
      </c>
      <c r="K51" s="217" t="s">
        <v>222</v>
      </c>
      <c r="L51" s="217" t="s">
        <v>222</v>
      </c>
    </row>
    <row r="52" spans="1:12" s="30" customFormat="1" ht="14.25">
      <c r="A52" s="98">
        <v>6.3</v>
      </c>
      <c r="B52" s="522" t="s">
        <v>211</v>
      </c>
      <c r="C52" s="128" t="s">
        <v>110</v>
      </c>
      <c r="D52" s="283">
        <v>10.81</v>
      </c>
      <c r="E52" s="665">
        <v>11.11</v>
      </c>
      <c r="H52" s="68">
        <v>6.3</v>
      </c>
      <c r="I52" s="534" t="str">
        <f t="shared" si="1"/>
        <v>PARTICLE BOARD, ORIENTED STRANDBOARD (OSB) AND SIMILAR BOARD</v>
      </c>
      <c r="J52" s="128" t="s">
        <v>110</v>
      </c>
      <c r="K52" s="217"/>
      <c r="L52" s="218"/>
    </row>
    <row r="53" spans="1:12" s="30" customFormat="1" ht="14.25">
      <c r="A53" s="98" t="s">
        <v>62</v>
      </c>
      <c r="B53" s="77" t="s">
        <v>183</v>
      </c>
      <c r="C53" s="128" t="s">
        <v>110</v>
      </c>
      <c r="D53" s="283">
        <v>1</v>
      </c>
      <c r="E53" s="640">
        <v>2</v>
      </c>
      <c r="F53" s="24"/>
      <c r="H53" s="68" t="s">
        <v>62</v>
      </c>
      <c r="I53" s="537" t="str">
        <f t="shared" si="1"/>
        <v>of which: ORIENTED STRANDBOARD (OSB)</v>
      </c>
      <c r="J53" s="128" t="s">
        <v>110</v>
      </c>
      <c r="K53" s="217" t="s">
        <v>222</v>
      </c>
      <c r="L53" s="218" t="s">
        <v>222</v>
      </c>
    </row>
    <row r="54" spans="1:12" s="30" customFormat="1" ht="14.25">
      <c r="A54" s="98">
        <v>6.4</v>
      </c>
      <c r="B54" s="69" t="s">
        <v>51</v>
      </c>
      <c r="C54" s="128" t="s">
        <v>110</v>
      </c>
      <c r="D54" s="283">
        <v>2</v>
      </c>
      <c r="E54" s="640">
        <v>3</v>
      </c>
      <c r="H54" s="68">
        <v>6.4</v>
      </c>
      <c r="I54" s="534" t="str">
        <f t="shared" si="1"/>
        <v>FIBREBOARD </v>
      </c>
      <c r="J54" s="128" t="s">
        <v>110</v>
      </c>
      <c r="K54" s="223">
        <v>0</v>
      </c>
      <c r="L54" s="224">
        <v>0</v>
      </c>
    </row>
    <row r="55" spans="1:12" s="30" customFormat="1" ht="14.25">
      <c r="A55" s="98" t="s">
        <v>31</v>
      </c>
      <c r="B55" s="71" t="s">
        <v>52</v>
      </c>
      <c r="C55" s="128" t="s">
        <v>110</v>
      </c>
      <c r="D55" s="283">
        <v>0</v>
      </c>
      <c r="E55" s="640">
        <v>0</v>
      </c>
      <c r="H55" s="68" t="s">
        <v>31</v>
      </c>
      <c r="I55" s="537" t="str">
        <f t="shared" si="1"/>
        <v>HARDBOARD </v>
      </c>
      <c r="J55" s="128" t="s">
        <v>110</v>
      </c>
      <c r="K55" s="217"/>
      <c r="L55" s="218"/>
    </row>
    <row r="56" spans="1:12" s="30" customFormat="1" ht="14.25">
      <c r="A56" s="98" t="s">
        <v>32</v>
      </c>
      <c r="B56" s="71" t="s">
        <v>225</v>
      </c>
      <c r="C56" s="128" t="s">
        <v>110</v>
      </c>
      <c r="D56" s="283">
        <v>1</v>
      </c>
      <c r="E56" s="640">
        <v>2</v>
      </c>
      <c r="H56" s="68" t="s">
        <v>32</v>
      </c>
      <c r="I56" s="537" t="str">
        <f t="shared" si="1"/>
        <v>MEDIUM/HIGH DENSITY FIBREBOARD (MDF/HDF)</v>
      </c>
      <c r="J56" s="128" t="s">
        <v>110</v>
      </c>
      <c r="K56" s="217"/>
      <c r="L56" s="218"/>
    </row>
    <row r="57" spans="1:12" s="30" customFormat="1" ht="14.25">
      <c r="A57" s="98" t="s">
        <v>33</v>
      </c>
      <c r="B57" s="85" t="s">
        <v>132</v>
      </c>
      <c r="C57" s="128" t="s">
        <v>110</v>
      </c>
      <c r="D57" s="283">
        <v>1</v>
      </c>
      <c r="E57" s="640">
        <v>1</v>
      </c>
      <c r="H57" s="68" t="s">
        <v>33</v>
      </c>
      <c r="I57" s="542" t="str">
        <f t="shared" si="1"/>
        <v>OTHER FIBREBOARD </v>
      </c>
      <c r="J57" s="128" t="s">
        <v>110</v>
      </c>
      <c r="K57" s="219"/>
      <c r="L57" s="220"/>
    </row>
    <row r="58" spans="1:12" s="30" customFormat="1" ht="12.75" customHeight="1">
      <c r="A58" s="99">
        <v>7</v>
      </c>
      <c r="B58" s="76" t="s">
        <v>53</v>
      </c>
      <c r="C58" s="129" t="s">
        <v>89</v>
      </c>
      <c r="D58" s="283">
        <v>86.24</v>
      </c>
      <c r="E58" s="665">
        <v>46</v>
      </c>
      <c r="H58" s="68">
        <v>7</v>
      </c>
      <c r="I58" s="541" t="str">
        <f t="shared" si="1"/>
        <v>WOOD PULP</v>
      </c>
      <c r="J58" s="129" t="s">
        <v>89</v>
      </c>
      <c r="K58" s="215">
        <v>0</v>
      </c>
      <c r="L58" s="216">
        <v>0</v>
      </c>
    </row>
    <row r="59" spans="1:12" s="30" customFormat="1" ht="12.75" customHeight="1">
      <c r="A59" s="100">
        <v>7.1</v>
      </c>
      <c r="B59" s="79" t="s">
        <v>184</v>
      </c>
      <c r="C59" s="129" t="s">
        <v>89</v>
      </c>
      <c r="D59" s="283">
        <v>0</v>
      </c>
      <c r="E59" s="640">
        <v>0</v>
      </c>
      <c r="H59" s="68">
        <v>7.1</v>
      </c>
      <c r="I59" s="534" t="str">
        <f t="shared" si="1"/>
        <v>MECHANICAL WOOD PULP</v>
      </c>
      <c r="J59" s="129" t="s">
        <v>89</v>
      </c>
      <c r="K59" s="217"/>
      <c r="L59" s="218"/>
    </row>
    <row r="60" spans="1:12" s="30" customFormat="1" ht="12.75" customHeight="1">
      <c r="A60" s="100">
        <v>7.2</v>
      </c>
      <c r="B60" s="80" t="s">
        <v>185</v>
      </c>
      <c r="C60" s="129" t="s">
        <v>89</v>
      </c>
      <c r="D60" s="283">
        <v>0</v>
      </c>
      <c r="E60" s="640">
        <v>0</v>
      </c>
      <c r="H60" s="68">
        <v>7.2</v>
      </c>
      <c r="I60" s="534" t="str">
        <f t="shared" si="1"/>
        <v>SEMI-CHEMICAL WOOD PULP</v>
      </c>
      <c r="J60" s="129" t="s">
        <v>89</v>
      </c>
      <c r="K60" s="217"/>
      <c r="L60" s="218"/>
    </row>
    <row r="61" spans="1:12" s="30" customFormat="1" ht="12.75" customHeight="1">
      <c r="A61" s="100">
        <v>7.3</v>
      </c>
      <c r="B61" s="69" t="s">
        <v>186</v>
      </c>
      <c r="C61" s="133" t="s">
        <v>89</v>
      </c>
      <c r="D61" s="283">
        <v>86.24</v>
      </c>
      <c r="E61" s="665">
        <v>46</v>
      </c>
      <c r="H61" s="68">
        <v>7.3</v>
      </c>
      <c r="I61" s="534" t="str">
        <f t="shared" si="1"/>
        <v>CHEMICAL WOOD PULP</v>
      </c>
      <c r="J61" s="133" t="s">
        <v>89</v>
      </c>
      <c r="K61" s="223">
        <v>0</v>
      </c>
      <c r="L61" s="224">
        <v>0</v>
      </c>
    </row>
    <row r="62" spans="1:12" s="30" customFormat="1" ht="12.75" customHeight="1">
      <c r="A62" s="100" t="s">
        <v>34</v>
      </c>
      <c r="B62" s="71" t="s">
        <v>187</v>
      </c>
      <c r="C62" s="129" t="s">
        <v>89</v>
      </c>
      <c r="D62" s="283">
        <v>86.24</v>
      </c>
      <c r="E62" s="665">
        <v>46</v>
      </c>
      <c r="H62" s="68" t="s">
        <v>34</v>
      </c>
      <c r="I62" s="537" t="str">
        <f t="shared" si="1"/>
        <v>SULPHATE UNBLEACHED PULP</v>
      </c>
      <c r="J62" s="129" t="s">
        <v>89</v>
      </c>
      <c r="K62" s="217"/>
      <c r="L62" s="218"/>
    </row>
    <row r="63" spans="1:12" s="30" customFormat="1" ht="12.75" customHeight="1">
      <c r="A63" s="100" t="s">
        <v>35</v>
      </c>
      <c r="B63" s="71" t="s">
        <v>188</v>
      </c>
      <c r="C63" s="129" t="s">
        <v>89</v>
      </c>
      <c r="D63" s="283">
        <v>0</v>
      </c>
      <c r="E63" s="640">
        <v>0</v>
      </c>
      <c r="H63" s="68" t="s">
        <v>35</v>
      </c>
      <c r="I63" s="537" t="str">
        <f t="shared" si="1"/>
        <v>SULPHATE BLEACHED PULP</v>
      </c>
      <c r="J63" s="129" t="s">
        <v>89</v>
      </c>
      <c r="K63" s="217"/>
      <c r="L63" s="218"/>
    </row>
    <row r="64" spans="1:12" s="30" customFormat="1" ht="12.75" customHeight="1">
      <c r="A64" s="100" t="s">
        <v>36</v>
      </c>
      <c r="B64" s="71" t="s">
        <v>189</v>
      </c>
      <c r="C64" s="129" t="s">
        <v>89</v>
      </c>
      <c r="D64" s="283">
        <v>0</v>
      </c>
      <c r="E64" s="640">
        <v>0</v>
      </c>
      <c r="H64" s="68" t="s">
        <v>36</v>
      </c>
      <c r="I64" s="537" t="str">
        <f t="shared" si="1"/>
        <v>SULPHITE UNBLEACHED PULP</v>
      </c>
      <c r="J64" s="129" t="s">
        <v>89</v>
      </c>
      <c r="K64" s="217"/>
      <c r="L64" s="218"/>
    </row>
    <row r="65" spans="1:12" s="30" customFormat="1" ht="12.75" customHeight="1">
      <c r="A65" s="100" t="s">
        <v>37</v>
      </c>
      <c r="B65" s="72" t="s">
        <v>190</v>
      </c>
      <c r="C65" s="129" t="s">
        <v>89</v>
      </c>
      <c r="D65" s="283">
        <v>0</v>
      </c>
      <c r="E65" s="640">
        <v>0</v>
      </c>
      <c r="H65" s="68" t="s">
        <v>37</v>
      </c>
      <c r="I65" s="537" t="str">
        <f t="shared" si="1"/>
        <v>SULPHITE BLEACHED PULP</v>
      </c>
      <c r="J65" s="129" t="s">
        <v>89</v>
      </c>
      <c r="K65" s="217"/>
      <c r="L65" s="218"/>
    </row>
    <row r="66" spans="1:12" s="30" customFormat="1" ht="12.75" customHeight="1">
      <c r="A66" s="100">
        <v>7.4</v>
      </c>
      <c r="B66" s="69" t="s">
        <v>54</v>
      </c>
      <c r="C66" s="129" t="s">
        <v>89</v>
      </c>
      <c r="D66" s="283">
        <v>0</v>
      </c>
      <c r="E66" s="640">
        <v>0</v>
      </c>
      <c r="H66" s="68">
        <v>7.4</v>
      </c>
      <c r="I66" s="534" t="str">
        <f t="shared" si="1"/>
        <v>DISSOLVING GRADES</v>
      </c>
      <c r="J66" s="129" t="s">
        <v>89</v>
      </c>
      <c r="K66" s="219"/>
      <c r="L66" s="220"/>
    </row>
    <row r="67" spans="1:12" s="30" customFormat="1" ht="12.75" customHeight="1">
      <c r="A67" s="99">
        <v>8</v>
      </c>
      <c r="B67" s="76" t="s">
        <v>61</v>
      </c>
      <c r="C67" s="129" t="s">
        <v>89</v>
      </c>
      <c r="D67" s="283">
        <v>0</v>
      </c>
      <c r="E67" s="640">
        <v>0</v>
      </c>
      <c r="H67" s="68">
        <v>8</v>
      </c>
      <c r="I67" s="541" t="str">
        <f t="shared" si="1"/>
        <v>OTHER PULP </v>
      </c>
      <c r="J67" s="129" t="s">
        <v>89</v>
      </c>
      <c r="K67" s="215">
        <v>0</v>
      </c>
      <c r="L67" s="216">
        <v>0</v>
      </c>
    </row>
    <row r="68" spans="1:12" s="30" customFormat="1" ht="12.75" customHeight="1">
      <c r="A68" s="98">
        <v>8.1</v>
      </c>
      <c r="B68" s="81" t="s">
        <v>78</v>
      </c>
      <c r="C68" s="129" t="s">
        <v>89</v>
      </c>
      <c r="D68" s="283">
        <v>0</v>
      </c>
      <c r="E68" s="640">
        <v>0</v>
      </c>
      <c r="H68" s="68">
        <v>8.1</v>
      </c>
      <c r="I68" s="543" t="str">
        <f t="shared" si="1"/>
        <v>PULP FROM FIBRES OTHER THAN WOOD</v>
      </c>
      <c r="J68" s="129" t="s">
        <v>89</v>
      </c>
      <c r="K68" s="217"/>
      <c r="L68" s="218"/>
    </row>
    <row r="69" spans="1:12" s="30" customFormat="1" ht="12.75" customHeight="1">
      <c r="A69" s="100">
        <v>8.2</v>
      </c>
      <c r="B69" s="82" t="s">
        <v>63</v>
      </c>
      <c r="C69" s="129" t="s">
        <v>89</v>
      </c>
      <c r="D69" s="283">
        <v>0</v>
      </c>
      <c r="E69" s="640">
        <v>0</v>
      </c>
      <c r="H69" s="68">
        <v>8.2</v>
      </c>
      <c r="I69" s="544" t="str">
        <f t="shared" si="1"/>
        <v>RECOVERED FIBRE PULP</v>
      </c>
      <c r="J69" s="129" t="s">
        <v>89</v>
      </c>
      <c r="K69" s="219"/>
      <c r="L69" s="220"/>
    </row>
    <row r="70" spans="1:12" s="24" customFormat="1" ht="12.75" customHeight="1">
      <c r="A70" s="97">
        <v>9</v>
      </c>
      <c r="B70" s="83" t="s">
        <v>55</v>
      </c>
      <c r="C70" s="129" t="s">
        <v>89</v>
      </c>
      <c r="D70" s="283">
        <v>52</v>
      </c>
      <c r="E70" s="640">
        <v>55</v>
      </c>
      <c r="H70" s="68">
        <v>9</v>
      </c>
      <c r="I70" s="545" t="str">
        <f t="shared" si="1"/>
        <v>RECOVERED PAPER</v>
      </c>
      <c r="J70" s="129" t="s">
        <v>89</v>
      </c>
      <c r="K70" s="228"/>
      <c r="L70" s="229"/>
    </row>
    <row r="71" spans="1:12" s="30" customFormat="1" ht="12.75" customHeight="1">
      <c r="A71" s="99">
        <v>10</v>
      </c>
      <c r="B71" s="134" t="s">
        <v>56</v>
      </c>
      <c r="C71" s="129" t="s">
        <v>89</v>
      </c>
      <c r="D71" s="283">
        <v>146.02</v>
      </c>
      <c r="E71" s="665">
        <v>97.133</v>
      </c>
      <c r="H71" s="68">
        <v>10</v>
      </c>
      <c r="I71" s="546" t="str">
        <f t="shared" si="1"/>
        <v>PAPER AND PAPERBOARD</v>
      </c>
      <c r="J71" s="129" t="s">
        <v>89</v>
      </c>
      <c r="K71" s="215">
        <v>0</v>
      </c>
      <c r="L71" s="216">
        <v>0</v>
      </c>
    </row>
    <row r="72" spans="1:12" s="30" customFormat="1" ht="12.75" customHeight="1">
      <c r="A72" s="100">
        <v>10.1</v>
      </c>
      <c r="B72" s="125" t="s">
        <v>65</v>
      </c>
      <c r="C72" s="133" t="s">
        <v>89</v>
      </c>
      <c r="D72" s="283">
        <v>0.98</v>
      </c>
      <c r="E72" s="665">
        <v>0.753</v>
      </c>
      <c r="H72" s="68">
        <v>10.1</v>
      </c>
      <c r="I72" s="547" t="str">
        <f t="shared" si="1"/>
        <v>GRAPHIC PAPERS</v>
      </c>
      <c r="J72" s="133" t="s">
        <v>89</v>
      </c>
      <c r="K72" s="223">
        <v>0</v>
      </c>
      <c r="L72" s="224">
        <v>0</v>
      </c>
    </row>
    <row r="73" spans="1:12" s="30" customFormat="1" ht="12.75" customHeight="1">
      <c r="A73" s="100" t="s">
        <v>66</v>
      </c>
      <c r="B73" s="84" t="s">
        <v>57</v>
      </c>
      <c r="C73" s="129" t="s">
        <v>89</v>
      </c>
      <c r="D73" s="283">
        <v>0.43</v>
      </c>
      <c r="E73" s="665">
        <v>0.4</v>
      </c>
      <c r="H73" s="68" t="s">
        <v>66</v>
      </c>
      <c r="I73" s="548" t="str">
        <f t="shared" si="1"/>
        <v>NEWSPRINT</v>
      </c>
      <c r="J73" s="129" t="s">
        <v>89</v>
      </c>
      <c r="K73" s="217"/>
      <c r="L73" s="218"/>
    </row>
    <row r="74" spans="1:12" s="30" customFormat="1" ht="12.75" customHeight="1">
      <c r="A74" s="100" t="s">
        <v>67</v>
      </c>
      <c r="B74" s="84" t="s">
        <v>68</v>
      </c>
      <c r="C74" s="129" t="s">
        <v>89</v>
      </c>
      <c r="D74" s="283">
        <v>0</v>
      </c>
      <c r="E74" s="640">
        <v>0</v>
      </c>
      <c r="H74" s="68" t="s">
        <v>67</v>
      </c>
      <c r="I74" s="548" t="str">
        <f t="shared" si="1"/>
        <v>UNCOATED MECHANICAL</v>
      </c>
      <c r="J74" s="129" t="s">
        <v>89</v>
      </c>
      <c r="K74" s="217"/>
      <c r="L74" s="218"/>
    </row>
    <row r="75" spans="1:12" s="30" customFormat="1" ht="12.75" customHeight="1">
      <c r="A75" s="100" t="s">
        <v>69</v>
      </c>
      <c r="B75" s="84" t="s">
        <v>70</v>
      </c>
      <c r="C75" s="129" t="s">
        <v>89</v>
      </c>
      <c r="D75" s="283">
        <v>0.54</v>
      </c>
      <c r="E75" s="665">
        <v>0.34</v>
      </c>
      <c r="H75" s="68" t="s">
        <v>69</v>
      </c>
      <c r="I75" s="548" t="str">
        <f t="shared" si="1"/>
        <v>UNCOATED WOODFREE</v>
      </c>
      <c r="J75" s="129" t="s">
        <v>89</v>
      </c>
      <c r="K75" s="217"/>
      <c r="L75" s="218"/>
    </row>
    <row r="76" spans="1:12" s="30" customFormat="1" ht="12.75" customHeight="1">
      <c r="A76" s="100" t="s">
        <v>71</v>
      </c>
      <c r="B76" s="85" t="s">
        <v>72</v>
      </c>
      <c r="C76" s="129" t="s">
        <v>89</v>
      </c>
      <c r="D76" s="283">
        <v>0.01</v>
      </c>
      <c r="E76" s="665">
        <v>0.013</v>
      </c>
      <c r="H76" s="68" t="s">
        <v>71</v>
      </c>
      <c r="I76" s="548" t="str">
        <f t="shared" si="1"/>
        <v>COATED PAPERS</v>
      </c>
      <c r="J76" s="129" t="s">
        <v>89</v>
      </c>
      <c r="K76" s="217"/>
      <c r="L76" s="218"/>
    </row>
    <row r="77" spans="1:12" s="30" customFormat="1" ht="12.75" customHeight="1">
      <c r="A77" s="100">
        <v>10.2</v>
      </c>
      <c r="B77" s="86" t="s">
        <v>212</v>
      </c>
      <c r="C77" s="129" t="s">
        <v>89</v>
      </c>
      <c r="D77" s="283">
        <v>22.28</v>
      </c>
      <c r="E77" s="665">
        <v>22.9</v>
      </c>
      <c r="H77" s="68">
        <v>10.2</v>
      </c>
      <c r="I77" s="547" t="str">
        <f t="shared" si="1"/>
        <v>HOUSEHOLD AND SANITARY PAPERS</v>
      </c>
      <c r="J77" s="129" t="s">
        <v>89</v>
      </c>
      <c r="K77" s="217"/>
      <c r="L77" s="218"/>
    </row>
    <row r="78" spans="1:12" s="30" customFormat="1" ht="12.75" customHeight="1">
      <c r="A78" s="100">
        <v>10.3</v>
      </c>
      <c r="B78" s="125" t="s">
        <v>73</v>
      </c>
      <c r="C78" s="133" t="s">
        <v>89</v>
      </c>
      <c r="D78" s="283">
        <v>119.39</v>
      </c>
      <c r="E78" s="665">
        <v>72.25</v>
      </c>
      <c r="H78" s="68">
        <v>10.3</v>
      </c>
      <c r="I78" s="547" t="str">
        <f t="shared" si="1"/>
        <v>PACKAGING MATERIALS</v>
      </c>
      <c r="J78" s="133" t="s">
        <v>89</v>
      </c>
      <c r="K78" s="223">
        <v>0</v>
      </c>
      <c r="L78" s="224">
        <v>0</v>
      </c>
    </row>
    <row r="79" spans="1:12" s="30" customFormat="1" ht="12.75" customHeight="1">
      <c r="A79" s="100" t="s">
        <v>38</v>
      </c>
      <c r="B79" s="84" t="s">
        <v>74</v>
      </c>
      <c r="C79" s="129" t="s">
        <v>89</v>
      </c>
      <c r="D79" s="283">
        <v>10.31</v>
      </c>
      <c r="E79" s="665">
        <v>11.72</v>
      </c>
      <c r="H79" s="68" t="s">
        <v>38</v>
      </c>
      <c r="I79" s="548" t="str">
        <f t="shared" si="1"/>
        <v>CASE MATERIALS</v>
      </c>
      <c r="J79" s="129" t="s">
        <v>89</v>
      </c>
      <c r="K79" s="217"/>
      <c r="L79" s="218"/>
    </row>
    <row r="80" spans="1:12" s="30" customFormat="1" ht="12.75" customHeight="1">
      <c r="A80" s="100" t="s">
        <v>39</v>
      </c>
      <c r="B80" s="84" t="s">
        <v>133</v>
      </c>
      <c r="C80" s="129" t="s">
        <v>89</v>
      </c>
      <c r="D80" s="283">
        <v>10.69</v>
      </c>
      <c r="E80" s="665">
        <v>0</v>
      </c>
      <c r="H80" s="68" t="s">
        <v>39</v>
      </c>
      <c r="I80" s="548" t="str">
        <f>B80</f>
        <v>CARTONBOARD</v>
      </c>
      <c r="J80" s="129" t="s">
        <v>89</v>
      </c>
      <c r="K80" s="217"/>
      <c r="L80" s="218"/>
    </row>
    <row r="81" spans="1:12" s="30" customFormat="1" ht="12.75" customHeight="1">
      <c r="A81" s="100" t="s">
        <v>40</v>
      </c>
      <c r="B81" s="84" t="s">
        <v>75</v>
      </c>
      <c r="C81" s="129" t="s">
        <v>89</v>
      </c>
      <c r="D81" s="285">
        <v>98.39</v>
      </c>
      <c r="E81" s="668">
        <v>60.53</v>
      </c>
      <c r="H81" s="68" t="s">
        <v>40</v>
      </c>
      <c r="I81" s="548" t="str">
        <f>B81</f>
        <v>WRAPPING PAPERS</v>
      </c>
      <c r="J81" s="129" t="s">
        <v>89</v>
      </c>
      <c r="K81" s="217"/>
      <c r="L81" s="218"/>
    </row>
    <row r="82" spans="1:12" s="30" customFormat="1" ht="12.75" customHeight="1">
      <c r="A82" s="100" t="s">
        <v>76</v>
      </c>
      <c r="B82" s="85" t="s">
        <v>77</v>
      </c>
      <c r="C82" s="129" t="s">
        <v>89</v>
      </c>
      <c r="D82" s="285">
        <v>0</v>
      </c>
      <c r="E82" s="668">
        <v>0</v>
      </c>
      <c r="H82" s="68" t="s">
        <v>76</v>
      </c>
      <c r="I82" s="548" t="str">
        <f>B82</f>
        <v>OTHER PAPERS MAINLY FOR PACKAGING</v>
      </c>
      <c r="J82" s="129" t="s">
        <v>89</v>
      </c>
      <c r="K82" s="217"/>
      <c r="L82" s="218"/>
    </row>
    <row r="83" spans="1:12" s="30" customFormat="1" ht="12.75" customHeight="1" thickBot="1">
      <c r="A83" s="101">
        <v>10.4</v>
      </c>
      <c r="B83" s="87" t="s">
        <v>213</v>
      </c>
      <c r="C83" s="130" t="s">
        <v>89</v>
      </c>
      <c r="D83" s="286">
        <v>3.37</v>
      </c>
      <c r="E83" s="669">
        <v>1.23</v>
      </c>
      <c r="H83" s="230">
        <v>10.4</v>
      </c>
      <c r="I83" s="549" t="str">
        <f>B83</f>
        <v>OTHER PAPER AND PAPERBOARD N.E.S. (NOT ELSEWHERE SPECIFIED)</v>
      </c>
      <c r="J83" s="130" t="s">
        <v>89</v>
      </c>
      <c r="K83" s="219"/>
      <c r="L83" s="220"/>
    </row>
    <row r="84" spans="1:9" s="30" customFormat="1" ht="16.5" customHeight="1">
      <c r="A84" s="344"/>
      <c r="B84" s="270" t="s">
        <v>152</v>
      </c>
      <c r="C84" s="344"/>
      <c r="D84" s="345"/>
      <c r="E84" s="32"/>
      <c r="H84" s="29" t="s">
        <v>0</v>
      </c>
      <c r="I84" s="270" t="s">
        <v>152</v>
      </c>
    </row>
    <row r="85" spans="1:8" s="30" customFormat="1" ht="12.75" customHeight="1">
      <c r="A85" s="344"/>
      <c r="B85" s="269"/>
      <c r="C85" s="344"/>
      <c r="D85" s="345"/>
      <c r="E85" s="32"/>
      <c r="H85" s="29" t="s">
        <v>0</v>
      </c>
    </row>
    <row r="86" spans="1:8" ht="12.75" customHeight="1">
      <c r="A86" s="346"/>
      <c r="B86" s="346"/>
      <c r="C86" s="346"/>
      <c r="D86" s="346"/>
      <c r="H86" s="29" t="s">
        <v>0</v>
      </c>
    </row>
    <row r="87" spans="1:8" ht="12.75" customHeight="1">
      <c r="A87" s="346"/>
      <c r="B87" s="346"/>
      <c r="C87" s="346"/>
      <c r="D87" s="346"/>
      <c r="H87" s="29" t="s">
        <v>0</v>
      </c>
    </row>
    <row r="88" spans="1:8" ht="12.75" customHeight="1">
      <c r="A88" s="346"/>
      <c r="B88" s="346"/>
      <c r="C88" s="346"/>
      <c r="D88" s="346"/>
      <c r="H88" s="29" t="s">
        <v>0</v>
      </c>
    </row>
    <row r="89" spans="1:4" ht="12.75" customHeight="1">
      <c r="A89" s="346"/>
      <c r="B89" s="346"/>
      <c r="C89" s="346"/>
      <c r="D89" s="346"/>
    </row>
    <row r="90" spans="1:4" ht="12.75" customHeight="1">
      <c r="A90" s="346"/>
      <c r="B90" s="346"/>
      <c r="C90" s="346"/>
      <c r="D90" s="346"/>
    </row>
    <row r="91" spans="1:4" ht="12.75" customHeight="1">
      <c r="A91" s="346"/>
      <c r="B91" s="346"/>
      <c r="C91" s="346"/>
      <c r="D91" s="346"/>
    </row>
    <row r="92" spans="1:4" ht="12.75" customHeight="1">
      <c r="A92" s="346"/>
      <c r="B92" s="346"/>
      <c r="C92" s="346"/>
      <c r="D92" s="346"/>
    </row>
    <row r="93" spans="1:4" ht="12.75" customHeight="1">
      <c r="A93" s="346"/>
      <c r="B93" s="346"/>
      <c r="C93" s="346"/>
      <c r="D93" s="346"/>
    </row>
    <row r="94" spans="1:4" ht="12.75" customHeight="1">
      <c r="A94" s="346"/>
      <c r="B94" s="346"/>
      <c r="C94" s="346"/>
      <c r="D94" s="346"/>
    </row>
    <row r="95" spans="1:4" ht="12.75" customHeight="1">
      <c r="A95" s="346"/>
      <c r="B95" s="346"/>
      <c r="C95" s="346"/>
      <c r="D95" s="346"/>
    </row>
    <row r="96" spans="1:4" ht="12.75" customHeight="1">
      <c r="A96" s="346"/>
      <c r="B96" s="346"/>
      <c r="C96" s="346"/>
      <c r="D96" s="346"/>
    </row>
    <row r="97" spans="1:4" ht="12.75" customHeight="1">
      <c r="A97" s="346"/>
      <c r="B97" s="346"/>
      <c r="C97" s="346"/>
      <c r="D97" s="346"/>
    </row>
    <row r="98" spans="1:4" ht="12.75" customHeight="1">
      <c r="A98" s="346"/>
      <c r="B98" s="346"/>
      <c r="C98" s="346"/>
      <c r="D98" s="346"/>
    </row>
    <row r="99" spans="1:4" ht="12.75" customHeight="1">
      <c r="A99" s="346"/>
      <c r="B99" s="346"/>
      <c r="C99" s="346"/>
      <c r="D99" s="346"/>
    </row>
    <row r="100" spans="1:4" ht="12.75" customHeight="1">
      <c r="A100" s="346"/>
      <c r="B100" s="346"/>
      <c r="C100" s="346"/>
      <c r="D100" s="346"/>
    </row>
    <row r="101" spans="1:4" ht="12.75" customHeight="1">
      <c r="A101" s="346"/>
      <c r="B101" s="346"/>
      <c r="C101" s="346"/>
      <c r="D101" s="346"/>
    </row>
    <row r="102" spans="1:4" ht="12.75" customHeight="1">
      <c r="A102" s="346"/>
      <c r="B102" s="346"/>
      <c r="C102" s="346"/>
      <c r="D102" s="346"/>
    </row>
    <row r="103" spans="16:17" ht="12.75" customHeight="1">
      <c r="P103"/>
      <c r="Q103"/>
    </row>
    <row r="104" spans="16:17" ht="12.75" customHeight="1">
      <c r="P104"/>
      <c r="Q104"/>
    </row>
    <row r="105" spans="16:17" ht="12.75" customHeight="1">
      <c r="P105"/>
      <c r="Q105"/>
    </row>
    <row r="106" spans="16:17" ht="12.75" customHeight="1">
      <c r="P106"/>
      <c r="Q106"/>
    </row>
    <row r="107" spans="16:17" ht="12.75" customHeight="1">
      <c r="P107"/>
      <c r="Q107"/>
    </row>
    <row r="108" spans="16:17" ht="12.75" customHeight="1">
      <c r="P108"/>
      <c r="Q108"/>
    </row>
    <row r="109" spans="16:38" ht="12.75" customHeight="1">
      <c r="P109"/>
      <c r="Q109"/>
      <c r="AI109" s="23" t="s">
        <v>0</v>
      </c>
      <c r="AJ109" s="23" t="s">
        <v>0</v>
      </c>
      <c r="AK109" s="23" t="s">
        <v>0</v>
      </c>
      <c r="AL109" s="23" t="s">
        <v>0</v>
      </c>
    </row>
    <row r="110" spans="16:17" ht="12.75" customHeight="1">
      <c r="P110"/>
      <c r="Q110"/>
    </row>
    <row r="111" spans="16:17" ht="12.75" customHeight="1">
      <c r="P111"/>
      <c r="Q111"/>
    </row>
    <row r="112" spans="16:17" ht="12.75" customHeight="1">
      <c r="P112"/>
      <c r="Q112"/>
    </row>
    <row r="113" spans="16:17" ht="12.75" customHeight="1">
      <c r="P113"/>
      <c r="Q113"/>
    </row>
    <row r="114" spans="16:17" ht="12.75" customHeight="1">
      <c r="P114"/>
      <c r="Q114"/>
    </row>
    <row r="115" spans="16:17" ht="12.75" customHeight="1">
      <c r="P115"/>
      <c r="Q115"/>
    </row>
    <row r="116" spans="16:17" ht="12.75" customHeight="1">
      <c r="P116"/>
      <c r="Q116"/>
    </row>
    <row r="117" spans="16:17" ht="12.75" customHeight="1">
      <c r="P117"/>
      <c r="Q117"/>
    </row>
    <row r="118" spans="16:17" ht="12.75" customHeight="1">
      <c r="P118"/>
      <c r="Q118"/>
    </row>
    <row r="119" spans="16:17" ht="12.75" customHeight="1">
      <c r="P119"/>
      <c r="Q119"/>
    </row>
    <row r="120" spans="16:17" ht="12.75" customHeight="1">
      <c r="P120"/>
      <c r="Q120"/>
    </row>
    <row r="121" spans="16:17" ht="12.75" customHeight="1">
      <c r="P121"/>
      <c r="Q121"/>
    </row>
    <row r="122" spans="16:17" ht="12.75" customHeight="1">
      <c r="P122"/>
      <c r="Q122"/>
    </row>
    <row r="123" spans="16:17" ht="12.75" customHeight="1">
      <c r="P123"/>
      <c r="Q123"/>
    </row>
    <row r="124" spans="16:17" ht="12.75" customHeight="1">
      <c r="P124"/>
      <c r="Q124"/>
    </row>
    <row r="125" spans="16:17" ht="12.75" customHeight="1">
      <c r="P125"/>
      <c r="Q125"/>
    </row>
    <row r="126" spans="16:17" ht="12.75" customHeight="1">
      <c r="P126"/>
      <c r="Q126"/>
    </row>
    <row r="127" spans="16:17" ht="12.75" customHeight="1">
      <c r="P127"/>
      <c r="Q127"/>
    </row>
    <row r="128" spans="16:17" ht="12.75" customHeight="1">
      <c r="P128"/>
      <c r="Q128"/>
    </row>
    <row r="129" spans="16:17" ht="12.75" customHeight="1">
      <c r="P129"/>
      <c r="Q129"/>
    </row>
    <row r="130" spans="16:17" ht="12.75" customHeight="1">
      <c r="P130"/>
      <c r="Q130"/>
    </row>
    <row r="131" spans="16:17" ht="12.75" customHeight="1">
      <c r="P131"/>
      <c r="Q131"/>
    </row>
    <row r="132" spans="16:17" ht="12.75" customHeight="1">
      <c r="P132"/>
      <c r="Q132"/>
    </row>
    <row r="133" spans="16:17" ht="12.75" customHeight="1">
      <c r="P133"/>
      <c r="Q133"/>
    </row>
    <row r="134" spans="16:17" ht="12.75" customHeight="1">
      <c r="P134"/>
      <c r="Q134"/>
    </row>
    <row r="135" spans="16:17" ht="12.75" customHeight="1">
      <c r="P135"/>
      <c r="Q135"/>
    </row>
    <row r="136" spans="16:17" ht="12.75" customHeight="1">
      <c r="P136"/>
      <c r="Q136"/>
    </row>
    <row r="137" spans="16:17" ht="12.75" customHeight="1">
      <c r="P137"/>
      <c r="Q137"/>
    </row>
    <row r="138" spans="16:17" ht="12.75" customHeight="1">
      <c r="P138"/>
      <c r="Q138"/>
    </row>
    <row r="139" spans="16:17" ht="12.75" customHeight="1">
      <c r="P139"/>
      <c r="Q139"/>
    </row>
    <row r="140" spans="16:17" ht="12.75" customHeight="1">
      <c r="P140"/>
      <c r="Q140"/>
    </row>
    <row r="141" spans="16:17" ht="12.75" customHeight="1">
      <c r="P141"/>
      <c r="Q141"/>
    </row>
    <row r="142" spans="16:17" ht="12.75" customHeight="1">
      <c r="P142"/>
      <c r="Q142"/>
    </row>
    <row r="143" spans="16:17" ht="12.75" customHeight="1">
      <c r="P143"/>
      <c r="Q143"/>
    </row>
    <row r="144" spans="16:17" ht="12.75" customHeight="1">
      <c r="P144"/>
      <c r="Q144"/>
    </row>
    <row r="145" spans="16:17" ht="12.75" customHeight="1">
      <c r="P145"/>
      <c r="Q145"/>
    </row>
    <row r="146" spans="16:17" ht="12.75" customHeight="1">
      <c r="P146"/>
      <c r="Q146"/>
    </row>
    <row r="147" spans="16:17" ht="12.75" customHeight="1">
      <c r="P147"/>
      <c r="Q147"/>
    </row>
    <row r="148" spans="16:17" ht="12.75" customHeight="1">
      <c r="P148"/>
      <c r="Q148"/>
    </row>
    <row r="149" spans="16:17" ht="12.75" customHeight="1">
      <c r="P149"/>
      <c r="Q149"/>
    </row>
    <row r="150" spans="16:17" ht="12.75" customHeight="1">
      <c r="P150"/>
      <c r="Q150"/>
    </row>
    <row r="151" spans="16:17" ht="12.75" customHeight="1">
      <c r="P151"/>
      <c r="Q151"/>
    </row>
    <row r="152" spans="16:17" ht="12.75" customHeight="1">
      <c r="P152"/>
      <c r="Q152"/>
    </row>
    <row r="153" spans="16:17" ht="12.75" customHeight="1">
      <c r="P153"/>
      <c r="Q153"/>
    </row>
    <row r="154" spans="16:17" ht="12.75" customHeight="1">
      <c r="P154"/>
      <c r="Q154"/>
    </row>
    <row r="155" spans="16:17" ht="12.75" customHeight="1">
      <c r="P155"/>
      <c r="Q155"/>
    </row>
    <row r="156" spans="16:17" ht="12.75" customHeight="1">
      <c r="P156"/>
      <c r="Q156"/>
    </row>
    <row r="157" spans="16:17" ht="12.75" customHeight="1">
      <c r="P157"/>
      <c r="Q157"/>
    </row>
    <row r="158" spans="16:17" ht="12.75" customHeight="1">
      <c r="P158"/>
      <c r="Q158"/>
    </row>
    <row r="159" spans="16:17" ht="12.75" customHeight="1">
      <c r="P159"/>
      <c r="Q159"/>
    </row>
    <row r="160" spans="16:17" ht="12.75" customHeight="1">
      <c r="P160"/>
      <c r="Q160"/>
    </row>
    <row r="161" spans="16:17" ht="12.75" customHeight="1">
      <c r="P161"/>
      <c r="Q161"/>
    </row>
    <row r="162" spans="16:17" ht="12.75" customHeight="1">
      <c r="P162"/>
      <c r="Q162"/>
    </row>
    <row r="163" spans="16:17" ht="12.75" customHeight="1">
      <c r="P163"/>
      <c r="Q163"/>
    </row>
    <row r="164" spans="16:17" ht="12.75" customHeight="1">
      <c r="P164"/>
      <c r="Q164"/>
    </row>
    <row r="165" spans="16:17" ht="12.75" customHeight="1">
      <c r="P165"/>
      <c r="Q165"/>
    </row>
    <row r="166" spans="16:17" ht="12.75" customHeight="1">
      <c r="P166"/>
      <c r="Q166"/>
    </row>
    <row r="167" spans="16:17" ht="12.75" customHeight="1">
      <c r="P167"/>
      <c r="Q167"/>
    </row>
    <row r="168" spans="16:17" ht="12.75" customHeight="1">
      <c r="P168"/>
      <c r="Q168"/>
    </row>
    <row r="169" spans="16:17" ht="12.75" customHeight="1">
      <c r="P169"/>
      <c r="Q169"/>
    </row>
    <row r="170" spans="16:17" ht="12.75" customHeight="1">
      <c r="P170"/>
      <c r="Q170"/>
    </row>
    <row r="171" spans="16:17" ht="12.75" customHeight="1">
      <c r="P171"/>
      <c r="Q171"/>
    </row>
    <row r="172" spans="16:17" ht="12.75" customHeight="1">
      <c r="P172"/>
      <c r="Q172"/>
    </row>
    <row r="173" spans="16:17" ht="12.75" customHeight="1">
      <c r="P173"/>
      <c r="Q173"/>
    </row>
    <row r="174" spans="16:17" ht="12.75" customHeight="1">
      <c r="P174"/>
      <c r="Q174"/>
    </row>
    <row r="175" spans="16:17" ht="12.75" customHeight="1">
      <c r="P175"/>
      <c r="Q175"/>
    </row>
    <row r="176" spans="16:17" ht="12.75" customHeight="1">
      <c r="P176"/>
      <c r="Q176"/>
    </row>
    <row r="177" spans="16:17" ht="12.75" customHeight="1">
      <c r="P177"/>
      <c r="Q177"/>
    </row>
    <row r="178" spans="16:17" ht="12.75" customHeight="1">
      <c r="P178"/>
      <c r="Q178"/>
    </row>
    <row r="179" spans="16:17" ht="12.75" customHeight="1">
      <c r="P179"/>
      <c r="Q179"/>
    </row>
    <row r="180" spans="16:17" ht="12.75" customHeight="1">
      <c r="P180"/>
      <c r="Q180"/>
    </row>
    <row r="181" spans="16:17" ht="12.75" customHeight="1">
      <c r="P181"/>
      <c r="Q181"/>
    </row>
    <row r="182" spans="16:17" ht="12.75" customHeight="1">
      <c r="P182"/>
      <c r="Q182"/>
    </row>
    <row r="183" spans="16:17" ht="12.75" customHeight="1">
      <c r="P183"/>
      <c r="Q183"/>
    </row>
    <row r="184" spans="16:17" ht="12.75" customHeight="1">
      <c r="P184"/>
      <c r="Q184"/>
    </row>
    <row r="185" spans="16:17" ht="12.75" customHeight="1">
      <c r="P185"/>
      <c r="Q185"/>
    </row>
    <row r="186" spans="16:17" ht="12.75" customHeight="1">
      <c r="P186"/>
      <c r="Q186"/>
    </row>
    <row r="187" spans="16:17" ht="12.75" customHeight="1">
      <c r="P187"/>
      <c r="Q187"/>
    </row>
    <row r="188" spans="16:17" ht="12.75" customHeight="1">
      <c r="P188"/>
      <c r="Q188"/>
    </row>
    <row r="189" spans="16:17" ht="12.75" customHeight="1">
      <c r="P189"/>
      <c r="Q189"/>
    </row>
    <row r="190" spans="16:17" ht="12.75" customHeight="1">
      <c r="P190"/>
      <c r="Q190"/>
    </row>
    <row r="191" spans="16:17" ht="12.75" customHeight="1">
      <c r="P191"/>
      <c r="Q191"/>
    </row>
    <row r="192" spans="16:17" ht="12.75" customHeight="1">
      <c r="P192"/>
      <c r="Q192"/>
    </row>
    <row r="193" spans="16:17" ht="12.75" customHeight="1">
      <c r="P193"/>
      <c r="Q193"/>
    </row>
    <row r="194" spans="16:17" ht="12.75" customHeight="1">
      <c r="P194"/>
      <c r="Q194"/>
    </row>
    <row r="195" spans="16:17" ht="12.75" customHeight="1">
      <c r="P195"/>
      <c r="Q195"/>
    </row>
    <row r="196" spans="16:17" ht="12.75" customHeight="1">
      <c r="P196"/>
      <c r="Q196"/>
    </row>
    <row r="197" spans="16:17" ht="12.75" customHeight="1">
      <c r="P197"/>
      <c r="Q197"/>
    </row>
    <row r="198" spans="16:17" ht="12.75" customHeight="1">
      <c r="P198"/>
      <c r="Q198"/>
    </row>
    <row r="199" spans="16:17" ht="12.75" customHeight="1">
      <c r="P199"/>
      <c r="Q199"/>
    </row>
    <row r="200" spans="16:17" ht="12.75" customHeight="1">
      <c r="P200"/>
      <c r="Q200"/>
    </row>
    <row r="201" spans="16:17" ht="12.75" customHeight="1">
      <c r="P201"/>
      <c r="Q201"/>
    </row>
    <row r="202" spans="16:17" ht="12.75" customHeight="1">
      <c r="P202"/>
      <c r="Q202"/>
    </row>
    <row r="203" spans="16:17" ht="12.75" customHeight="1">
      <c r="P203"/>
      <c r="Q203"/>
    </row>
    <row r="204" spans="16:17" ht="12.75" customHeight="1">
      <c r="P204"/>
      <c r="Q204"/>
    </row>
    <row r="205" spans="16:17" ht="12.75" customHeight="1">
      <c r="P205"/>
      <c r="Q205"/>
    </row>
    <row r="206" spans="16:17" ht="12.75" customHeight="1">
      <c r="P206"/>
      <c r="Q206"/>
    </row>
    <row r="207" spans="16:17" ht="12.75" customHeight="1">
      <c r="P207"/>
      <c r="Q207"/>
    </row>
    <row r="208" spans="16:17" ht="12.75" customHeight="1">
      <c r="P208"/>
      <c r="Q208"/>
    </row>
    <row r="209" spans="16:17" ht="12.75" customHeight="1">
      <c r="P209"/>
      <c r="Q209"/>
    </row>
    <row r="210" spans="16:17" ht="12.75" customHeight="1">
      <c r="P210"/>
      <c r="Q210"/>
    </row>
    <row r="211" spans="16:17" ht="12.75" customHeight="1">
      <c r="P211"/>
      <c r="Q211"/>
    </row>
    <row r="212" spans="16:17" ht="12.75" customHeight="1">
      <c r="P212"/>
      <c r="Q212"/>
    </row>
    <row r="213" spans="16:17" ht="12.75" customHeight="1">
      <c r="P213"/>
      <c r="Q213"/>
    </row>
  </sheetData>
  <sheetProtection/>
  <mergeCells count="13">
    <mergeCell ref="W8:Y9"/>
    <mergeCell ref="Q13:Q21"/>
    <mergeCell ref="Q11:Q12"/>
    <mergeCell ref="K7:L8"/>
    <mergeCell ref="C3:E3"/>
    <mergeCell ref="C5:E5"/>
    <mergeCell ref="C2:D2"/>
    <mergeCell ref="A12:E12"/>
    <mergeCell ref="A31:E31"/>
    <mergeCell ref="C10:C11"/>
    <mergeCell ref="A5:B6"/>
    <mergeCell ref="A7:B7"/>
    <mergeCell ref="A8:B8"/>
  </mergeCells>
  <printOptions horizontalCentered="1" verticalCentered="1"/>
  <pageMargins left="0.3937007874015748" right="0.3937007874015748" top="0.1968503937007874" bottom="0.1968503937007874" header="0.1968503937007874" footer="0.1968503937007874"/>
  <pageSetup fitToHeight="2" horizontalDpi="600" verticalDpi="600" orientation="portrait" paperSize="9" scale="68" r:id="rId4"/>
  <colBreaks count="1" manualBreakCount="1">
    <brk id="5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0"/>
  <sheetViews>
    <sheetView showGridLines="0" zoomScale="80" zoomScaleNormal="80" zoomScaleSheetLayoutView="75" zoomScalePageLayoutView="0" workbookViewId="0" topLeftCell="Q44">
      <selection activeCell="Y81" sqref="Y81"/>
    </sheetView>
  </sheetViews>
  <sheetFormatPr defaultColWidth="9.625" defaultRowHeight="12.75" customHeight="1"/>
  <cols>
    <col min="1" max="1" width="8.25390625" style="9" customWidth="1"/>
    <col min="2" max="2" width="70.25390625" style="10" customWidth="1"/>
    <col min="3" max="3" width="11.00390625" style="10" customWidth="1"/>
    <col min="4" max="11" width="17.00390625" style="10" customWidth="1"/>
    <col min="12" max="13" width="9.625" style="114" customWidth="1"/>
    <col min="14" max="14" width="9.375" style="10" customWidth="1"/>
    <col min="15" max="15" width="69.75390625" style="10" customWidth="1"/>
    <col min="16" max="16" width="9.75390625" style="10" customWidth="1"/>
    <col min="17" max="26" width="10.75390625" style="10" customWidth="1"/>
    <col min="27" max="27" width="71.00390625" style="10" customWidth="1"/>
    <col min="28" max="28" width="10.00390625" style="10" customWidth="1"/>
    <col min="29" max="29" width="14.375" style="10" customWidth="1"/>
    <col min="30" max="30" width="12.875" style="10" customWidth="1"/>
    <col min="31" max="31" width="12.625" style="10" customWidth="1"/>
    <col min="32" max="32" width="10.875" style="10" customWidth="1"/>
    <col min="33" max="33" width="12.625" style="10" customWidth="1"/>
    <col min="34" max="34" width="1.625" style="10" customWidth="1"/>
    <col min="35" max="35" width="12.625" style="10" customWidth="1"/>
    <col min="36" max="36" width="1.625" style="10" customWidth="1"/>
    <col min="37" max="37" width="12.625" style="10" customWidth="1"/>
    <col min="38" max="38" width="1.625" style="10" customWidth="1"/>
    <col min="39" max="39" width="12.625" style="10" customWidth="1"/>
    <col min="40" max="40" width="1.625" style="10" customWidth="1"/>
    <col min="41" max="41" width="12.625" style="10" customWidth="1"/>
    <col min="42" max="42" width="1.625" style="10" customWidth="1"/>
    <col min="43" max="43" width="12.625" style="10" customWidth="1"/>
    <col min="44" max="44" width="1.625" style="10" customWidth="1"/>
    <col min="45" max="45" width="12.625" style="10" customWidth="1"/>
    <col min="46" max="46" width="1.625" style="10" customWidth="1"/>
    <col min="47" max="16384" width="9.625" style="10" customWidth="1"/>
  </cols>
  <sheetData>
    <row r="1" spans="1:27" s="62" customFormat="1" ht="12.75" customHeight="1" thickBot="1">
      <c r="A1" s="115"/>
      <c r="B1" s="116"/>
      <c r="C1" s="116"/>
      <c r="D1" s="116">
        <v>61</v>
      </c>
      <c r="E1" s="116">
        <v>62</v>
      </c>
      <c r="F1" s="116">
        <v>61</v>
      </c>
      <c r="G1" s="116">
        <v>62</v>
      </c>
      <c r="H1" s="116">
        <v>91</v>
      </c>
      <c r="I1" s="116">
        <v>92</v>
      </c>
      <c r="J1" s="116">
        <v>91</v>
      </c>
      <c r="K1" s="116">
        <v>92</v>
      </c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</row>
    <row r="2" spans="1:27" ht="16.5" customHeight="1" thickTop="1">
      <c r="A2" s="163"/>
      <c r="B2" s="164"/>
      <c r="C2" s="164"/>
      <c r="D2" s="708" t="s">
        <v>0</v>
      </c>
      <c r="E2" s="708" t="s">
        <v>18</v>
      </c>
      <c r="F2" s="164"/>
      <c r="G2" s="358" t="s">
        <v>49</v>
      </c>
      <c r="H2" s="714" t="s">
        <v>274</v>
      </c>
      <c r="I2" s="715"/>
      <c r="J2" s="358" t="s">
        <v>10</v>
      </c>
      <c r="K2" s="641">
        <v>42850</v>
      </c>
      <c r="M2" s="20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6.5" customHeight="1">
      <c r="A3" s="165"/>
      <c r="B3" s="20"/>
      <c r="C3" s="20"/>
      <c r="D3" s="709"/>
      <c r="E3" s="709"/>
      <c r="F3" s="20"/>
      <c r="G3" s="359" t="s">
        <v>15</v>
      </c>
      <c r="H3" s="360"/>
      <c r="I3" s="361"/>
      <c r="J3" s="642"/>
      <c r="K3" s="363"/>
      <c r="M3" s="20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6.5" customHeight="1">
      <c r="A4" s="165"/>
      <c r="B4" s="20"/>
      <c r="C4" s="20"/>
      <c r="D4" s="20"/>
      <c r="E4" s="65" t="s">
        <v>6</v>
      </c>
      <c r="F4" s="20"/>
      <c r="G4" s="359" t="s">
        <v>11</v>
      </c>
      <c r="H4" s="361"/>
      <c r="I4" s="643"/>
      <c r="J4" s="362"/>
      <c r="K4" s="363"/>
      <c r="M4" s="20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6.5" customHeight="1">
      <c r="A5" s="165"/>
      <c r="B5" s="92" t="s">
        <v>0</v>
      </c>
      <c r="C5" s="231"/>
      <c r="D5" s="20"/>
      <c r="E5" s="67" t="s">
        <v>64</v>
      </c>
      <c r="F5" s="20"/>
      <c r="G5" s="359" t="s">
        <v>12</v>
      </c>
      <c r="H5" s="361"/>
      <c r="I5" s="644"/>
      <c r="J5" s="426"/>
      <c r="K5" s="645"/>
      <c r="M5" s="20"/>
      <c r="N5" s="114"/>
      <c r="O5" s="238" t="s">
        <v>112</v>
      </c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238" t="s">
        <v>125</v>
      </c>
    </row>
    <row r="6" spans="1:30" ht="16.5" customHeight="1" thickBot="1">
      <c r="A6" s="165"/>
      <c r="B6" s="232"/>
      <c r="C6" s="231"/>
      <c r="D6" s="233"/>
      <c r="E6" s="233"/>
      <c r="F6" s="20"/>
      <c r="G6" s="364" t="s">
        <v>14</v>
      </c>
      <c r="H6" s="643"/>
      <c r="I6" s="361"/>
      <c r="J6" s="362"/>
      <c r="K6" s="363"/>
      <c r="M6" s="20"/>
      <c r="N6" s="114"/>
      <c r="O6" s="20"/>
      <c r="P6" s="20"/>
      <c r="Q6" s="114"/>
      <c r="R6" s="114"/>
      <c r="S6" s="114"/>
      <c r="T6" s="239" t="s">
        <v>49</v>
      </c>
      <c r="U6" s="710" t="s">
        <v>274</v>
      </c>
      <c r="V6" s="710"/>
      <c r="W6" s="710"/>
      <c r="X6" s="710"/>
      <c r="Y6" s="294"/>
      <c r="Z6" s="294"/>
      <c r="AA6" s="294"/>
      <c r="AC6" s="316" t="s">
        <v>49</v>
      </c>
      <c r="AD6" s="293" t="s">
        <v>274</v>
      </c>
    </row>
    <row r="7" spans="1:30" ht="20.25">
      <c r="A7" s="166"/>
      <c r="B7" s="698" t="s">
        <v>127</v>
      </c>
      <c r="C7" s="698"/>
      <c r="D7" s="698"/>
      <c r="E7" s="338" t="s">
        <v>277</v>
      </c>
      <c r="F7" s="271" t="s">
        <v>0</v>
      </c>
      <c r="G7" s="132" t="s">
        <v>0</v>
      </c>
      <c r="H7" s="234"/>
      <c r="I7" s="234"/>
      <c r="J7" s="235"/>
      <c r="K7" s="236"/>
      <c r="M7" s="20"/>
      <c r="N7" s="240"/>
      <c r="O7" s="241" t="s">
        <v>64</v>
      </c>
      <c r="P7" s="242"/>
      <c r="Q7" s="711" t="s">
        <v>109</v>
      </c>
      <c r="R7" s="711"/>
      <c r="S7" s="711"/>
      <c r="T7" s="711"/>
      <c r="U7" s="711"/>
      <c r="V7" s="711"/>
      <c r="W7" s="711"/>
      <c r="X7" s="712"/>
      <c r="Y7" s="288"/>
      <c r="Z7" s="297"/>
      <c r="AA7" s="280"/>
      <c r="AB7" s="298"/>
      <c r="AC7" s="299"/>
      <c r="AD7" s="300"/>
    </row>
    <row r="8" spans="1:31" s="15" customFormat="1" ht="13.5" customHeight="1">
      <c r="A8" s="167" t="s">
        <v>16</v>
      </c>
      <c r="B8" s="3" t="s">
        <v>0</v>
      </c>
      <c r="C8" s="118" t="s">
        <v>59</v>
      </c>
      <c r="D8" s="703" t="s">
        <v>2</v>
      </c>
      <c r="E8" s="704"/>
      <c r="F8" s="705"/>
      <c r="G8" s="706"/>
      <c r="H8" s="705" t="s">
        <v>5</v>
      </c>
      <c r="I8" s="705"/>
      <c r="J8" s="705"/>
      <c r="K8" s="716"/>
      <c r="L8" s="264"/>
      <c r="M8" s="265"/>
      <c r="N8" s="243" t="s">
        <v>16</v>
      </c>
      <c r="O8" s="65"/>
      <c r="P8" s="124"/>
      <c r="Q8" s="704" t="s">
        <v>2</v>
      </c>
      <c r="R8" s="704"/>
      <c r="S8" s="704"/>
      <c r="T8" s="706"/>
      <c r="U8" s="705" t="s">
        <v>5</v>
      </c>
      <c r="V8" s="705" t="s">
        <v>0</v>
      </c>
      <c r="W8" s="705" t="s">
        <v>0</v>
      </c>
      <c r="X8" s="713" t="s">
        <v>0</v>
      </c>
      <c r="Y8" s="281"/>
      <c r="Z8" s="434" t="s">
        <v>16</v>
      </c>
      <c r="AA8" s="281"/>
      <c r="AB8" s="301" t="s">
        <v>0</v>
      </c>
      <c r="AC8" s="696" t="s">
        <v>124</v>
      </c>
      <c r="AD8" s="697"/>
      <c r="AE8" s="15" t="s">
        <v>0</v>
      </c>
    </row>
    <row r="9" spans="1:31" ht="12.75" customHeight="1">
      <c r="A9" s="167" t="s">
        <v>41</v>
      </c>
      <c r="B9" s="49" t="s">
        <v>16</v>
      </c>
      <c r="C9" s="119" t="s">
        <v>60</v>
      </c>
      <c r="D9" s="701">
        <v>2015</v>
      </c>
      <c r="E9" s="700"/>
      <c r="F9" s="701">
        <v>2016</v>
      </c>
      <c r="G9" s="700"/>
      <c r="H9" s="699">
        <v>2015</v>
      </c>
      <c r="I9" s="700"/>
      <c r="J9" s="701">
        <v>2016</v>
      </c>
      <c r="K9" s="707"/>
      <c r="L9" s="266"/>
      <c r="M9" s="267"/>
      <c r="N9" s="569" t="s">
        <v>41</v>
      </c>
      <c r="O9" s="65"/>
      <c r="P9" s="127"/>
      <c r="Q9" s="699">
        <v>2015</v>
      </c>
      <c r="R9" s="700" t="s">
        <v>0</v>
      </c>
      <c r="S9" s="701">
        <v>2016</v>
      </c>
      <c r="T9" s="700" t="s">
        <v>0</v>
      </c>
      <c r="U9" s="699">
        <v>2015</v>
      </c>
      <c r="V9" s="700" t="s">
        <v>0</v>
      </c>
      <c r="W9" s="701">
        <v>2016</v>
      </c>
      <c r="X9" s="702" t="s">
        <v>0</v>
      </c>
      <c r="Y9" s="126"/>
      <c r="Z9" s="435" t="s">
        <v>41</v>
      </c>
      <c r="AA9" s="126"/>
      <c r="AB9" s="301" t="s">
        <v>0</v>
      </c>
      <c r="AC9" s="292">
        <v>2015</v>
      </c>
      <c r="AD9" s="302">
        <v>2016</v>
      </c>
      <c r="AE9" s="10" t="s">
        <v>0</v>
      </c>
    </row>
    <row r="10" spans="1:30" ht="14.25" customHeight="1">
      <c r="A10" s="168" t="s">
        <v>0</v>
      </c>
      <c r="B10" s="161"/>
      <c r="C10" s="56" t="s">
        <v>0</v>
      </c>
      <c r="D10" s="162" t="s">
        <v>1</v>
      </c>
      <c r="E10" s="162" t="s">
        <v>103</v>
      </c>
      <c r="F10" s="162" t="s">
        <v>1</v>
      </c>
      <c r="G10" s="162" t="s">
        <v>103</v>
      </c>
      <c r="H10" s="162" t="s">
        <v>1</v>
      </c>
      <c r="I10" s="162" t="s">
        <v>103</v>
      </c>
      <c r="J10" s="162" t="s">
        <v>1</v>
      </c>
      <c r="K10" s="169" t="s">
        <v>103</v>
      </c>
      <c r="L10" s="267"/>
      <c r="M10" s="267"/>
      <c r="N10" s="568" t="s">
        <v>0</v>
      </c>
      <c r="O10" s="567"/>
      <c r="P10" s="154"/>
      <c r="Q10" s="126" t="s">
        <v>1</v>
      </c>
      <c r="R10" s="118" t="s">
        <v>103</v>
      </c>
      <c r="S10" s="49" t="s">
        <v>1</v>
      </c>
      <c r="T10" s="118" t="s">
        <v>103</v>
      </c>
      <c r="U10" s="50" t="s">
        <v>1</v>
      </c>
      <c r="V10" s="118" t="s">
        <v>103</v>
      </c>
      <c r="W10" s="49" t="s">
        <v>1</v>
      </c>
      <c r="X10" s="120" t="s">
        <v>103</v>
      </c>
      <c r="Y10" s="126"/>
      <c r="Z10" s="436" t="s">
        <v>0</v>
      </c>
      <c r="AA10" s="287"/>
      <c r="AB10" s="296" t="s">
        <v>0</v>
      </c>
      <c r="AC10" s="431"/>
      <c r="AD10" s="432"/>
    </row>
    <row r="11" spans="1:31" s="138" customFormat="1" ht="15" customHeight="1">
      <c r="A11" s="170">
        <v>1</v>
      </c>
      <c r="B11" s="135" t="s">
        <v>224</v>
      </c>
      <c r="C11" s="136" t="s">
        <v>153</v>
      </c>
      <c r="D11" s="552">
        <v>44.396</v>
      </c>
      <c r="E11" s="552">
        <v>7921.049999999999</v>
      </c>
      <c r="F11" s="552">
        <v>43.059999999999995</v>
      </c>
      <c r="G11" s="552">
        <v>9142.14</v>
      </c>
      <c r="H11" s="552">
        <v>739.0799999999999</v>
      </c>
      <c r="I11" s="552">
        <v>86305.86</v>
      </c>
      <c r="J11" s="552">
        <v>898.15</v>
      </c>
      <c r="K11" s="179">
        <v>102875.92</v>
      </c>
      <c r="L11" s="268"/>
      <c r="M11" s="269"/>
      <c r="N11" s="139">
        <v>1</v>
      </c>
      <c r="O11" s="135" t="s">
        <v>224</v>
      </c>
      <c r="P11" s="136" t="s">
        <v>153</v>
      </c>
      <c r="Q11" s="244">
        <v>0</v>
      </c>
      <c r="R11" s="245">
        <v>0</v>
      </c>
      <c r="S11" s="245">
        <v>0</v>
      </c>
      <c r="T11" s="245">
        <v>0</v>
      </c>
      <c r="U11" s="245">
        <v>0</v>
      </c>
      <c r="V11" s="245">
        <v>0</v>
      </c>
      <c r="W11" s="245">
        <v>0</v>
      </c>
      <c r="X11" s="246">
        <v>0</v>
      </c>
      <c r="Y11" s="295"/>
      <c r="Z11" s="304">
        <v>1</v>
      </c>
      <c r="AA11" s="135" t="s">
        <v>224</v>
      </c>
      <c r="AB11" s="136" t="s">
        <v>153</v>
      </c>
      <c r="AC11" s="306">
        <v>3727.026</v>
      </c>
      <c r="AD11" s="307">
        <v>3314.0299999999993</v>
      </c>
      <c r="AE11" s="291" t="s">
        <v>0</v>
      </c>
    </row>
    <row r="12" spans="1:30" s="18" customFormat="1" ht="15" customHeight="1">
      <c r="A12" s="172">
        <v>1.1</v>
      </c>
      <c r="B12" s="553" t="s">
        <v>172</v>
      </c>
      <c r="C12" s="52" t="s">
        <v>153</v>
      </c>
      <c r="D12" s="53">
        <v>0.326</v>
      </c>
      <c r="E12" s="53">
        <v>52.07</v>
      </c>
      <c r="F12" s="53">
        <v>0.62</v>
      </c>
      <c r="G12" s="53">
        <v>86.26</v>
      </c>
      <c r="H12" s="554">
        <v>670.66</v>
      </c>
      <c r="I12" s="53">
        <v>73960.42</v>
      </c>
      <c r="J12" s="53">
        <v>798.28</v>
      </c>
      <c r="K12" s="177">
        <v>86448.23</v>
      </c>
      <c r="L12" s="268"/>
      <c r="M12" s="269"/>
      <c r="N12" s="4">
        <v>1.1</v>
      </c>
      <c r="O12" s="39" t="s">
        <v>172</v>
      </c>
      <c r="P12" s="52" t="s">
        <v>153</v>
      </c>
      <c r="Q12" s="247"/>
      <c r="R12" s="247"/>
      <c r="S12" s="247"/>
      <c r="T12" s="247"/>
      <c r="U12" s="247"/>
      <c r="V12" s="247"/>
      <c r="W12" s="247"/>
      <c r="X12" s="248"/>
      <c r="Y12" s="270"/>
      <c r="Z12" s="437">
        <v>1.1</v>
      </c>
      <c r="AA12" s="39" t="s">
        <v>172</v>
      </c>
      <c r="AB12" s="52" t="s">
        <v>153</v>
      </c>
      <c r="AC12" s="433">
        <v>791.936</v>
      </c>
      <c r="AD12" s="337">
        <v>529.7899999999997</v>
      </c>
    </row>
    <row r="13" spans="1:30" s="18" customFormat="1" ht="15" customHeight="1">
      <c r="A13" s="172">
        <v>1.2</v>
      </c>
      <c r="B13" s="39" t="s">
        <v>223</v>
      </c>
      <c r="C13" s="57" t="s">
        <v>153</v>
      </c>
      <c r="D13" s="51">
        <v>44.07</v>
      </c>
      <c r="E13" s="51">
        <v>7868.98</v>
      </c>
      <c r="F13" s="51">
        <v>42.44</v>
      </c>
      <c r="G13" s="51">
        <v>9055.88</v>
      </c>
      <c r="H13" s="155">
        <v>68.42</v>
      </c>
      <c r="I13" s="54">
        <v>12345.44</v>
      </c>
      <c r="J13" s="54">
        <v>99.87</v>
      </c>
      <c r="K13" s="173">
        <v>16427.69</v>
      </c>
      <c r="L13" s="268"/>
      <c r="M13" s="269"/>
      <c r="N13" s="4">
        <v>1.2</v>
      </c>
      <c r="O13" s="39" t="s">
        <v>223</v>
      </c>
      <c r="P13" s="57" t="s">
        <v>153</v>
      </c>
      <c r="Q13" s="249">
        <v>0</v>
      </c>
      <c r="R13" s="249">
        <v>0</v>
      </c>
      <c r="S13" s="249">
        <v>0</v>
      </c>
      <c r="T13" s="249">
        <v>0</v>
      </c>
      <c r="U13" s="249">
        <v>0</v>
      </c>
      <c r="V13" s="249">
        <v>0</v>
      </c>
      <c r="W13" s="249">
        <v>0</v>
      </c>
      <c r="X13" s="250">
        <v>0</v>
      </c>
      <c r="Y13" s="295"/>
      <c r="Z13" s="437">
        <v>1.2</v>
      </c>
      <c r="AA13" s="39" t="s">
        <v>223</v>
      </c>
      <c r="AB13" s="57" t="s">
        <v>153</v>
      </c>
      <c r="AC13" s="433">
        <v>2935.09</v>
      </c>
      <c r="AD13" s="337">
        <v>2784.2400000000002</v>
      </c>
    </row>
    <row r="14" spans="1:30" s="18" customFormat="1" ht="15" customHeight="1">
      <c r="A14" s="172" t="s">
        <v>23</v>
      </c>
      <c r="B14" s="40" t="s">
        <v>3</v>
      </c>
      <c r="C14" s="48" t="s">
        <v>153</v>
      </c>
      <c r="D14" s="53">
        <v>32.76</v>
      </c>
      <c r="E14" s="53">
        <v>3419.64</v>
      </c>
      <c r="F14" s="53">
        <v>26.54</v>
      </c>
      <c r="G14" s="55">
        <v>3602.44</v>
      </c>
      <c r="H14" s="53">
        <v>44.65</v>
      </c>
      <c r="I14" s="53">
        <v>5419.38</v>
      </c>
      <c r="J14" s="53">
        <v>69.26</v>
      </c>
      <c r="K14" s="174">
        <v>8061.76</v>
      </c>
      <c r="L14" s="268"/>
      <c r="M14" s="269"/>
      <c r="N14" s="4" t="s">
        <v>23</v>
      </c>
      <c r="O14" s="40" t="s">
        <v>3</v>
      </c>
      <c r="P14" s="48" t="s">
        <v>153</v>
      </c>
      <c r="Q14" s="247"/>
      <c r="R14" s="247"/>
      <c r="S14" s="247"/>
      <c r="T14" s="247"/>
      <c r="U14" s="247"/>
      <c r="V14" s="247"/>
      <c r="W14" s="247"/>
      <c r="X14" s="248"/>
      <c r="Y14" s="270"/>
      <c r="Z14" s="437" t="s">
        <v>23</v>
      </c>
      <c r="AA14" s="40" t="s">
        <v>3</v>
      </c>
      <c r="AB14" s="48" t="s">
        <v>153</v>
      </c>
      <c r="AC14" s="433">
        <v>2048.56</v>
      </c>
      <c r="AD14" s="337">
        <v>2034.1699999999998</v>
      </c>
    </row>
    <row r="15" spans="1:30" s="18" customFormat="1" ht="15" customHeight="1">
      <c r="A15" s="172" t="s">
        <v>81</v>
      </c>
      <c r="B15" s="40" t="s">
        <v>4</v>
      </c>
      <c r="C15" s="48" t="s">
        <v>153</v>
      </c>
      <c r="D15" s="53">
        <v>11.31</v>
      </c>
      <c r="E15" s="53">
        <v>4449.34</v>
      </c>
      <c r="F15" s="53">
        <v>15.9</v>
      </c>
      <c r="G15" s="55">
        <v>5453.44</v>
      </c>
      <c r="H15" s="53">
        <v>23.77</v>
      </c>
      <c r="I15" s="53">
        <v>6926.06</v>
      </c>
      <c r="J15" s="53">
        <v>30.61</v>
      </c>
      <c r="K15" s="174">
        <v>8365.93</v>
      </c>
      <c r="L15" s="268"/>
      <c r="M15" s="269"/>
      <c r="N15" s="4" t="s">
        <v>81</v>
      </c>
      <c r="O15" s="40" t="s">
        <v>4</v>
      </c>
      <c r="P15" s="48" t="s">
        <v>153</v>
      </c>
      <c r="Q15" s="247"/>
      <c r="R15" s="247"/>
      <c r="S15" s="247"/>
      <c r="T15" s="247"/>
      <c r="U15" s="247"/>
      <c r="V15" s="247"/>
      <c r="W15" s="247"/>
      <c r="X15" s="248"/>
      <c r="Y15" s="270"/>
      <c r="Z15" s="437" t="s">
        <v>81</v>
      </c>
      <c r="AA15" s="40" t="s">
        <v>4</v>
      </c>
      <c r="AB15" s="48" t="s">
        <v>153</v>
      </c>
      <c r="AC15" s="433">
        <v>886.53</v>
      </c>
      <c r="AD15" s="337">
        <v>750.0699999999999</v>
      </c>
    </row>
    <row r="16" spans="1:31" s="18" customFormat="1" ht="15" customHeight="1">
      <c r="A16" s="175" t="s">
        <v>102</v>
      </c>
      <c r="B16" s="61" t="s">
        <v>93</v>
      </c>
      <c r="C16" s="52" t="s">
        <v>153</v>
      </c>
      <c r="D16" s="53">
        <v>0</v>
      </c>
      <c r="E16" s="53">
        <v>13.44</v>
      </c>
      <c r="F16" s="53">
        <v>1.6</v>
      </c>
      <c r="G16" s="55">
        <v>808.66</v>
      </c>
      <c r="H16" s="53">
        <v>0</v>
      </c>
      <c r="I16" s="53">
        <v>0</v>
      </c>
      <c r="J16" s="53">
        <v>0</v>
      </c>
      <c r="K16" s="174">
        <v>0</v>
      </c>
      <c r="L16" s="268"/>
      <c r="M16" s="269"/>
      <c r="N16" s="4" t="s">
        <v>102</v>
      </c>
      <c r="O16" s="41" t="s">
        <v>93</v>
      </c>
      <c r="P16" s="52" t="s">
        <v>153</v>
      </c>
      <c r="Q16" s="255" t="s">
        <v>222</v>
      </c>
      <c r="R16" s="255" t="s">
        <v>222</v>
      </c>
      <c r="S16" s="255" t="s">
        <v>222</v>
      </c>
      <c r="T16" s="255" t="s">
        <v>222</v>
      </c>
      <c r="U16" s="255" t="s">
        <v>222</v>
      </c>
      <c r="V16" s="255" t="s">
        <v>222</v>
      </c>
      <c r="W16" s="255" t="s">
        <v>222</v>
      </c>
      <c r="X16" s="256" t="s">
        <v>222</v>
      </c>
      <c r="Y16" s="270"/>
      <c r="Z16" s="438" t="s">
        <v>102</v>
      </c>
      <c r="AA16" s="41" t="s">
        <v>93</v>
      </c>
      <c r="AB16" s="52" t="s">
        <v>153</v>
      </c>
      <c r="AC16" s="312" t="s">
        <v>126</v>
      </c>
      <c r="AD16" s="313" t="s">
        <v>126</v>
      </c>
      <c r="AE16" s="17"/>
    </row>
    <row r="17" spans="1:30" s="138" customFormat="1" ht="15" customHeight="1">
      <c r="A17" s="178">
        <v>2</v>
      </c>
      <c r="B17" s="151" t="s">
        <v>45</v>
      </c>
      <c r="C17" s="152" t="s">
        <v>89</v>
      </c>
      <c r="D17" s="141">
        <v>0.47</v>
      </c>
      <c r="E17" s="141">
        <v>484.82</v>
      </c>
      <c r="F17" s="141">
        <v>0.44</v>
      </c>
      <c r="G17" s="142">
        <v>441.42</v>
      </c>
      <c r="H17" s="141">
        <v>23.92</v>
      </c>
      <c r="I17" s="141">
        <v>17524.55</v>
      </c>
      <c r="J17" s="141">
        <v>23.46</v>
      </c>
      <c r="K17" s="179">
        <v>17047.97</v>
      </c>
      <c r="L17" s="268"/>
      <c r="M17" s="269"/>
      <c r="N17" s="153">
        <v>2</v>
      </c>
      <c r="O17" s="151" t="s">
        <v>45</v>
      </c>
      <c r="P17" s="152" t="s">
        <v>89</v>
      </c>
      <c r="Q17" s="565"/>
      <c r="R17" s="565"/>
      <c r="S17" s="565"/>
      <c r="T17" s="565"/>
      <c r="U17" s="565"/>
      <c r="V17" s="565"/>
      <c r="W17" s="565"/>
      <c r="X17" s="566"/>
      <c r="Y17" s="270"/>
      <c r="Z17" s="305">
        <v>2</v>
      </c>
      <c r="AA17" s="151" t="s">
        <v>45</v>
      </c>
      <c r="AB17" s="152" t="s">
        <v>89</v>
      </c>
      <c r="AC17" s="308">
        <v>20.049999999999997</v>
      </c>
      <c r="AD17" s="309">
        <v>21.979999999999997</v>
      </c>
    </row>
    <row r="18" spans="1:30" s="138" customFormat="1" ht="15" customHeight="1">
      <c r="A18" s="170">
        <v>3</v>
      </c>
      <c r="B18" s="135" t="s">
        <v>176</v>
      </c>
      <c r="C18" s="136" t="s">
        <v>111</v>
      </c>
      <c r="D18" s="141">
        <v>5.7700000000000005</v>
      </c>
      <c r="E18" s="141">
        <v>345.91999999999996</v>
      </c>
      <c r="F18" s="141">
        <v>3.22</v>
      </c>
      <c r="G18" s="142">
        <v>253.75</v>
      </c>
      <c r="H18" s="141">
        <v>39.519999999999996</v>
      </c>
      <c r="I18" s="141">
        <v>4322.35</v>
      </c>
      <c r="J18" s="141">
        <v>23.55</v>
      </c>
      <c r="K18" s="179">
        <v>2598.66</v>
      </c>
      <c r="L18" s="268"/>
      <c r="M18" s="269"/>
      <c r="N18" s="143">
        <v>3</v>
      </c>
      <c r="O18" s="140" t="s">
        <v>176</v>
      </c>
      <c r="P18" s="136" t="s">
        <v>111</v>
      </c>
      <c r="Q18" s="564">
        <v>0</v>
      </c>
      <c r="R18" s="253">
        <v>0</v>
      </c>
      <c r="S18" s="253">
        <v>0</v>
      </c>
      <c r="T18" s="253">
        <v>0</v>
      </c>
      <c r="U18" s="253">
        <v>0</v>
      </c>
      <c r="V18" s="253">
        <v>0</v>
      </c>
      <c r="W18" s="253">
        <v>0</v>
      </c>
      <c r="X18" s="254">
        <v>0</v>
      </c>
      <c r="Y18" s="270"/>
      <c r="Z18" s="570">
        <v>3</v>
      </c>
      <c r="AA18" s="140" t="s">
        <v>176</v>
      </c>
      <c r="AB18" s="136" t="s">
        <v>111</v>
      </c>
      <c r="AC18" s="308">
        <v>177.08000000000004</v>
      </c>
      <c r="AD18" s="309">
        <v>170.67</v>
      </c>
    </row>
    <row r="19" spans="1:30" s="18" customFormat="1" ht="15" customHeight="1">
      <c r="A19" s="172" t="s">
        <v>174</v>
      </c>
      <c r="B19" s="42" t="s">
        <v>88</v>
      </c>
      <c r="C19" s="48" t="s">
        <v>111</v>
      </c>
      <c r="D19" s="53">
        <v>1.24</v>
      </c>
      <c r="E19" s="53">
        <v>141.91</v>
      </c>
      <c r="F19" s="53">
        <v>0.22</v>
      </c>
      <c r="G19" s="55">
        <v>88.98</v>
      </c>
      <c r="H19" s="53">
        <v>7.51</v>
      </c>
      <c r="I19" s="53">
        <v>2065.69</v>
      </c>
      <c r="J19" s="53">
        <v>14.06</v>
      </c>
      <c r="K19" s="174">
        <v>1820.08</v>
      </c>
      <c r="L19" s="268"/>
      <c r="M19" s="269"/>
      <c r="N19" s="4" t="s">
        <v>174</v>
      </c>
      <c r="O19" s="42" t="s">
        <v>88</v>
      </c>
      <c r="P19" s="48" t="s">
        <v>111</v>
      </c>
      <c r="Q19" s="247"/>
      <c r="R19" s="247"/>
      <c r="S19" s="247"/>
      <c r="T19" s="247"/>
      <c r="U19" s="247"/>
      <c r="V19" s="247"/>
      <c r="W19" s="247"/>
      <c r="X19" s="248"/>
      <c r="Y19" s="270" t="s">
        <v>0</v>
      </c>
      <c r="Z19" s="437" t="s">
        <v>174</v>
      </c>
      <c r="AA19" s="42" t="s">
        <v>88</v>
      </c>
      <c r="AB19" s="48" t="s">
        <v>111</v>
      </c>
      <c r="AC19" s="433">
        <v>174.56000000000003</v>
      </c>
      <c r="AD19" s="337">
        <v>166.16</v>
      </c>
    </row>
    <row r="20" spans="1:30" s="18" customFormat="1" ht="15" customHeight="1">
      <c r="A20" s="175" t="s">
        <v>175</v>
      </c>
      <c r="B20" s="45" t="s">
        <v>177</v>
      </c>
      <c r="C20" s="48" t="s">
        <v>111</v>
      </c>
      <c r="D20" s="53">
        <v>4.53</v>
      </c>
      <c r="E20" s="53">
        <v>204.01</v>
      </c>
      <c r="F20" s="53">
        <v>3</v>
      </c>
      <c r="G20" s="55">
        <v>164.77</v>
      </c>
      <c r="H20" s="53">
        <v>32.01</v>
      </c>
      <c r="I20" s="53">
        <v>2256.66</v>
      </c>
      <c r="J20" s="53">
        <v>9.49</v>
      </c>
      <c r="K20" s="174">
        <v>778.58</v>
      </c>
      <c r="L20" s="268"/>
      <c r="M20" s="269"/>
      <c r="N20" s="5" t="s">
        <v>175</v>
      </c>
      <c r="O20" s="42" t="s">
        <v>177</v>
      </c>
      <c r="P20" s="48" t="s">
        <v>111</v>
      </c>
      <c r="Q20" s="255"/>
      <c r="R20" s="255"/>
      <c r="S20" s="255"/>
      <c r="T20" s="255"/>
      <c r="U20" s="255"/>
      <c r="V20" s="255"/>
      <c r="W20" s="255"/>
      <c r="X20" s="256"/>
      <c r="Y20" s="270"/>
      <c r="Z20" s="437" t="s">
        <v>175</v>
      </c>
      <c r="AA20" s="42" t="s">
        <v>177</v>
      </c>
      <c r="AB20" s="48" t="s">
        <v>111</v>
      </c>
      <c r="AC20" s="312">
        <v>2.520000000000003</v>
      </c>
      <c r="AD20" s="337">
        <v>4.51</v>
      </c>
    </row>
    <row r="21" spans="1:30" s="138" customFormat="1" ht="15" customHeight="1">
      <c r="A21" s="170">
        <v>4</v>
      </c>
      <c r="B21" s="135" t="s">
        <v>181</v>
      </c>
      <c r="C21" s="136" t="s">
        <v>89</v>
      </c>
      <c r="D21" s="141">
        <v>0.16999999999999998</v>
      </c>
      <c r="E21" s="141">
        <v>55.95</v>
      </c>
      <c r="F21" s="141">
        <v>0.18</v>
      </c>
      <c r="G21" s="142">
        <v>57.93000000000001</v>
      </c>
      <c r="H21" s="141">
        <v>216.3</v>
      </c>
      <c r="I21" s="141">
        <v>54284.43</v>
      </c>
      <c r="J21" s="141">
        <v>214.26</v>
      </c>
      <c r="K21" s="179">
        <v>50563.24</v>
      </c>
      <c r="L21" s="268"/>
      <c r="M21" s="269"/>
      <c r="N21" s="149">
        <v>4</v>
      </c>
      <c r="O21" s="140" t="s">
        <v>181</v>
      </c>
      <c r="P21" s="136" t="s">
        <v>89</v>
      </c>
      <c r="Q21" s="564">
        <v>0</v>
      </c>
      <c r="R21" s="253">
        <v>0</v>
      </c>
      <c r="S21" s="253">
        <v>0</v>
      </c>
      <c r="T21" s="253">
        <v>0</v>
      </c>
      <c r="U21" s="253">
        <v>0</v>
      </c>
      <c r="V21" s="253">
        <v>0</v>
      </c>
      <c r="W21" s="253">
        <v>0</v>
      </c>
      <c r="X21" s="254">
        <v>0</v>
      </c>
      <c r="Y21" s="270"/>
      <c r="Z21" s="570">
        <v>4</v>
      </c>
      <c r="AA21" s="140" t="s">
        <v>181</v>
      </c>
      <c r="AB21" s="136" t="s">
        <v>89</v>
      </c>
      <c r="AC21" s="308">
        <v>174.76</v>
      </c>
      <c r="AD21" s="309">
        <v>185.92000000000002</v>
      </c>
    </row>
    <row r="22" spans="1:30" s="18" customFormat="1" ht="15" customHeight="1">
      <c r="A22" s="181" t="s">
        <v>178</v>
      </c>
      <c r="B22" s="42" t="s">
        <v>180</v>
      </c>
      <c r="C22" s="48" t="s">
        <v>89</v>
      </c>
      <c r="D22" s="53">
        <v>0.12</v>
      </c>
      <c r="E22" s="53">
        <v>40.88</v>
      </c>
      <c r="F22" s="53">
        <v>0.12</v>
      </c>
      <c r="G22" s="55">
        <v>41.13</v>
      </c>
      <c r="H22" s="53">
        <v>137.35</v>
      </c>
      <c r="I22" s="53">
        <v>37121.08</v>
      </c>
      <c r="J22" s="53">
        <v>134.62</v>
      </c>
      <c r="K22" s="174">
        <v>34906.92</v>
      </c>
      <c r="L22" s="268"/>
      <c r="M22" s="269"/>
      <c r="N22" s="4" t="s">
        <v>178</v>
      </c>
      <c r="O22" s="42" t="s">
        <v>180</v>
      </c>
      <c r="P22" s="48" t="s">
        <v>89</v>
      </c>
      <c r="Q22" s="247"/>
      <c r="R22" s="247"/>
      <c r="S22" s="247"/>
      <c r="T22" s="247"/>
      <c r="U22" s="247"/>
      <c r="V22" s="247"/>
      <c r="W22" s="247"/>
      <c r="X22" s="248"/>
      <c r="Y22" s="270" t="s">
        <v>0</v>
      </c>
      <c r="Z22" s="437" t="s">
        <v>178</v>
      </c>
      <c r="AA22" s="42" t="s">
        <v>180</v>
      </c>
      <c r="AB22" s="48" t="s">
        <v>89</v>
      </c>
      <c r="AC22" s="433">
        <v>126.53999999999999</v>
      </c>
      <c r="AD22" s="337">
        <v>135.5</v>
      </c>
    </row>
    <row r="23" spans="1:30" s="18" customFormat="1" ht="15" customHeight="1">
      <c r="A23" s="181" t="s">
        <v>179</v>
      </c>
      <c r="B23" s="42" t="s">
        <v>182</v>
      </c>
      <c r="C23" s="48" t="s">
        <v>89</v>
      </c>
      <c r="D23" s="53">
        <v>0.05</v>
      </c>
      <c r="E23" s="53">
        <v>15.07</v>
      </c>
      <c r="F23" s="53">
        <v>0.06</v>
      </c>
      <c r="G23" s="55">
        <v>16.8</v>
      </c>
      <c r="H23" s="53">
        <v>78.95</v>
      </c>
      <c r="I23" s="53">
        <v>17163.35</v>
      </c>
      <c r="J23" s="53">
        <v>79.64</v>
      </c>
      <c r="K23" s="174">
        <v>15656.32</v>
      </c>
      <c r="L23" s="268"/>
      <c r="M23" s="269"/>
      <c r="N23" s="4" t="s">
        <v>179</v>
      </c>
      <c r="O23" s="42" t="s">
        <v>182</v>
      </c>
      <c r="P23" s="48" t="s">
        <v>89</v>
      </c>
      <c r="Q23" s="255"/>
      <c r="R23" s="255"/>
      <c r="S23" s="255"/>
      <c r="T23" s="255"/>
      <c r="U23" s="255"/>
      <c r="V23" s="255"/>
      <c r="W23" s="255"/>
      <c r="X23" s="256"/>
      <c r="Y23" s="270"/>
      <c r="Z23" s="436" t="s">
        <v>179</v>
      </c>
      <c r="AA23" s="42" t="s">
        <v>182</v>
      </c>
      <c r="AB23" s="48" t="s">
        <v>89</v>
      </c>
      <c r="AC23" s="312">
        <v>48.22</v>
      </c>
      <c r="AD23" s="337">
        <v>50.42</v>
      </c>
    </row>
    <row r="24" spans="1:30" s="138" customFormat="1" ht="15" customHeight="1">
      <c r="A24" s="180">
        <v>5</v>
      </c>
      <c r="B24" s="140" t="s">
        <v>46</v>
      </c>
      <c r="C24" s="136" t="s">
        <v>111</v>
      </c>
      <c r="D24" s="141">
        <v>110.81</v>
      </c>
      <c r="E24" s="141">
        <v>42048</v>
      </c>
      <c r="F24" s="141">
        <v>139.54999999999998</v>
      </c>
      <c r="G24" s="142">
        <v>56518.26</v>
      </c>
      <c r="H24" s="141">
        <v>936.0899999999999</v>
      </c>
      <c r="I24" s="141">
        <v>321319.85</v>
      </c>
      <c r="J24" s="141">
        <v>951.53</v>
      </c>
      <c r="K24" s="179">
        <v>341765.92</v>
      </c>
      <c r="L24" s="268"/>
      <c r="M24" s="269"/>
      <c r="N24" s="143">
        <v>5</v>
      </c>
      <c r="O24" s="140" t="s">
        <v>46</v>
      </c>
      <c r="P24" s="136" t="s">
        <v>111</v>
      </c>
      <c r="Q24" s="253">
        <v>0</v>
      </c>
      <c r="R24" s="253">
        <v>0</v>
      </c>
      <c r="S24" s="253">
        <v>0</v>
      </c>
      <c r="T24" s="253">
        <v>0</v>
      </c>
      <c r="U24" s="253">
        <v>0</v>
      </c>
      <c r="V24" s="253">
        <v>0</v>
      </c>
      <c r="W24" s="253">
        <v>0</v>
      </c>
      <c r="X24" s="254">
        <v>0</v>
      </c>
      <c r="Y24" s="295"/>
      <c r="Z24" s="304">
        <v>5</v>
      </c>
      <c r="AA24" s="140" t="s">
        <v>46</v>
      </c>
      <c r="AB24" s="136" t="s">
        <v>111</v>
      </c>
      <c r="AC24" s="308">
        <v>234.72000000000003</v>
      </c>
      <c r="AD24" s="309">
        <v>297.6300000000001</v>
      </c>
    </row>
    <row r="25" spans="1:30" s="18" customFormat="1" ht="15" customHeight="1">
      <c r="A25" s="172" t="s">
        <v>28</v>
      </c>
      <c r="B25" s="42" t="s">
        <v>3</v>
      </c>
      <c r="C25" s="48" t="s">
        <v>111</v>
      </c>
      <c r="D25" s="53">
        <v>5.17</v>
      </c>
      <c r="E25" s="53">
        <v>2803.07</v>
      </c>
      <c r="F25" s="53">
        <v>4.16</v>
      </c>
      <c r="G25" s="55">
        <v>1817.89</v>
      </c>
      <c r="H25" s="53">
        <v>636.63</v>
      </c>
      <c r="I25" s="53">
        <v>154459.58</v>
      </c>
      <c r="J25" s="53">
        <v>630.49</v>
      </c>
      <c r="K25" s="174">
        <v>149162.15</v>
      </c>
      <c r="L25" s="268"/>
      <c r="M25" s="269"/>
      <c r="N25" s="4" t="s">
        <v>28</v>
      </c>
      <c r="O25" s="42" t="s">
        <v>3</v>
      </c>
      <c r="P25" s="48" t="s">
        <v>111</v>
      </c>
      <c r="Q25" s="247"/>
      <c r="R25" s="247"/>
      <c r="S25" s="247"/>
      <c r="T25" s="247"/>
      <c r="U25" s="247"/>
      <c r="V25" s="247"/>
      <c r="W25" s="247"/>
      <c r="X25" s="248"/>
      <c r="Y25" s="270" t="s">
        <v>0</v>
      </c>
      <c r="Z25" s="437" t="s">
        <v>28</v>
      </c>
      <c r="AA25" s="42" t="s">
        <v>3</v>
      </c>
      <c r="AB25" s="48" t="s">
        <v>111</v>
      </c>
      <c r="AC25" s="433">
        <v>82.42999999999995</v>
      </c>
      <c r="AD25" s="337">
        <v>120.11000000000001</v>
      </c>
    </row>
    <row r="26" spans="1:30" s="18" customFormat="1" ht="15" customHeight="1">
      <c r="A26" s="172" t="s">
        <v>84</v>
      </c>
      <c r="B26" s="42" t="s">
        <v>4</v>
      </c>
      <c r="C26" s="48" t="s">
        <v>111</v>
      </c>
      <c r="D26" s="53">
        <v>105.64</v>
      </c>
      <c r="E26" s="53">
        <v>39244.93</v>
      </c>
      <c r="F26" s="53">
        <v>135.39</v>
      </c>
      <c r="G26" s="55">
        <v>54700.37</v>
      </c>
      <c r="H26" s="53">
        <v>299.46</v>
      </c>
      <c r="I26" s="53">
        <v>166860.27</v>
      </c>
      <c r="J26" s="53">
        <v>321.04</v>
      </c>
      <c r="K26" s="174">
        <v>192603.77</v>
      </c>
      <c r="L26" s="268"/>
      <c r="M26" s="269"/>
      <c r="N26" s="4" t="s">
        <v>84</v>
      </c>
      <c r="O26" s="42" t="s">
        <v>4</v>
      </c>
      <c r="P26" s="48" t="s">
        <v>111</v>
      </c>
      <c r="Q26" s="247"/>
      <c r="R26" s="247"/>
      <c r="S26" s="247"/>
      <c r="T26" s="247"/>
      <c r="U26" s="247"/>
      <c r="V26" s="247"/>
      <c r="W26" s="247"/>
      <c r="X26" s="248"/>
      <c r="Y26" s="270"/>
      <c r="Z26" s="437" t="s">
        <v>84</v>
      </c>
      <c r="AA26" s="42" t="s">
        <v>4</v>
      </c>
      <c r="AB26" s="48" t="s">
        <v>111</v>
      </c>
      <c r="AC26" s="312">
        <v>152.29000000000002</v>
      </c>
      <c r="AD26" s="337">
        <v>177.51999999999998</v>
      </c>
    </row>
    <row r="27" spans="1:31" s="18" customFormat="1" ht="15" customHeight="1">
      <c r="A27" s="175" t="s">
        <v>99</v>
      </c>
      <c r="B27" s="43" t="s">
        <v>93</v>
      </c>
      <c r="C27" s="52" t="s">
        <v>111</v>
      </c>
      <c r="D27" s="53">
        <v>1.9</v>
      </c>
      <c r="E27" s="53">
        <v>2850</v>
      </c>
      <c r="F27" s="53">
        <v>1.51</v>
      </c>
      <c r="G27" s="55">
        <v>2602.44</v>
      </c>
      <c r="H27" s="53">
        <v>0.07</v>
      </c>
      <c r="I27" s="53">
        <v>25.09</v>
      </c>
      <c r="J27" s="53">
        <v>0.03</v>
      </c>
      <c r="K27" s="174">
        <v>33.16</v>
      </c>
      <c r="L27" s="268"/>
      <c r="M27" s="269"/>
      <c r="N27" s="5" t="s">
        <v>99</v>
      </c>
      <c r="O27" s="43" t="s">
        <v>93</v>
      </c>
      <c r="P27" s="52" t="s">
        <v>111</v>
      </c>
      <c r="Q27" s="255" t="s">
        <v>222</v>
      </c>
      <c r="R27" s="255" t="s">
        <v>222</v>
      </c>
      <c r="S27" s="255" t="s">
        <v>222</v>
      </c>
      <c r="T27" s="255" t="s">
        <v>222</v>
      </c>
      <c r="U27" s="255" t="s">
        <v>222</v>
      </c>
      <c r="V27" s="255" t="s">
        <v>222</v>
      </c>
      <c r="W27" s="255" t="s">
        <v>222</v>
      </c>
      <c r="X27" s="442" t="s">
        <v>222</v>
      </c>
      <c r="Y27" s="270"/>
      <c r="Z27" s="436" t="s">
        <v>99</v>
      </c>
      <c r="AA27" s="43" t="s">
        <v>93</v>
      </c>
      <c r="AB27" s="52" t="s">
        <v>111</v>
      </c>
      <c r="AC27" s="312">
        <v>3.3000000000000003</v>
      </c>
      <c r="AD27" s="337">
        <v>2.87</v>
      </c>
      <c r="AE27" s="18" t="s">
        <v>0</v>
      </c>
    </row>
    <row r="28" spans="1:30" s="138" customFormat="1" ht="15" customHeight="1">
      <c r="A28" s="170">
        <v>6</v>
      </c>
      <c r="B28" s="135" t="s">
        <v>48</v>
      </c>
      <c r="C28" s="144" t="s">
        <v>111</v>
      </c>
      <c r="D28" s="137">
        <v>224.08</v>
      </c>
      <c r="E28" s="137">
        <v>121850.74</v>
      </c>
      <c r="F28" s="137">
        <v>255.28</v>
      </c>
      <c r="G28" s="145">
        <v>132946.52</v>
      </c>
      <c r="H28" s="137">
        <v>25.88</v>
      </c>
      <c r="I28" s="137">
        <v>37736.9</v>
      </c>
      <c r="J28" s="137">
        <v>30.700000000000003</v>
      </c>
      <c r="K28" s="171">
        <v>47969.29000000001</v>
      </c>
      <c r="L28" s="268"/>
      <c r="M28" s="269"/>
      <c r="N28" s="139">
        <v>6</v>
      </c>
      <c r="O28" s="135" t="s">
        <v>48</v>
      </c>
      <c r="P28" s="144" t="s">
        <v>111</v>
      </c>
      <c r="Q28" s="253">
        <v>0</v>
      </c>
      <c r="R28" s="253">
        <v>0</v>
      </c>
      <c r="S28" s="253">
        <v>0</v>
      </c>
      <c r="T28" s="253">
        <v>0</v>
      </c>
      <c r="U28" s="253">
        <v>0</v>
      </c>
      <c r="V28" s="253">
        <v>0</v>
      </c>
      <c r="W28" s="253">
        <v>0</v>
      </c>
      <c r="X28" s="254">
        <v>0</v>
      </c>
      <c r="Y28" s="295"/>
      <c r="Z28" s="304">
        <v>6</v>
      </c>
      <c r="AA28" s="135" t="s">
        <v>48</v>
      </c>
      <c r="AB28" s="144" t="s">
        <v>111</v>
      </c>
      <c r="AC28" s="308">
        <v>256.64</v>
      </c>
      <c r="AD28" s="309">
        <v>292.58</v>
      </c>
    </row>
    <row r="29" spans="1:30" s="18" customFormat="1" ht="15" customHeight="1">
      <c r="A29" s="172">
        <v>6.1</v>
      </c>
      <c r="B29" s="42" t="s">
        <v>47</v>
      </c>
      <c r="C29" s="48" t="s">
        <v>111</v>
      </c>
      <c r="D29" s="53">
        <v>3.0999999999999996</v>
      </c>
      <c r="E29" s="53">
        <v>9248.04</v>
      </c>
      <c r="F29" s="53">
        <v>5.27</v>
      </c>
      <c r="G29" s="55">
        <v>10880.34</v>
      </c>
      <c r="H29" s="53">
        <v>6.17</v>
      </c>
      <c r="I29" s="53">
        <v>13610</v>
      </c>
      <c r="J29" s="53">
        <v>8.47</v>
      </c>
      <c r="K29" s="174">
        <v>20485.15</v>
      </c>
      <c r="L29" s="268"/>
      <c r="M29" s="269"/>
      <c r="N29" s="4">
        <v>6.1</v>
      </c>
      <c r="O29" s="42" t="s">
        <v>47</v>
      </c>
      <c r="P29" s="48" t="s">
        <v>111</v>
      </c>
      <c r="Q29" s="257">
        <v>0</v>
      </c>
      <c r="R29" s="257">
        <v>0</v>
      </c>
      <c r="S29" s="257">
        <v>0</v>
      </c>
      <c r="T29" s="257">
        <v>0</v>
      </c>
      <c r="U29" s="257">
        <v>0</v>
      </c>
      <c r="V29" s="257">
        <v>0</v>
      </c>
      <c r="W29" s="257">
        <v>0</v>
      </c>
      <c r="X29" s="258">
        <v>0</v>
      </c>
      <c r="Y29" s="295"/>
      <c r="Z29" s="437">
        <v>6.1</v>
      </c>
      <c r="AA29" s="42" t="s">
        <v>47</v>
      </c>
      <c r="AB29" s="48" t="s">
        <v>111</v>
      </c>
      <c r="AC29" s="314">
        <v>14.479999999999999</v>
      </c>
      <c r="AD29" s="337">
        <v>23.72</v>
      </c>
    </row>
    <row r="30" spans="1:30" s="18" customFormat="1" ht="15" customHeight="1">
      <c r="A30" s="172" t="s">
        <v>29</v>
      </c>
      <c r="B30" s="40" t="s">
        <v>3</v>
      </c>
      <c r="C30" s="48" t="s">
        <v>111</v>
      </c>
      <c r="D30" s="53">
        <v>0.47</v>
      </c>
      <c r="E30" s="53">
        <v>735.94</v>
      </c>
      <c r="F30" s="53">
        <v>0.73</v>
      </c>
      <c r="G30" s="55">
        <v>1062.22</v>
      </c>
      <c r="H30" s="53">
        <v>0.1</v>
      </c>
      <c r="I30" s="53">
        <v>140.93</v>
      </c>
      <c r="J30" s="53">
        <v>0.05</v>
      </c>
      <c r="K30" s="174">
        <v>31.13</v>
      </c>
      <c r="L30" s="268"/>
      <c r="M30" s="269"/>
      <c r="N30" s="4" t="s">
        <v>29</v>
      </c>
      <c r="O30" s="40" t="s">
        <v>3</v>
      </c>
      <c r="P30" s="48" t="s">
        <v>111</v>
      </c>
      <c r="Q30" s="247"/>
      <c r="R30" s="247"/>
      <c r="S30" s="247"/>
      <c r="T30" s="247"/>
      <c r="U30" s="247"/>
      <c r="V30" s="247"/>
      <c r="W30" s="247"/>
      <c r="X30" s="248"/>
      <c r="Y30" s="270"/>
      <c r="Z30" s="437" t="s">
        <v>29</v>
      </c>
      <c r="AA30" s="40" t="s">
        <v>3</v>
      </c>
      <c r="AB30" s="48" t="s">
        <v>111</v>
      </c>
      <c r="AC30" s="433">
        <v>0.37</v>
      </c>
      <c r="AD30" s="337">
        <v>12.69</v>
      </c>
    </row>
    <row r="31" spans="1:30" s="18" customFormat="1" ht="15" customHeight="1">
      <c r="A31" s="172" t="s">
        <v>86</v>
      </c>
      <c r="B31" s="40" t="s">
        <v>4</v>
      </c>
      <c r="C31" s="48" t="s">
        <v>111</v>
      </c>
      <c r="D31" s="53">
        <v>2.63</v>
      </c>
      <c r="E31" s="53">
        <v>8512.1</v>
      </c>
      <c r="F31" s="53">
        <v>4.54</v>
      </c>
      <c r="G31" s="55">
        <v>9818.12</v>
      </c>
      <c r="H31" s="53">
        <v>6.07</v>
      </c>
      <c r="I31" s="53">
        <v>13469.07</v>
      </c>
      <c r="J31" s="53">
        <v>8.42</v>
      </c>
      <c r="K31" s="174">
        <v>20454.02</v>
      </c>
      <c r="L31" s="268"/>
      <c r="M31" s="269"/>
      <c r="N31" s="4" t="s">
        <v>86</v>
      </c>
      <c r="O31" s="40" t="s">
        <v>4</v>
      </c>
      <c r="P31" s="48" t="s">
        <v>111</v>
      </c>
      <c r="Q31" s="247"/>
      <c r="R31" s="247"/>
      <c r="S31" s="247"/>
      <c r="T31" s="247"/>
      <c r="U31" s="247"/>
      <c r="V31" s="247"/>
      <c r="W31" s="247"/>
      <c r="X31" s="248"/>
      <c r="Y31" s="270"/>
      <c r="Z31" s="437" t="s">
        <v>86</v>
      </c>
      <c r="AA31" s="40" t="s">
        <v>4</v>
      </c>
      <c r="AB31" s="48" t="s">
        <v>111</v>
      </c>
      <c r="AC31" s="433">
        <v>14.11</v>
      </c>
      <c r="AD31" s="337">
        <v>11.03</v>
      </c>
    </row>
    <row r="32" spans="1:30" s="18" customFormat="1" ht="15" customHeight="1">
      <c r="A32" s="181" t="s">
        <v>100</v>
      </c>
      <c r="B32" s="61" t="s">
        <v>93</v>
      </c>
      <c r="C32" s="52" t="s">
        <v>111</v>
      </c>
      <c r="D32" s="53">
        <v>0.02</v>
      </c>
      <c r="E32" s="53">
        <v>98.83</v>
      </c>
      <c r="F32" s="53">
        <v>0.04</v>
      </c>
      <c r="G32" s="55">
        <v>148.46</v>
      </c>
      <c r="H32" s="53">
        <v>0.06</v>
      </c>
      <c r="I32" s="53">
        <v>52.41</v>
      </c>
      <c r="J32" s="53">
        <v>0.04</v>
      </c>
      <c r="K32" s="174">
        <v>37.95</v>
      </c>
      <c r="L32" s="268"/>
      <c r="M32" s="269"/>
      <c r="N32" s="36" t="s">
        <v>100</v>
      </c>
      <c r="O32" s="41" t="s">
        <v>93</v>
      </c>
      <c r="P32" s="52" t="s">
        <v>111</v>
      </c>
      <c r="Q32" s="247" t="s">
        <v>222</v>
      </c>
      <c r="R32" s="247" t="s">
        <v>222</v>
      </c>
      <c r="S32" s="247" t="s">
        <v>222</v>
      </c>
      <c r="T32" s="247" t="s">
        <v>222</v>
      </c>
      <c r="U32" s="247" t="s">
        <v>222</v>
      </c>
      <c r="V32" s="247" t="s">
        <v>222</v>
      </c>
      <c r="W32" s="247" t="s">
        <v>222</v>
      </c>
      <c r="X32" s="248" t="s">
        <v>222</v>
      </c>
      <c r="Y32" s="270"/>
      <c r="Z32" s="437" t="s">
        <v>100</v>
      </c>
      <c r="AA32" s="41" t="s">
        <v>93</v>
      </c>
      <c r="AB32" s="52" t="s">
        <v>111</v>
      </c>
      <c r="AC32" s="433">
        <v>-0.039999999999999994</v>
      </c>
      <c r="AD32" s="337">
        <v>1.37</v>
      </c>
    </row>
    <row r="33" spans="1:30" s="18" customFormat="1" ht="15" customHeight="1">
      <c r="A33" s="172">
        <v>6.2</v>
      </c>
      <c r="B33" s="42" t="s">
        <v>50</v>
      </c>
      <c r="C33" s="57" t="s">
        <v>111</v>
      </c>
      <c r="D33" s="51">
        <v>9.23</v>
      </c>
      <c r="E33" s="51">
        <v>9476.15</v>
      </c>
      <c r="F33" s="51">
        <v>10.729999999999999</v>
      </c>
      <c r="G33" s="58">
        <v>10827.960000000001</v>
      </c>
      <c r="H33" s="51">
        <v>18.2</v>
      </c>
      <c r="I33" s="51">
        <v>22553.47</v>
      </c>
      <c r="J33" s="51">
        <v>20.16</v>
      </c>
      <c r="K33" s="177">
        <v>26130.4</v>
      </c>
      <c r="L33" s="268"/>
      <c r="M33" s="269"/>
      <c r="N33" s="4">
        <v>6.2</v>
      </c>
      <c r="O33" s="42" t="s">
        <v>50</v>
      </c>
      <c r="P33" s="57" t="s">
        <v>111</v>
      </c>
      <c r="Q33" s="249">
        <v>0</v>
      </c>
      <c r="R33" s="249">
        <v>0</v>
      </c>
      <c r="S33" s="249">
        <v>0</v>
      </c>
      <c r="T33" s="249">
        <v>0</v>
      </c>
      <c r="U33" s="249">
        <v>0</v>
      </c>
      <c r="V33" s="249">
        <v>0</v>
      </c>
      <c r="W33" s="249">
        <v>0</v>
      </c>
      <c r="X33" s="250">
        <v>0</v>
      </c>
      <c r="Y33" s="295"/>
      <c r="Z33" s="437">
        <v>6.2</v>
      </c>
      <c r="AA33" s="42" t="s">
        <v>50</v>
      </c>
      <c r="AB33" s="57" t="s">
        <v>111</v>
      </c>
      <c r="AC33" s="433">
        <v>19.110000000000003</v>
      </c>
      <c r="AD33" s="337">
        <v>13.389999999999997</v>
      </c>
    </row>
    <row r="34" spans="1:30" s="18" customFormat="1" ht="15" customHeight="1">
      <c r="A34" s="172" t="s">
        <v>30</v>
      </c>
      <c r="B34" s="40" t="s">
        <v>3</v>
      </c>
      <c r="C34" s="48" t="s">
        <v>111</v>
      </c>
      <c r="D34" s="53">
        <v>2.69</v>
      </c>
      <c r="E34" s="53">
        <v>2705.54</v>
      </c>
      <c r="F34" s="53">
        <v>2.36</v>
      </c>
      <c r="G34" s="55">
        <v>2329.93</v>
      </c>
      <c r="H34" s="53">
        <v>0.47</v>
      </c>
      <c r="I34" s="53">
        <v>540.02</v>
      </c>
      <c r="J34" s="53">
        <v>0.31</v>
      </c>
      <c r="K34" s="174">
        <v>417.65</v>
      </c>
      <c r="L34" s="268"/>
      <c r="M34" s="269"/>
      <c r="N34" s="4" t="s">
        <v>30</v>
      </c>
      <c r="O34" s="40" t="s">
        <v>3</v>
      </c>
      <c r="P34" s="48" t="s">
        <v>111</v>
      </c>
      <c r="Q34" s="247"/>
      <c r="R34" s="247"/>
      <c r="S34" s="247"/>
      <c r="T34" s="247"/>
      <c r="U34" s="247"/>
      <c r="V34" s="247"/>
      <c r="W34" s="247"/>
      <c r="X34" s="248"/>
      <c r="Y34" s="270"/>
      <c r="Z34" s="437" t="s">
        <v>30</v>
      </c>
      <c r="AA34" s="40" t="s">
        <v>3</v>
      </c>
      <c r="AB34" s="48" t="s">
        <v>111</v>
      </c>
      <c r="AC34" s="433">
        <v>10.299999999999999</v>
      </c>
      <c r="AD34" s="337">
        <v>10.2</v>
      </c>
    </row>
    <row r="35" spans="1:30" s="18" customFormat="1" ht="15" customHeight="1">
      <c r="A35" s="172" t="s">
        <v>87</v>
      </c>
      <c r="B35" s="40" t="s">
        <v>4</v>
      </c>
      <c r="C35" s="48" t="s">
        <v>111</v>
      </c>
      <c r="D35" s="53">
        <v>6.54</v>
      </c>
      <c r="E35" s="53">
        <v>6770.61</v>
      </c>
      <c r="F35" s="53">
        <v>8.37</v>
      </c>
      <c r="G35" s="53">
        <v>8498.03</v>
      </c>
      <c r="H35" s="53">
        <v>17.73</v>
      </c>
      <c r="I35" s="53">
        <v>22013.45</v>
      </c>
      <c r="J35" s="53">
        <v>19.85</v>
      </c>
      <c r="K35" s="174">
        <v>25712.75</v>
      </c>
      <c r="L35" s="268"/>
      <c r="M35" s="269"/>
      <c r="N35" s="4" t="s">
        <v>87</v>
      </c>
      <c r="O35" s="40" t="s">
        <v>4</v>
      </c>
      <c r="P35" s="48" t="s">
        <v>111</v>
      </c>
      <c r="Q35" s="247"/>
      <c r="R35" s="247"/>
      <c r="S35" s="247"/>
      <c r="T35" s="247"/>
      <c r="U35" s="247"/>
      <c r="V35" s="247"/>
      <c r="W35" s="247"/>
      <c r="X35" s="248"/>
      <c r="Y35" s="270"/>
      <c r="Z35" s="437" t="s">
        <v>87</v>
      </c>
      <c r="AA35" s="40" t="s">
        <v>4</v>
      </c>
      <c r="AB35" s="48" t="s">
        <v>111</v>
      </c>
      <c r="AC35" s="433">
        <v>8.809999999999999</v>
      </c>
      <c r="AD35" s="337">
        <v>3.1899999999999977</v>
      </c>
    </row>
    <row r="36" spans="1:30" s="18" customFormat="1" ht="15" customHeight="1">
      <c r="A36" s="172" t="s">
        <v>101</v>
      </c>
      <c r="B36" s="61" t="s">
        <v>93</v>
      </c>
      <c r="C36" s="52" t="s">
        <v>111</v>
      </c>
      <c r="D36" s="53">
        <v>0.61</v>
      </c>
      <c r="E36" s="53">
        <v>758.86</v>
      </c>
      <c r="F36" s="53">
        <v>1.45</v>
      </c>
      <c r="G36" s="53">
        <v>1348.55</v>
      </c>
      <c r="H36" s="53">
        <v>13.24</v>
      </c>
      <c r="I36" s="53">
        <v>16599.13</v>
      </c>
      <c r="J36" s="671">
        <v>0</v>
      </c>
      <c r="K36" s="670">
        <v>7.68</v>
      </c>
      <c r="L36" s="268"/>
      <c r="M36" s="269"/>
      <c r="N36" s="4" t="s">
        <v>101</v>
      </c>
      <c r="O36" s="41" t="s">
        <v>93</v>
      </c>
      <c r="P36" s="52" t="s">
        <v>111</v>
      </c>
      <c r="Q36" s="247" t="s">
        <v>222</v>
      </c>
      <c r="R36" s="247" t="s">
        <v>222</v>
      </c>
      <c r="S36" s="247" t="s">
        <v>222</v>
      </c>
      <c r="T36" s="247" t="s">
        <v>222</v>
      </c>
      <c r="U36" s="247" t="s">
        <v>222</v>
      </c>
      <c r="V36" s="247" t="s">
        <v>222</v>
      </c>
      <c r="W36" s="247" t="s">
        <v>222</v>
      </c>
      <c r="X36" s="248" t="s">
        <v>222</v>
      </c>
      <c r="Y36" s="270" t="s">
        <v>0</v>
      </c>
      <c r="Z36" s="437" t="s">
        <v>101</v>
      </c>
      <c r="AA36" s="41" t="s">
        <v>93</v>
      </c>
      <c r="AB36" s="52" t="s">
        <v>111</v>
      </c>
      <c r="AC36" s="433">
        <v>0.3699999999999992</v>
      </c>
      <c r="AD36" s="337">
        <v>1.45</v>
      </c>
    </row>
    <row r="37" spans="1:30" s="18" customFormat="1" ht="15" customHeight="1">
      <c r="A37" s="172">
        <v>6.3</v>
      </c>
      <c r="B37" s="559" t="s">
        <v>211</v>
      </c>
      <c r="C37" s="57" t="s">
        <v>111</v>
      </c>
      <c r="D37" s="51">
        <v>136.28</v>
      </c>
      <c r="E37" s="51">
        <v>59600.3</v>
      </c>
      <c r="F37" s="51">
        <v>152.44</v>
      </c>
      <c r="G37" s="51">
        <v>65338.6</v>
      </c>
      <c r="H37" s="51">
        <v>0.91</v>
      </c>
      <c r="I37" s="51">
        <v>874.86</v>
      </c>
      <c r="J37" s="51">
        <v>0.48</v>
      </c>
      <c r="K37" s="177">
        <v>473.37</v>
      </c>
      <c r="L37" s="268"/>
      <c r="M37" s="269"/>
      <c r="N37" s="4">
        <v>6.3</v>
      </c>
      <c r="O37" s="42" t="s">
        <v>211</v>
      </c>
      <c r="P37" s="57" t="s">
        <v>111</v>
      </c>
      <c r="Q37" s="247"/>
      <c r="R37" s="247"/>
      <c r="S37" s="247"/>
      <c r="T37" s="247"/>
      <c r="U37" s="247"/>
      <c r="V37" s="247"/>
      <c r="W37" s="247"/>
      <c r="X37" s="248"/>
      <c r="Y37" s="270"/>
      <c r="Z37" s="437">
        <v>6.3</v>
      </c>
      <c r="AA37" s="42" t="s">
        <v>211</v>
      </c>
      <c r="AB37" s="57" t="s">
        <v>111</v>
      </c>
      <c r="AC37" s="433">
        <v>146.18</v>
      </c>
      <c r="AD37" s="337">
        <v>163.07000000000002</v>
      </c>
    </row>
    <row r="38" spans="1:30" s="18" customFormat="1" ht="15" customHeight="1">
      <c r="A38" s="181" t="s">
        <v>62</v>
      </c>
      <c r="B38" s="555" t="s">
        <v>183</v>
      </c>
      <c r="C38" s="52" t="s">
        <v>111</v>
      </c>
      <c r="D38" s="53">
        <v>4.64</v>
      </c>
      <c r="E38" s="53">
        <v>2285.39</v>
      </c>
      <c r="F38" s="53">
        <v>5.97</v>
      </c>
      <c r="G38" s="53">
        <v>2926.95</v>
      </c>
      <c r="H38" s="53">
        <v>0.01</v>
      </c>
      <c r="I38" s="53">
        <v>10.99</v>
      </c>
      <c r="J38" s="53">
        <v>0.03</v>
      </c>
      <c r="K38" s="174">
        <v>21.9</v>
      </c>
      <c r="L38" s="268"/>
      <c r="M38" s="269"/>
      <c r="N38" s="36" t="s">
        <v>62</v>
      </c>
      <c r="O38" s="44" t="s">
        <v>183</v>
      </c>
      <c r="P38" s="52" t="s">
        <v>111</v>
      </c>
      <c r="Q38" s="247" t="s">
        <v>222</v>
      </c>
      <c r="R38" s="247" t="s">
        <v>222</v>
      </c>
      <c r="S38" s="247" t="s">
        <v>222</v>
      </c>
      <c r="T38" s="247" t="s">
        <v>222</v>
      </c>
      <c r="U38" s="247" t="s">
        <v>222</v>
      </c>
      <c r="V38" s="247" t="s">
        <v>222</v>
      </c>
      <c r="W38" s="247" t="s">
        <v>222</v>
      </c>
      <c r="X38" s="248" t="s">
        <v>222</v>
      </c>
      <c r="Y38" s="270"/>
      <c r="Z38" s="437" t="s">
        <v>62</v>
      </c>
      <c r="AA38" s="44" t="s">
        <v>183</v>
      </c>
      <c r="AB38" s="52" t="s">
        <v>111</v>
      </c>
      <c r="AC38" s="433">
        <v>5.63</v>
      </c>
      <c r="AD38" s="337">
        <v>7.9399999999999995</v>
      </c>
    </row>
    <row r="39" spans="1:30" s="18" customFormat="1" ht="15" customHeight="1">
      <c r="A39" s="172">
        <v>6.4</v>
      </c>
      <c r="B39" s="42" t="s">
        <v>51</v>
      </c>
      <c r="C39" s="57" t="s">
        <v>111</v>
      </c>
      <c r="D39" s="51">
        <v>75.47</v>
      </c>
      <c r="E39" s="51">
        <v>43526.25</v>
      </c>
      <c r="F39" s="51">
        <v>86.84</v>
      </c>
      <c r="G39" s="51">
        <v>45899.62</v>
      </c>
      <c r="H39" s="51">
        <v>0.6</v>
      </c>
      <c r="I39" s="51">
        <v>698.5699999999999</v>
      </c>
      <c r="J39" s="51">
        <v>1.5899999999999999</v>
      </c>
      <c r="K39" s="177">
        <v>880.37</v>
      </c>
      <c r="L39" s="268"/>
      <c r="M39" s="269"/>
      <c r="N39" s="4">
        <v>6.4</v>
      </c>
      <c r="O39" s="42" t="s">
        <v>51</v>
      </c>
      <c r="P39" s="57" t="s">
        <v>111</v>
      </c>
      <c r="Q39" s="259">
        <v>0</v>
      </c>
      <c r="R39" s="259">
        <v>0</v>
      </c>
      <c r="S39" s="259">
        <v>0</v>
      </c>
      <c r="T39" s="259">
        <v>0</v>
      </c>
      <c r="U39" s="259">
        <v>0</v>
      </c>
      <c r="V39" s="259">
        <v>0</v>
      </c>
      <c r="W39" s="259">
        <v>0</v>
      </c>
      <c r="X39" s="260">
        <v>0</v>
      </c>
      <c r="Y39" s="430"/>
      <c r="Z39" s="437">
        <v>6.4</v>
      </c>
      <c r="AA39" s="42" t="s">
        <v>51</v>
      </c>
      <c r="AB39" s="57" t="s">
        <v>111</v>
      </c>
      <c r="AC39" s="433">
        <v>76.87</v>
      </c>
      <c r="AD39" s="337">
        <v>88.25</v>
      </c>
    </row>
    <row r="40" spans="1:30" s="18" customFormat="1" ht="15" customHeight="1">
      <c r="A40" s="172" t="s">
        <v>31</v>
      </c>
      <c r="B40" s="40" t="s">
        <v>52</v>
      </c>
      <c r="C40" s="48" t="s">
        <v>111</v>
      </c>
      <c r="D40" s="53">
        <v>14.1</v>
      </c>
      <c r="E40" s="53">
        <v>14667.96</v>
      </c>
      <c r="F40" s="53">
        <v>11.64</v>
      </c>
      <c r="G40" s="53">
        <v>11937.14</v>
      </c>
      <c r="H40" s="53">
        <v>0.03</v>
      </c>
      <c r="I40" s="53">
        <v>50.13</v>
      </c>
      <c r="J40" s="53">
        <v>0.11</v>
      </c>
      <c r="K40" s="174">
        <v>129.66</v>
      </c>
      <c r="L40" s="268"/>
      <c r="M40" s="269"/>
      <c r="N40" s="4" t="s">
        <v>31</v>
      </c>
      <c r="O40" s="40" t="s">
        <v>52</v>
      </c>
      <c r="P40" s="48" t="s">
        <v>111</v>
      </c>
      <c r="Q40" s="247"/>
      <c r="R40" s="247"/>
      <c r="S40" s="247"/>
      <c r="T40" s="247"/>
      <c r="U40" s="247"/>
      <c r="V40" s="247"/>
      <c r="W40" s="247"/>
      <c r="X40" s="248"/>
      <c r="Y40" s="270"/>
      <c r="Z40" s="437" t="s">
        <v>31</v>
      </c>
      <c r="AA40" s="40" t="s">
        <v>52</v>
      </c>
      <c r="AB40" s="48" t="s">
        <v>111</v>
      </c>
      <c r="AC40" s="433">
        <v>14.07</v>
      </c>
      <c r="AD40" s="337">
        <v>11.530000000000001</v>
      </c>
    </row>
    <row r="41" spans="1:30" s="18" customFormat="1" ht="15" customHeight="1">
      <c r="A41" s="172" t="s">
        <v>32</v>
      </c>
      <c r="B41" s="40" t="s">
        <v>225</v>
      </c>
      <c r="C41" s="48" t="s">
        <v>111</v>
      </c>
      <c r="D41" s="53">
        <v>59.37</v>
      </c>
      <c r="E41" s="53">
        <v>28415.75</v>
      </c>
      <c r="F41" s="53">
        <v>71.33</v>
      </c>
      <c r="G41" s="53">
        <v>33104.01</v>
      </c>
      <c r="H41" s="53">
        <v>0.14</v>
      </c>
      <c r="I41" s="53">
        <v>206.3</v>
      </c>
      <c r="J41" s="53">
        <v>0.89</v>
      </c>
      <c r="K41" s="174">
        <v>547.62</v>
      </c>
      <c r="L41" s="268"/>
      <c r="M41" s="269"/>
      <c r="N41" s="4" t="s">
        <v>32</v>
      </c>
      <c r="O41" s="40" t="s">
        <v>225</v>
      </c>
      <c r="P41" s="48" t="s">
        <v>111</v>
      </c>
      <c r="Q41" s="247"/>
      <c r="R41" s="247"/>
      <c r="S41" s="247"/>
      <c r="T41" s="247"/>
      <c r="U41" s="247"/>
      <c r="V41" s="247"/>
      <c r="W41" s="247"/>
      <c r="X41" s="248"/>
      <c r="Y41" s="270"/>
      <c r="Z41" s="437" t="s">
        <v>32</v>
      </c>
      <c r="AA41" s="40" t="s">
        <v>225</v>
      </c>
      <c r="AB41" s="48" t="s">
        <v>111</v>
      </c>
      <c r="AC41" s="312">
        <v>60.23</v>
      </c>
      <c r="AD41" s="337">
        <v>72.44</v>
      </c>
    </row>
    <row r="42" spans="1:30" s="18" customFormat="1" ht="15" customHeight="1">
      <c r="A42" s="175" t="s">
        <v>33</v>
      </c>
      <c r="B42" s="422" t="s">
        <v>132</v>
      </c>
      <c r="C42" s="52" t="s">
        <v>111</v>
      </c>
      <c r="D42" s="53">
        <v>2</v>
      </c>
      <c r="E42" s="53">
        <v>442.54</v>
      </c>
      <c r="F42" s="53">
        <v>3.87</v>
      </c>
      <c r="G42" s="53">
        <v>858.47</v>
      </c>
      <c r="H42" s="53">
        <v>0.43</v>
      </c>
      <c r="I42" s="53">
        <v>442.14</v>
      </c>
      <c r="J42" s="53">
        <v>0.59</v>
      </c>
      <c r="K42" s="174">
        <v>203.09</v>
      </c>
      <c r="L42" s="268"/>
      <c r="M42" s="269"/>
      <c r="N42" s="5" t="s">
        <v>33</v>
      </c>
      <c r="O42" s="43" t="s">
        <v>132</v>
      </c>
      <c r="P42" s="52" t="s">
        <v>111</v>
      </c>
      <c r="Q42" s="255"/>
      <c r="R42" s="255"/>
      <c r="S42" s="255"/>
      <c r="T42" s="255"/>
      <c r="U42" s="255"/>
      <c r="V42" s="255"/>
      <c r="W42" s="255"/>
      <c r="X42" s="256"/>
      <c r="Y42" s="270"/>
      <c r="Z42" s="436" t="s">
        <v>33</v>
      </c>
      <c r="AA42" s="43" t="s">
        <v>132</v>
      </c>
      <c r="AB42" s="52" t="s">
        <v>111</v>
      </c>
      <c r="AC42" s="312">
        <v>2.57</v>
      </c>
      <c r="AD42" s="337">
        <v>4.28</v>
      </c>
    </row>
    <row r="43" spans="1:30" s="138" customFormat="1" ht="15" customHeight="1">
      <c r="A43" s="182">
        <v>7</v>
      </c>
      <c r="B43" s="151" t="s">
        <v>53</v>
      </c>
      <c r="C43" s="147" t="s">
        <v>89</v>
      </c>
      <c r="D43" s="137">
        <v>37.83</v>
      </c>
      <c r="E43" s="137">
        <v>43518.58</v>
      </c>
      <c r="F43" s="137">
        <v>41.89</v>
      </c>
      <c r="G43" s="137">
        <v>42628.39</v>
      </c>
      <c r="H43" s="137">
        <v>0</v>
      </c>
      <c r="I43" s="137">
        <v>0</v>
      </c>
      <c r="J43" s="137">
        <v>0.01</v>
      </c>
      <c r="K43" s="171">
        <v>13.03</v>
      </c>
      <c r="L43" s="268"/>
      <c r="M43" s="269"/>
      <c r="N43" s="148">
        <v>7</v>
      </c>
      <c r="O43" s="135" t="s">
        <v>53</v>
      </c>
      <c r="P43" s="147" t="s">
        <v>89</v>
      </c>
      <c r="Q43" s="253">
        <v>0</v>
      </c>
      <c r="R43" s="253">
        <v>0</v>
      </c>
      <c r="S43" s="253">
        <v>0</v>
      </c>
      <c r="T43" s="253">
        <v>0</v>
      </c>
      <c r="U43" s="253">
        <v>0</v>
      </c>
      <c r="V43" s="253">
        <v>0</v>
      </c>
      <c r="W43" s="253">
        <v>0</v>
      </c>
      <c r="X43" s="254">
        <v>0</v>
      </c>
      <c r="Y43" s="295"/>
      <c r="Z43" s="304">
        <v>7</v>
      </c>
      <c r="AA43" s="135" t="s">
        <v>53</v>
      </c>
      <c r="AB43" s="147" t="s">
        <v>89</v>
      </c>
      <c r="AC43" s="310">
        <v>124.07</v>
      </c>
      <c r="AD43" s="309">
        <v>87.88</v>
      </c>
    </row>
    <row r="44" spans="1:30" s="18" customFormat="1" ht="15" customHeight="1">
      <c r="A44" s="176">
        <v>7.1</v>
      </c>
      <c r="B44" s="556" t="s">
        <v>184</v>
      </c>
      <c r="C44" s="557" t="s">
        <v>89</v>
      </c>
      <c r="D44" s="53">
        <v>0.68</v>
      </c>
      <c r="E44" s="53">
        <v>625.63</v>
      </c>
      <c r="F44" s="53">
        <v>0.06</v>
      </c>
      <c r="G44" s="53">
        <v>56.28</v>
      </c>
      <c r="H44" s="53">
        <v>0</v>
      </c>
      <c r="I44" s="53">
        <v>0</v>
      </c>
      <c r="J44" s="53">
        <v>0</v>
      </c>
      <c r="K44" s="174">
        <v>0</v>
      </c>
      <c r="L44" s="268"/>
      <c r="M44" s="269"/>
      <c r="N44" s="6">
        <v>7.1</v>
      </c>
      <c r="O44" s="42" t="s">
        <v>184</v>
      </c>
      <c r="P44" s="557" t="s">
        <v>89</v>
      </c>
      <c r="Q44" s="247"/>
      <c r="R44" s="247"/>
      <c r="S44" s="247"/>
      <c r="T44" s="247"/>
      <c r="U44" s="247"/>
      <c r="V44" s="247"/>
      <c r="W44" s="247"/>
      <c r="X44" s="248"/>
      <c r="Y44" s="270"/>
      <c r="Z44" s="437">
        <v>7.1</v>
      </c>
      <c r="AA44" s="42" t="s">
        <v>184</v>
      </c>
      <c r="AB44" s="557" t="s">
        <v>89</v>
      </c>
      <c r="AC44" s="433">
        <v>0.68</v>
      </c>
      <c r="AD44" s="337">
        <v>0.06</v>
      </c>
    </row>
    <row r="45" spans="1:30" s="18" customFormat="1" ht="15" customHeight="1">
      <c r="A45" s="176">
        <v>7.2</v>
      </c>
      <c r="B45" s="556" t="s">
        <v>185</v>
      </c>
      <c r="C45" s="52" t="s">
        <v>89</v>
      </c>
      <c r="D45" s="53">
        <v>2.08</v>
      </c>
      <c r="E45" s="53">
        <v>2011.16</v>
      </c>
      <c r="F45" s="53">
        <v>2.23</v>
      </c>
      <c r="G45" s="53">
        <v>2003.69</v>
      </c>
      <c r="H45" s="53">
        <v>0</v>
      </c>
      <c r="I45" s="53">
        <v>0</v>
      </c>
      <c r="J45" s="53">
        <v>0</v>
      </c>
      <c r="K45" s="174">
        <v>0</v>
      </c>
      <c r="L45" s="268"/>
      <c r="M45" s="269"/>
      <c r="N45" s="6">
        <v>7.2</v>
      </c>
      <c r="O45" s="42" t="s">
        <v>185</v>
      </c>
      <c r="P45" s="52" t="s">
        <v>89</v>
      </c>
      <c r="Q45" s="247"/>
      <c r="R45" s="247"/>
      <c r="S45" s="247"/>
      <c r="T45" s="247"/>
      <c r="U45" s="247"/>
      <c r="V45" s="247"/>
      <c r="W45" s="247"/>
      <c r="X45" s="248"/>
      <c r="Y45" s="270"/>
      <c r="Z45" s="437">
        <v>7.2</v>
      </c>
      <c r="AA45" s="42" t="s">
        <v>185</v>
      </c>
      <c r="AB45" s="52" t="s">
        <v>89</v>
      </c>
      <c r="AC45" s="433">
        <v>2.08</v>
      </c>
      <c r="AD45" s="337">
        <v>2.23</v>
      </c>
    </row>
    <row r="46" spans="1:30" s="18" customFormat="1" ht="15" customHeight="1">
      <c r="A46" s="176">
        <v>7.3</v>
      </c>
      <c r="B46" s="42" t="s">
        <v>186</v>
      </c>
      <c r="C46" s="154" t="s">
        <v>89</v>
      </c>
      <c r="D46" s="51">
        <v>35.07</v>
      </c>
      <c r="E46" s="51">
        <v>40875.63</v>
      </c>
      <c r="F46" s="51">
        <v>39.6</v>
      </c>
      <c r="G46" s="51">
        <v>40559.18</v>
      </c>
      <c r="H46" s="51">
        <v>0</v>
      </c>
      <c r="I46" s="51">
        <v>0</v>
      </c>
      <c r="J46" s="51">
        <v>0.01</v>
      </c>
      <c r="K46" s="177">
        <v>13.03</v>
      </c>
      <c r="L46" s="268"/>
      <c r="M46" s="269"/>
      <c r="N46" s="6">
        <v>7.3</v>
      </c>
      <c r="O46" s="42" t="s">
        <v>186</v>
      </c>
      <c r="P46" s="154" t="s">
        <v>89</v>
      </c>
      <c r="Q46" s="249">
        <v>0</v>
      </c>
      <c r="R46" s="249">
        <v>0</v>
      </c>
      <c r="S46" s="249">
        <v>0</v>
      </c>
      <c r="T46" s="249">
        <v>0</v>
      </c>
      <c r="U46" s="249">
        <v>0</v>
      </c>
      <c r="V46" s="249">
        <v>0</v>
      </c>
      <c r="W46" s="249">
        <v>0</v>
      </c>
      <c r="X46" s="250">
        <v>0</v>
      </c>
      <c r="Y46" s="295"/>
      <c r="Z46" s="437">
        <v>7.3</v>
      </c>
      <c r="AA46" s="42" t="s">
        <v>186</v>
      </c>
      <c r="AB46" s="154" t="s">
        <v>89</v>
      </c>
      <c r="AC46" s="433">
        <v>121.31</v>
      </c>
      <c r="AD46" s="337">
        <v>85.58999999999999</v>
      </c>
    </row>
    <row r="47" spans="1:30" s="18" customFormat="1" ht="15" customHeight="1">
      <c r="A47" s="176" t="s">
        <v>34</v>
      </c>
      <c r="B47" s="40" t="s">
        <v>187</v>
      </c>
      <c r="C47" s="52" t="s">
        <v>89</v>
      </c>
      <c r="D47" s="53">
        <v>0</v>
      </c>
      <c r="E47" s="53">
        <v>0</v>
      </c>
      <c r="F47" s="53">
        <v>4.66</v>
      </c>
      <c r="G47" s="53">
        <v>4828.8</v>
      </c>
      <c r="H47" s="53">
        <v>0</v>
      </c>
      <c r="I47" s="53">
        <v>0</v>
      </c>
      <c r="J47" s="53">
        <v>0</v>
      </c>
      <c r="K47" s="174">
        <v>0</v>
      </c>
      <c r="L47" s="268"/>
      <c r="M47" s="269"/>
      <c r="N47" s="6" t="s">
        <v>34</v>
      </c>
      <c r="O47" s="40" t="s">
        <v>187</v>
      </c>
      <c r="P47" s="52" t="s">
        <v>89</v>
      </c>
      <c r="Q47" s="247"/>
      <c r="R47" s="247"/>
      <c r="S47" s="247"/>
      <c r="T47" s="247"/>
      <c r="U47" s="247"/>
      <c r="V47" s="247"/>
      <c r="W47" s="247"/>
      <c r="X47" s="248"/>
      <c r="Y47" s="270"/>
      <c r="Z47" s="437" t="s">
        <v>34</v>
      </c>
      <c r="AA47" s="40" t="s">
        <v>187</v>
      </c>
      <c r="AB47" s="52" t="s">
        <v>89</v>
      </c>
      <c r="AC47" s="433">
        <v>86.24</v>
      </c>
      <c r="AD47" s="337">
        <v>50.66</v>
      </c>
    </row>
    <row r="48" spans="1:30" s="18" customFormat="1" ht="15" customHeight="1">
      <c r="A48" s="176" t="s">
        <v>35</v>
      </c>
      <c r="B48" s="40" t="s">
        <v>188</v>
      </c>
      <c r="C48" s="52" t="s">
        <v>89</v>
      </c>
      <c r="D48" s="53">
        <v>35.06</v>
      </c>
      <c r="E48" s="53">
        <v>40832.42</v>
      </c>
      <c r="F48" s="53">
        <v>34.94</v>
      </c>
      <c r="G48" s="53">
        <v>35709.18</v>
      </c>
      <c r="H48" s="53">
        <v>0</v>
      </c>
      <c r="I48" s="53">
        <v>0</v>
      </c>
      <c r="J48" s="53">
        <v>0.01</v>
      </c>
      <c r="K48" s="174">
        <v>13.03</v>
      </c>
      <c r="L48" s="268"/>
      <c r="M48" s="269"/>
      <c r="N48" s="6" t="s">
        <v>35</v>
      </c>
      <c r="O48" s="40" t="s">
        <v>188</v>
      </c>
      <c r="P48" s="52" t="s">
        <v>89</v>
      </c>
      <c r="Q48" s="247"/>
      <c r="R48" s="247"/>
      <c r="S48" s="247"/>
      <c r="T48" s="247"/>
      <c r="U48" s="247"/>
      <c r="V48" s="247"/>
      <c r="W48" s="247"/>
      <c r="X48" s="248"/>
      <c r="Y48" s="270"/>
      <c r="Z48" s="437" t="s">
        <v>35</v>
      </c>
      <c r="AA48" s="40" t="s">
        <v>188</v>
      </c>
      <c r="AB48" s="52" t="s">
        <v>89</v>
      </c>
      <c r="AC48" s="433">
        <v>35.06</v>
      </c>
      <c r="AD48" s="337">
        <v>34.93</v>
      </c>
    </row>
    <row r="49" spans="1:30" s="18" customFormat="1" ht="15" customHeight="1">
      <c r="A49" s="176" t="s">
        <v>36</v>
      </c>
      <c r="B49" s="40" t="s">
        <v>189</v>
      </c>
      <c r="C49" s="52" t="s">
        <v>89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174">
        <v>0</v>
      </c>
      <c r="L49" s="268"/>
      <c r="M49" s="269"/>
      <c r="N49" s="6" t="s">
        <v>36</v>
      </c>
      <c r="O49" s="40" t="s">
        <v>189</v>
      </c>
      <c r="P49" s="52" t="s">
        <v>89</v>
      </c>
      <c r="Q49" s="247"/>
      <c r="R49" s="247"/>
      <c r="S49" s="247"/>
      <c r="T49" s="247"/>
      <c r="U49" s="247"/>
      <c r="V49" s="247"/>
      <c r="W49" s="247"/>
      <c r="X49" s="248"/>
      <c r="Y49" s="270"/>
      <c r="Z49" s="437" t="s">
        <v>36</v>
      </c>
      <c r="AA49" s="40" t="s">
        <v>189</v>
      </c>
      <c r="AB49" s="52" t="s">
        <v>89</v>
      </c>
      <c r="AC49" s="312">
        <v>0</v>
      </c>
      <c r="AD49" s="337">
        <v>0</v>
      </c>
    </row>
    <row r="50" spans="1:30" s="18" customFormat="1" ht="15" customHeight="1">
      <c r="A50" s="176" t="s">
        <v>37</v>
      </c>
      <c r="B50" s="43" t="s">
        <v>190</v>
      </c>
      <c r="C50" s="52" t="s">
        <v>89</v>
      </c>
      <c r="D50" s="53">
        <v>0.01</v>
      </c>
      <c r="E50" s="53">
        <v>43.21</v>
      </c>
      <c r="F50" s="53">
        <v>0</v>
      </c>
      <c r="G50" s="53">
        <v>21.2</v>
      </c>
      <c r="H50" s="53">
        <v>0</v>
      </c>
      <c r="I50" s="53">
        <v>0</v>
      </c>
      <c r="J50" s="53">
        <v>0</v>
      </c>
      <c r="K50" s="174">
        <v>0</v>
      </c>
      <c r="L50" s="268"/>
      <c r="M50" s="269"/>
      <c r="N50" s="6" t="s">
        <v>37</v>
      </c>
      <c r="O50" s="40" t="s">
        <v>190</v>
      </c>
      <c r="P50" s="52" t="s">
        <v>89</v>
      </c>
      <c r="Q50" s="247"/>
      <c r="R50" s="247"/>
      <c r="S50" s="247"/>
      <c r="T50" s="247"/>
      <c r="U50" s="247"/>
      <c r="V50" s="247"/>
      <c r="W50" s="247"/>
      <c r="X50" s="248"/>
      <c r="Y50" s="270"/>
      <c r="Z50" s="437" t="s">
        <v>37</v>
      </c>
      <c r="AA50" s="40" t="s">
        <v>190</v>
      </c>
      <c r="AB50" s="52" t="s">
        <v>89</v>
      </c>
      <c r="AC50" s="433">
        <v>0.01</v>
      </c>
      <c r="AD50" s="337">
        <v>0</v>
      </c>
    </row>
    <row r="51" spans="1:30" s="18" customFormat="1" ht="15" customHeight="1">
      <c r="A51" s="183">
        <v>7.4</v>
      </c>
      <c r="B51" s="45" t="s">
        <v>54</v>
      </c>
      <c r="C51" s="56" t="s">
        <v>89</v>
      </c>
      <c r="D51" s="51">
        <v>0</v>
      </c>
      <c r="E51" s="51">
        <v>6.16</v>
      </c>
      <c r="F51" s="51">
        <v>0</v>
      </c>
      <c r="G51" s="51">
        <v>9.24</v>
      </c>
      <c r="H51" s="51">
        <v>0</v>
      </c>
      <c r="I51" s="51">
        <v>0</v>
      </c>
      <c r="J51" s="51">
        <v>0</v>
      </c>
      <c r="K51" s="177">
        <v>0</v>
      </c>
      <c r="L51" s="268"/>
      <c r="M51" s="269"/>
      <c r="N51" s="6">
        <v>7.4</v>
      </c>
      <c r="O51" s="39" t="s">
        <v>54</v>
      </c>
      <c r="P51" s="56" t="s">
        <v>89</v>
      </c>
      <c r="Q51" s="255"/>
      <c r="R51" s="255"/>
      <c r="S51" s="255"/>
      <c r="T51" s="255"/>
      <c r="U51" s="255"/>
      <c r="V51" s="255"/>
      <c r="W51" s="255"/>
      <c r="X51" s="256"/>
      <c r="Y51" s="270"/>
      <c r="Z51" s="436">
        <v>7.4</v>
      </c>
      <c r="AA51" s="39" t="s">
        <v>54</v>
      </c>
      <c r="AB51" s="56" t="s">
        <v>89</v>
      </c>
      <c r="AC51" s="312">
        <v>0</v>
      </c>
      <c r="AD51" s="337">
        <v>0</v>
      </c>
    </row>
    <row r="52" spans="1:30" s="138" customFormat="1" ht="15" customHeight="1">
      <c r="A52" s="182">
        <v>8</v>
      </c>
      <c r="B52" s="135" t="s">
        <v>61</v>
      </c>
      <c r="C52" s="147" t="s">
        <v>89</v>
      </c>
      <c r="D52" s="137">
        <v>0.1</v>
      </c>
      <c r="E52" s="137">
        <v>154.7</v>
      </c>
      <c r="F52" s="137">
        <v>0.52</v>
      </c>
      <c r="G52" s="137">
        <v>1403.12</v>
      </c>
      <c r="H52" s="137">
        <v>0</v>
      </c>
      <c r="I52" s="137">
        <v>1.42</v>
      </c>
      <c r="J52" s="137">
        <v>0.02</v>
      </c>
      <c r="K52" s="171">
        <v>10.05</v>
      </c>
      <c r="L52" s="268"/>
      <c r="M52" s="269"/>
      <c r="N52" s="149">
        <v>8</v>
      </c>
      <c r="O52" s="140" t="s">
        <v>61</v>
      </c>
      <c r="P52" s="147" t="s">
        <v>89</v>
      </c>
      <c r="Q52" s="253">
        <v>0</v>
      </c>
      <c r="R52" s="253">
        <v>0</v>
      </c>
      <c r="S52" s="253">
        <v>0</v>
      </c>
      <c r="T52" s="253">
        <v>0</v>
      </c>
      <c r="U52" s="253">
        <v>0</v>
      </c>
      <c r="V52" s="253">
        <v>0</v>
      </c>
      <c r="W52" s="253">
        <v>0</v>
      </c>
      <c r="X52" s="254">
        <v>0</v>
      </c>
      <c r="Y52" s="295"/>
      <c r="Z52" s="304">
        <v>8</v>
      </c>
      <c r="AA52" s="140" t="s">
        <v>61</v>
      </c>
      <c r="AB52" s="147" t="s">
        <v>89</v>
      </c>
      <c r="AC52" s="308">
        <v>0.1</v>
      </c>
      <c r="AD52" s="309">
        <v>0.5</v>
      </c>
    </row>
    <row r="53" spans="1:30" s="18" customFormat="1" ht="15" customHeight="1">
      <c r="A53" s="181">
        <v>8.1</v>
      </c>
      <c r="B53" s="42" t="s">
        <v>78</v>
      </c>
      <c r="C53" s="52" t="s">
        <v>89</v>
      </c>
      <c r="D53" s="53">
        <v>0.03</v>
      </c>
      <c r="E53" s="53">
        <v>70.96</v>
      </c>
      <c r="F53" s="53">
        <v>0.05</v>
      </c>
      <c r="G53" s="53">
        <v>120.03</v>
      </c>
      <c r="H53" s="53">
        <v>0</v>
      </c>
      <c r="I53" s="53">
        <v>0</v>
      </c>
      <c r="J53" s="53">
        <v>0.02</v>
      </c>
      <c r="K53" s="174">
        <v>10.05</v>
      </c>
      <c r="L53" s="268"/>
      <c r="M53" s="269"/>
      <c r="N53" s="36">
        <v>8.1</v>
      </c>
      <c r="O53" s="42" t="s">
        <v>78</v>
      </c>
      <c r="P53" s="52" t="s">
        <v>89</v>
      </c>
      <c r="Q53" s="247"/>
      <c r="R53" s="247"/>
      <c r="S53" s="247"/>
      <c r="T53" s="247"/>
      <c r="U53" s="247"/>
      <c r="V53" s="247"/>
      <c r="W53" s="247"/>
      <c r="X53" s="248"/>
      <c r="Y53" s="270"/>
      <c r="Z53" s="437">
        <v>8.1</v>
      </c>
      <c r="AA53" s="42" t="s">
        <v>78</v>
      </c>
      <c r="AB53" s="52" t="s">
        <v>89</v>
      </c>
      <c r="AC53" s="315">
        <v>0.03</v>
      </c>
      <c r="AD53" s="337">
        <v>0.030000000000000002</v>
      </c>
    </row>
    <row r="54" spans="1:30" s="18" customFormat="1" ht="15" customHeight="1">
      <c r="A54" s="184">
        <v>8.2</v>
      </c>
      <c r="B54" s="45" t="s">
        <v>63</v>
      </c>
      <c r="C54" s="52" t="s">
        <v>89</v>
      </c>
      <c r="D54" s="53">
        <v>0.07</v>
      </c>
      <c r="E54" s="53">
        <v>83.74</v>
      </c>
      <c r="F54" s="53">
        <v>0.47</v>
      </c>
      <c r="G54" s="53">
        <v>1283.09</v>
      </c>
      <c r="H54" s="53">
        <v>0</v>
      </c>
      <c r="I54" s="53">
        <v>1.42</v>
      </c>
      <c r="J54" s="53">
        <v>0</v>
      </c>
      <c r="K54" s="174">
        <v>0</v>
      </c>
      <c r="L54" s="268"/>
      <c r="M54" s="269"/>
      <c r="N54" s="37">
        <v>8.2</v>
      </c>
      <c r="O54" s="45" t="s">
        <v>63</v>
      </c>
      <c r="P54" s="52" t="s">
        <v>89</v>
      </c>
      <c r="Q54" s="247"/>
      <c r="R54" s="247"/>
      <c r="S54" s="247"/>
      <c r="T54" s="247"/>
      <c r="U54" s="247"/>
      <c r="V54" s="247"/>
      <c r="W54" s="247"/>
      <c r="X54" s="248"/>
      <c r="Y54" s="270"/>
      <c r="Z54" s="436">
        <v>8.2</v>
      </c>
      <c r="AA54" s="45" t="s">
        <v>63</v>
      </c>
      <c r="AB54" s="52" t="s">
        <v>89</v>
      </c>
      <c r="AC54" s="312">
        <v>0.07</v>
      </c>
      <c r="AD54" s="337">
        <v>0.47</v>
      </c>
    </row>
    <row r="55" spans="1:30" s="138" customFormat="1" ht="15" customHeight="1">
      <c r="A55" s="178">
        <v>9</v>
      </c>
      <c r="B55" s="151" t="s">
        <v>55</v>
      </c>
      <c r="C55" s="152" t="s">
        <v>89</v>
      </c>
      <c r="D55" s="141">
        <v>3.84</v>
      </c>
      <c r="E55" s="141">
        <v>1210.03</v>
      </c>
      <c r="F55" s="141">
        <v>4.85</v>
      </c>
      <c r="G55" s="141">
        <v>1389.69</v>
      </c>
      <c r="H55" s="141">
        <v>46.31</v>
      </c>
      <c r="I55" s="141">
        <v>10751.95</v>
      </c>
      <c r="J55" s="141">
        <v>44.83</v>
      </c>
      <c r="K55" s="179">
        <v>11790.9</v>
      </c>
      <c r="L55" s="268"/>
      <c r="M55" s="269"/>
      <c r="N55" s="150">
        <v>9</v>
      </c>
      <c r="O55" s="146" t="s">
        <v>55</v>
      </c>
      <c r="P55" s="152" t="s">
        <v>89</v>
      </c>
      <c r="Q55" s="251"/>
      <c r="R55" s="251"/>
      <c r="S55" s="251"/>
      <c r="T55" s="251"/>
      <c r="U55" s="251"/>
      <c r="V55" s="251"/>
      <c r="W55" s="251"/>
      <c r="X55" s="252"/>
      <c r="Y55" s="270"/>
      <c r="Z55" s="303">
        <v>9</v>
      </c>
      <c r="AA55" s="146" t="s">
        <v>55</v>
      </c>
      <c r="AB55" s="152" t="s">
        <v>89</v>
      </c>
      <c r="AC55" s="311">
        <v>9.530000000000001</v>
      </c>
      <c r="AD55" s="309">
        <v>15.020000000000003</v>
      </c>
    </row>
    <row r="56" spans="1:30" s="138" customFormat="1" ht="15" customHeight="1">
      <c r="A56" s="182">
        <v>10</v>
      </c>
      <c r="B56" s="151" t="s">
        <v>56</v>
      </c>
      <c r="C56" s="152" t="s">
        <v>89</v>
      </c>
      <c r="D56" s="141">
        <v>86.28999999999999</v>
      </c>
      <c r="E56" s="141">
        <v>156200.30000000002</v>
      </c>
      <c r="F56" s="141">
        <v>97.41</v>
      </c>
      <c r="G56" s="141">
        <v>167830.89</v>
      </c>
      <c r="H56" s="141">
        <v>105.52000000000001</v>
      </c>
      <c r="I56" s="141">
        <v>143557.48</v>
      </c>
      <c r="J56" s="141">
        <v>78.93</v>
      </c>
      <c r="K56" s="179">
        <v>118341.72</v>
      </c>
      <c r="L56" s="268"/>
      <c r="M56" s="269"/>
      <c r="N56" s="148">
        <v>10</v>
      </c>
      <c r="O56" s="135" t="s">
        <v>56</v>
      </c>
      <c r="P56" s="152" t="s">
        <v>89</v>
      </c>
      <c r="Q56" s="253">
        <v>0</v>
      </c>
      <c r="R56" s="253">
        <v>0</v>
      </c>
      <c r="S56" s="253">
        <v>0</v>
      </c>
      <c r="T56" s="253">
        <v>0</v>
      </c>
      <c r="U56" s="253">
        <v>0</v>
      </c>
      <c r="V56" s="253">
        <v>0</v>
      </c>
      <c r="W56" s="253">
        <v>0</v>
      </c>
      <c r="X56" s="254">
        <v>0</v>
      </c>
      <c r="Y56" s="295"/>
      <c r="Z56" s="304">
        <v>10</v>
      </c>
      <c r="AA56" s="135" t="s">
        <v>56</v>
      </c>
      <c r="AB56" s="152" t="s">
        <v>89</v>
      </c>
      <c r="AC56" s="311">
        <v>126.78999999999999</v>
      </c>
      <c r="AD56" s="309">
        <v>115.613</v>
      </c>
    </row>
    <row r="57" spans="1:30" s="18" customFormat="1" ht="15" customHeight="1">
      <c r="A57" s="176">
        <v>10.1</v>
      </c>
      <c r="B57" s="42" t="s">
        <v>65</v>
      </c>
      <c r="C57" s="154" t="s">
        <v>89</v>
      </c>
      <c r="D57" s="51">
        <v>39.650000000000006</v>
      </c>
      <c r="E57" s="51">
        <v>59059.03</v>
      </c>
      <c r="F57" s="51">
        <v>41.43</v>
      </c>
      <c r="G57" s="51">
        <v>60721.37</v>
      </c>
      <c r="H57" s="51">
        <v>1.79</v>
      </c>
      <c r="I57" s="51">
        <v>2975.42</v>
      </c>
      <c r="J57" s="51">
        <v>1.87</v>
      </c>
      <c r="K57" s="177">
        <v>2877.95</v>
      </c>
      <c r="L57" s="268"/>
      <c r="M57" s="269"/>
      <c r="N57" s="6">
        <v>10.1</v>
      </c>
      <c r="O57" s="42" t="s">
        <v>65</v>
      </c>
      <c r="P57" s="154" t="s">
        <v>89</v>
      </c>
      <c r="Q57" s="257">
        <v>0</v>
      </c>
      <c r="R57" s="257">
        <v>0</v>
      </c>
      <c r="S57" s="257">
        <v>0</v>
      </c>
      <c r="T57" s="257">
        <v>0</v>
      </c>
      <c r="U57" s="257">
        <v>0</v>
      </c>
      <c r="V57" s="257">
        <v>0</v>
      </c>
      <c r="W57" s="257">
        <v>0</v>
      </c>
      <c r="X57" s="258">
        <v>0</v>
      </c>
      <c r="Y57" s="295"/>
      <c r="Z57" s="437">
        <v>10.1</v>
      </c>
      <c r="AA57" s="42" t="s">
        <v>65</v>
      </c>
      <c r="AB57" s="154" t="s">
        <v>89</v>
      </c>
      <c r="AC57" s="433">
        <v>38.84</v>
      </c>
      <c r="AD57" s="337">
        <v>40.313</v>
      </c>
    </row>
    <row r="58" spans="1:30" s="18" customFormat="1" ht="15" customHeight="1">
      <c r="A58" s="176" t="s">
        <v>66</v>
      </c>
      <c r="B58" s="40" t="s">
        <v>57</v>
      </c>
      <c r="C58" s="52" t="s">
        <v>89</v>
      </c>
      <c r="D58" s="53">
        <v>6.3</v>
      </c>
      <c r="E58" s="53">
        <v>5572.37</v>
      </c>
      <c r="F58" s="53">
        <v>7.05</v>
      </c>
      <c r="G58" s="53">
        <v>6235.69</v>
      </c>
      <c r="H58" s="53">
        <v>0.05</v>
      </c>
      <c r="I58" s="53">
        <v>46.72</v>
      </c>
      <c r="J58" s="53">
        <v>0.03</v>
      </c>
      <c r="K58" s="174">
        <v>36.69</v>
      </c>
      <c r="L58" s="268"/>
      <c r="M58" s="269"/>
      <c r="N58" s="6" t="s">
        <v>66</v>
      </c>
      <c r="O58" s="40" t="s">
        <v>57</v>
      </c>
      <c r="P58" s="52" t="s">
        <v>89</v>
      </c>
      <c r="Q58" s="247"/>
      <c r="R58" s="247"/>
      <c r="S58" s="247"/>
      <c r="T58" s="247"/>
      <c r="U58" s="247"/>
      <c r="V58" s="247"/>
      <c r="W58" s="247"/>
      <c r="X58" s="248"/>
      <c r="Y58" s="270"/>
      <c r="Z58" s="437" t="s">
        <v>66</v>
      </c>
      <c r="AA58" s="40" t="s">
        <v>57</v>
      </c>
      <c r="AB58" s="52" t="s">
        <v>89</v>
      </c>
      <c r="AC58" s="433">
        <v>6.68</v>
      </c>
      <c r="AD58" s="337">
        <v>7.42</v>
      </c>
    </row>
    <row r="59" spans="1:30" s="18" customFormat="1" ht="15" customHeight="1">
      <c r="A59" s="176" t="s">
        <v>67</v>
      </c>
      <c r="B59" s="66" t="s">
        <v>68</v>
      </c>
      <c r="C59" s="52" t="s">
        <v>89</v>
      </c>
      <c r="D59" s="53">
        <v>0.78</v>
      </c>
      <c r="E59" s="53">
        <v>1250.89</v>
      </c>
      <c r="F59" s="53">
        <v>0.7</v>
      </c>
      <c r="G59" s="53">
        <v>1105.66</v>
      </c>
      <c r="H59" s="53">
        <v>0.03</v>
      </c>
      <c r="I59" s="53">
        <v>64.49</v>
      </c>
      <c r="J59" s="53">
        <v>0.01</v>
      </c>
      <c r="K59" s="174">
        <v>24.36</v>
      </c>
      <c r="L59" s="268"/>
      <c r="M59" s="269"/>
      <c r="N59" s="6" t="s">
        <v>67</v>
      </c>
      <c r="O59" s="40" t="s">
        <v>68</v>
      </c>
      <c r="P59" s="52" t="s">
        <v>89</v>
      </c>
      <c r="Q59" s="247"/>
      <c r="R59" s="247"/>
      <c r="S59" s="247"/>
      <c r="T59" s="247"/>
      <c r="U59" s="247"/>
      <c r="V59" s="247"/>
      <c r="W59" s="247"/>
      <c r="X59" s="248"/>
      <c r="Y59" s="270"/>
      <c r="Z59" s="437" t="s">
        <v>67</v>
      </c>
      <c r="AA59" s="40" t="s">
        <v>68</v>
      </c>
      <c r="AB59" s="52" t="s">
        <v>89</v>
      </c>
      <c r="AC59" s="433">
        <v>0.75</v>
      </c>
      <c r="AD59" s="337">
        <v>0.69</v>
      </c>
    </row>
    <row r="60" spans="1:30" s="18" customFormat="1" ht="15" customHeight="1">
      <c r="A60" s="176" t="s">
        <v>69</v>
      </c>
      <c r="B60" s="40" t="s">
        <v>70</v>
      </c>
      <c r="C60" s="52" t="s">
        <v>89</v>
      </c>
      <c r="D60" s="53">
        <v>18.87</v>
      </c>
      <c r="E60" s="53">
        <v>28436.3</v>
      </c>
      <c r="F60" s="53">
        <v>19.03</v>
      </c>
      <c r="G60" s="53">
        <v>28723.3</v>
      </c>
      <c r="H60" s="53">
        <v>1.13</v>
      </c>
      <c r="I60" s="53">
        <v>1891.15</v>
      </c>
      <c r="J60" s="53">
        <v>1.1</v>
      </c>
      <c r="K60" s="174">
        <v>1682.56</v>
      </c>
      <c r="L60" s="268"/>
      <c r="M60" s="269"/>
      <c r="N60" s="6" t="s">
        <v>69</v>
      </c>
      <c r="O60" s="40" t="s">
        <v>70</v>
      </c>
      <c r="P60" s="52" t="s">
        <v>89</v>
      </c>
      <c r="Q60" s="247"/>
      <c r="R60" s="247"/>
      <c r="S60" s="247"/>
      <c r="T60" s="247"/>
      <c r="U60" s="247"/>
      <c r="V60" s="247"/>
      <c r="W60" s="247"/>
      <c r="X60" s="248"/>
      <c r="Y60" s="270"/>
      <c r="Z60" s="437" t="s">
        <v>69</v>
      </c>
      <c r="AA60" s="40" t="s">
        <v>70</v>
      </c>
      <c r="AB60" s="52" t="s">
        <v>89</v>
      </c>
      <c r="AC60" s="433">
        <v>18.28</v>
      </c>
      <c r="AD60" s="337">
        <v>18.27</v>
      </c>
    </row>
    <row r="61" spans="1:30" s="18" customFormat="1" ht="15" customHeight="1">
      <c r="A61" s="176" t="s">
        <v>71</v>
      </c>
      <c r="B61" s="43" t="s">
        <v>72</v>
      </c>
      <c r="C61" s="52" t="s">
        <v>89</v>
      </c>
      <c r="D61" s="53">
        <v>13.7</v>
      </c>
      <c r="E61" s="53">
        <v>23799.47</v>
      </c>
      <c r="F61" s="53">
        <v>14.65</v>
      </c>
      <c r="G61" s="53">
        <v>24656.72</v>
      </c>
      <c r="H61" s="53">
        <v>0.58</v>
      </c>
      <c r="I61" s="53">
        <v>973.06</v>
      </c>
      <c r="J61" s="53">
        <v>0.73</v>
      </c>
      <c r="K61" s="174">
        <v>1134.34</v>
      </c>
      <c r="L61" s="268"/>
      <c r="M61" s="269"/>
      <c r="N61" s="6" t="s">
        <v>71</v>
      </c>
      <c r="O61" s="40" t="s">
        <v>72</v>
      </c>
      <c r="P61" s="52" t="s">
        <v>89</v>
      </c>
      <c r="Q61" s="247"/>
      <c r="R61" s="247"/>
      <c r="S61" s="247"/>
      <c r="T61" s="247"/>
      <c r="U61" s="247"/>
      <c r="V61" s="247"/>
      <c r="W61" s="247"/>
      <c r="X61" s="248"/>
      <c r="Y61" s="270"/>
      <c r="Z61" s="437" t="s">
        <v>71</v>
      </c>
      <c r="AA61" s="40" t="s">
        <v>72</v>
      </c>
      <c r="AB61" s="52" t="s">
        <v>89</v>
      </c>
      <c r="AC61" s="433">
        <v>13.129999999999999</v>
      </c>
      <c r="AD61" s="337">
        <v>13.933</v>
      </c>
    </row>
    <row r="62" spans="1:30" s="18" customFormat="1" ht="15" customHeight="1">
      <c r="A62" s="172">
        <v>10.2</v>
      </c>
      <c r="B62" s="556" t="s">
        <v>212</v>
      </c>
      <c r="C62" s="52" t="s">
        <v>89</v>
      </c>
      <c r="D62" s="53">
        <v>6.87</v>
      </c>
      <c r="E62" s="53">
        <v>14195.27</v>
      </c>
      <c r="F62" s="53">
        <v>11.06</v>
      </c>
      <c r="G62" s="53">
        <v>19745.61</v>
      </c>
      <c r="H62" s="53">
        <v>19.46</v>
      </c>
      <c r="I62" s="53">
        <v>35821.23</v>
      </c>
      <c r="J62" s="53">
        <v>15.04</v>
      </c>
      <c r="K62" s="174">
        <v>40059.75</v>
      </c>
      <c r="L62" s="268"/>
      <c r="M62" s="269"/>
      <c r="N62" s="4">
        <v>10.2</v>
      </c>
      <c r="O62" s="42" t="s">
        <v>212</v>
      </c>
      <c r="P62" s="52" t="s">
        <v>89</v>
      </c>
      <c r="Q62" s="247"/>
      <c r="R62" s="247"/>
      <c r="S62" s="247"/>
      <c r="T62" s="247"/>
      <c r="U62" s="247"/>
      <c r="V62" s="247"/>
      <c r="W62" s="247"/>
      <c r="X62" s="248"/>
      <c r="Y62" s="270"/>
      <c r="Z62" s="437">
        <v>10.2</v>
      </c>
      <c r="AA62" s="42" t="s">
        <v>212</v>
      </c>
      <c r="AB62" s="52" t="s">
        <v>89</v>
      </c>
      <c r="AC62" s="433">
        <v>9.690000000000001</v>
      </c>
      <c r="AD62" s="337">
        <v>18.92</v>
      </c>
    </row>
    <row r="63" spans="1:30" s="18" customFormat="1" ht="15" customHeight="1">
      <c r="A63" s="176">
        <v>10.3</v>
      </c>
      <c r="B63" s="42" t="s">
        <v>73</v>
      </c>
      <c r="C63" s="154" t="s">
        <v>89</v>
      </c>
      <c r="D63" s="51">
        <v>37.2</v>
      </c>
      <c r="E63" s="51">
        <v>65734.27</v>
      </c>
      <c r="F63" s="51">
        <v>42.8</v>
      </c>
      <c r="G63" s="51">
        <v>72686.37</v>
      </c>
      <c r="H63" s="51">
        <v>83.79</v>
      </c>
      <c r="I63" s="51">
        <v>101172.79000000001</v>
      </c>
      <c r="J63" s="51">
        <v>61.38</v>
      </c>
      <c r="K63" s="177">
        <v>70458.95000000001</v>
      </c>
      <c r="L63" s="268"/>
      <c r="M63" s="269"/>
      <c r="N63" s="6">
        <v>10.3</v>
      </c>
      <c r="O63" s="42" t="s">
        <v>73</v>
      </c>
      <c r="P63" s="154" t="s">
        <v>89</v>
      </c>
      <c r="Q63" s="249">
        <v>0</v>
      </c>
      <c r="R63" s="249">
        <v>0</v>
      </c>
      <c r="S63" s="249">
        <v>0</v>
      </c>
      <c r="T63" s="249">
        <v>0</v>
      </c>
      <c r="U63" s="249">
        <v>0</v>
      </c>
      <c r="V63" s="249">
        <v>0</v>
      </c>
      <c r="W63" s="249">
        <v>0</v>
      </c>
      <c r="X63" s="250">
        <v>0</v>
      </c>
      <c r="Y63" s="295"/>
      <c r="Z63" s="437">
        <v>10.3</v>
      </c>
      <c r="AA63" s="42" t="s">
        <v>73</v>
      </c>
      <c r="AB63" s="154" t="s">
        <v>89</v>
      </c>
      <c r="AC63" s="433">
        <v>72.8</v>
      </c>
      <c r="AD63" s="337">
        <v>53.67</v>
      </c>
    </row>
    <row r="64" spans="1:30" s="18" customFormat="1" ht="15" customHeight="1">
      <c r="A64" s="176" t="s">
        <v>38</v>
      </c>
      <c r="B64" s="40" t="s">
        <v>74</v>
      </c>
      <c r="C64" s="52" t="s">
        <v>89</v>
      </c>
      <c r="D64" s="51">
        <v>2.58</v>
      </c>
      <c r="E64" s="51">
        <v>2743.74</v>
      </c>
      <c r="F64" s="51">
        <v>5.79</v>
      </c>
      <c r="G64" s="58">
        <v>5075.87</v>
      </c>
      <c r="H64" s="53">
        <v>9.69</v>
      </c>
      <c r="I64" s="53">
        <v>6409.47</v>
      </c>
      <c r="J64" s="53">
        <v>9.56</v>
      </c>
      <c r="K64" s="174">
        <v>6291.67</v>
      </c>
      <c r="L64" s="268"/>
      <c r="M64" s="269"/>
      <c r="N64" s="6" t="s">
        <v>38</v>
      </c>
      <c r="O64" s="40" t="s">
        <v>74</v>
      </c>
      <c r="P64" s="52" t="s">
        <v>89</v>
      </c>
      <c r="Q64" s="247"/>
      <c r="R64" s="247"/>
      <c r="S64" s="247"/>
      <c r="T64" s="247"/>
      <c r="U64" s="247"/>
      <c r="V64" s="247"/>
      <c r="W64" s="247"/>
      <c r="X64" s="248"/>
      <c r="Y64" s="270"/>
      <c r="Z64" s="437" t="s">
        <v>38</v>
      </c>
      <c r="AA64" s="40" t="s">
        <v>74</v>
      </c>
      <c r="AB64" s="52" t="s">
        <v>89</v>
      </c>
      <c r="AC64" s="433">
        <v>3.200000000000001</v>
      </c>
      <c r="AD64" s="337">
        <v>7.950000000000001</v>
      </c>
    </row>
    <row r="65" spans="1:30" s="18" customFormat="1" ht="15" customHeight="1">
      <c r="A65" s="176" t="s">
        <v>39</v>
      </c>
      <c r="B65" s="40" t="s">
        <v>133</v>
      </c>
      <c r="C65" s="52" t="s">
        <v>89</v>
      </c>
      <c r="D65" s="51">
        <v>13.32</v>
      </c>
      <c r="E65" s="51">
        <v>35669.3</v>
      </c>
      <c r="F65" s="51">
        <v>13.43</v>
      </c>
      <c r="G65" s="58">
        <v>37677.12</v>
      </c>
      <c r="H65" s="53">
        <v>1.15</v>
      </c>
      <c r="I65" s="53">
        <v>1565.76</v>
      </c>
      <c r="J65" s="53">
        <v>0.82</v>
      </c>
      <c r="K65" s="174">
        <v>1079.64</v>
      </c>
      <c r="L65" s="268"/>
      <c r="M65" s="269"/>
      <c r="N65" s="762" t="s">
        <v>39</v>
      </c>
      <c r="O65" s="40" t="s">
        <v>133</v>
      </c>
      <c r="P65" s="52" t="s">
        <v>89</v>
      </c>
      <c r="Q65" s="247"/>
      <c r="R65" s="247"/>
      <c r="S65" s="247"/>
      <c r="T65" s="247"/>
      <c r="U65" s="247"/>
      <c r="V65" s="247"/>
      <c r="W65" s="247"/>
      <c r="X65" s="248"/>
      <c r="Y65" s="270"/>
      <c r="Z65" s="437" t="s">
        <v>39</v>
      </c>
      <c r="AA65" s="40" t="s">
        <v>133</v>
      </c>
      <c r="AB65" s="52" t="s">
        <v>89</v>
      </c>
      <c r="AC65" s="433">
        <v>22.86</v>
      </c>
      <c r="AD65" s="337">
        <v>12.61</v>
      </c>
    </row>
    <row r="66" spans="1:30" s="18" customFormat="1" ht="15" customHeight="1">
      <c r="A66" s="176" t="s">
        <v>40</v>
      </c>
      <c r="B66" s="40" t="s">
        <v>75</v>
      </c>
      <c r="C66" s="52" t="s">
        <v>89</v>
      </c>
      <c r="D66" s="53">
        <v>18.85</v>
      </c>
      <c r="E66" s="53">
        <v>25244.23</v>
      </c>
      <c r="F66" s="53">
        <v>21.04</v>
      </c>
      <c r="G66" s="53">
        <v>27836.34</v>
      </c>
      <c r="H66" s="59">
        <v>72.94</v>
      </c>
      <c r="I66" s="59">
        <v>93187.57</v>
      </c>
      <c r="J66" s="59">
        <v>50.99</v>
      </c>
      <c r="K66" s="185">
        <v>63073.87</v>
      </c>
      <c r="L66" s="268"/>
      <c r="M66" s="269"/>
      <c r="N66" s="6" t="s">
        <v>40</v>
      </c>
      <c r="O66" s="40" t="s">
        <v>75</v>
      </c>
      <c r="P66" s="52" t="s">
        <v>89</v>
      </c>
      <c r="Q66" s="247"/>
      <c r="R66" s="247"/>
      <c r="S66" s="247"/>
      <c r="T66" s="247"/>
      <c r="U66" s="247"/>
      <c r="V66" s="247"/>
      <c r="W66" s="247"/>
      <c r="X66" s="248"/>
      <c r="Y66" s="270"/>
      <c r="Z66" s="437" t="s">
        <v>40</v>
      </c>
      <c r="AA66" s="40" t="s">
        <v>75</v>
      </c>
      <c r="AB66" s="52" t="s">
        <v>89</v>
      </c>
      <c r="AC66" s="433">
        <v>44.30000000000001</v>
      </c>
      <c r="AD66" s="337">
        <v>30.57999999999999</v>
      </c>
    </row>
    <row r="67" spans="1:30" s="18" customFormat="1" ht="15" customHeight="1">
      <c r="A67" s="176" t="s">
        <v>76</v>
      </c>
      <c r="B67" s="43" t="s">
        <v>77</v>
      </c>
      <c r="C67" s="52" t="s">
        <v>89</v>
      </c>
      <c r="D67" s="53">
        <v>2.45</v>
      </c>
      <c r="E67" s="53">
        <v>2077</v>
      </c>
      <c r="F67" s="53">
        <v>2.54</v>
      </c>
      <c r="G67" s="53">
        <v>2097.04</v>
      </c>
      <c r="H67" s="53">
        <v>0.01</v>
      </c>
      <c r="I67" s="53">
        <v>9.99</v>
      </c>
      <c r="J67" s="53">
        <v>0.01</v>
      </c>
      <c r="K67" s="174">
        <v>13.77</v>
      </c>
      <c r="L67" s="268"/>
      <c r="M67" s="269"/>
      <c r="N67" s="6" t="s">
        <v>76</v>
      </c>
      <c r="O67" s="40" t="s">
        <v>77</v>
      </c>
      <c r="P67" s="52" t="s">
        <v>89</v>
      </c>
      <c r="Q67" s="247"/>
      <c r="R67" s="247"/>
      <c r="S67" s="247"/>
      <c r="T67" s="247"/>
      <c r="U67" s="247"/>
      <c r="V67" s="247"/>
      <c r="W67" s="247"/>
      <c r="X67" s="248"/>
      <c r="Y67" s="270"/>
      <c r="Z67" s="437" t="s">
        <v>76</v>
      </c>
      <c r="AA67" s="40" t="s">
        <v>77</v>
      </c>
      <c r="AB67" s="52" t="s">
        <v>89</v>
      </c>
      <c r="AC67" s="433">
        <v>2.4400000000000004</v>
      </c>
      <c r="AD67" s="337">
        <v>2.5300000000000002</v>
      </c>
    </row>
    <row r="68" spans="1:30" s="18" customFormat="1" ht="15" customHeight="1" thickBot="1">
      <c r="A68" s="186">
        <v>10.4</v>
      </c>
      <c r="B68" s="187" t="s">
        <v>213</v>
      </c>
      <c r="C68" s="188" t="s">
        <v>89</v>
      </c>
      <c r="D68" s="189">
        <v>2.57</v>
      </c>
      <c r="E68" s="189">
        <v>17211.73</v>
      </c>
      <c r="F68" s="189">
        <v>2.12</v>
      </c>
      <c r="G68" s="189">
        <v>14677.54</v>
      </c>
      <c r="H68" s="189">
        <v>0.48</v>
      </c>
      <c r="I68" s="189">
        <v>3588.04</v>
      </c>
      <c r="J68" s="189">
        <v>0.64</v>
      </c>
      <c r="K68" s="190">
        <v>4945.07</v>
      </c>
      <c r="L68" s="268"/>
      <c r="M68" s="269"/>
      <c r="N68" s="33">
        <v>10.4</v>
      </c>
      <c r="O68" s="47" t="s">
        <v>213</v>
      </c>
      <c r="P68" s="188" t="s">
        <v>89</v>
      </c>
      <c r="Q68" s="261"/>
      <c r="R68" s="261"/>
      <c r="S68" s="261"/>
      <c r="T68" s="261"/>
      <c r="U68" s="261"/>
      <c r="V68" s="261"/>
      <c r="W68" s="261"/>
      <c r="X68" s="262"/>
      <c r="Y68" s="270"/>
      <c r="Z68" s="439">
        <v>10.4</v>
      </c>
      <c r="AA68" s="47" t="s">
        <v>213</v>
      </c>
      <c r="AB68" s="188" t="s">
        <v>89</v>
      </c>
      <c r="AC68" s="317">
        <v>5.459999999999999</v>
      </c>
      <c r="AD68" s="558">
        <v>2.71</v>
      </c>
    </row>
    <row r="69" spans="1:27" ht="21" customHeight="1" thickTop="1">
      <c r="A69" s="113"/>
      <c r="B69" s="270" t="s">
        <v>152</v>
      </c>
      <c r="C69" s="347"/>
      <c r="D69" s="106"/>
      <c r="E69" s="106"/>
      <c r="F69" s="106"/>
      <c r="G69" s="106"/>
      <c r="H69" s="106"/>
      <c r="I69" s="106"/>
      <c r="J69" s="106"/>
      <c r="K69" s="106"/>
      <c r="M69" s="20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</row>
    <row r="70" spans="1:27" ht="12.75" customHeight="1">
      <c r="A70" s="107"/>
      <c r="B70" s="348"/>
      <c r="C70" s="107"/>
      <c r="D70" s="107"/>
      <c r="E70" s="107"/>
      <c r="F70" s="107"/>
      <c r="G70" s="107"/>
      <c r="H70" s="107"/>
      <c r="I70" s="107"/>
      <c r="J70" s="107"/>
      <c r="K70" s="107"/>
      <c r="M70" s="20"/>
      <c r="N70" s="263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</row>
    <row r="71" spans="1:27" ht="12.75" customHeight="1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M71" s="20"/>
      <c r="N71" s="263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</row>
    <row r="72" spans="1:27" ht="12.75" customHeight="1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M72" s="20"/>
      <c r="N72" s="263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</row>
    <row r="73" spans="1:27" ht="12.75" customHeight="1">
      <c r="A73" s="107"/>
      <c r="C73" s="107"/>
      <c r="D73" s="107"/>
      <c r="E73" s="107"/>
      <c r="F73" s="107"/>
      <c r="G73" s="107"/>
      <c r="H73" s="107"/>
      <c r="I73" s="107"/>
      <c r="J73" s="107"/>
      <c r="K73" s="107"/>
      <c r="M73" s="20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</row>
    <row r="74" spans="1:27" ht="12.75" customHeight="1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M74" s="20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</row>
    <row r="75" spans="1:27" ht="12.75" customHeight="1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M75" s="20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</row>
    <row r="76" spans="1:27" ht="12.75" customHeight="1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M76" s="20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</row>
    <row r="77" spans="1:27" ht="12.75" customHeight="1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</row>
    <row r="78" spans="1:27" ht="12.75" customHeight="1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</row>
    <row r="79" spans="1:27" ht="12.75" customHeight="1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</row>
    <row r="80" spans="1:27" ht="12.75" customHeight="1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</row>
    <row r="81" spans="1:27" ht="12.75" customHeight="1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</row>
    <row r="82" spans="1:27" ht="12.75" customHeight="1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</row>
    <row r="83" spans="1:27" ht="12.75" customHeight="1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</row>
    <row r="84" spans="1:27" ht="12.75" customHeight="1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</row>
    <row r="85" spans="1:27" ht="12.7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</row>
    <row r="86" spans="1:27" ht="12.75" customHeight="1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</row>
    <row r="87" spans="1:27" ht="12.75" customHeight="1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</row>
    <row r="88" spans="1:27" ht="12.75" customHeight="1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</row>
    <row r="89" spans="1:27" ht="12.75" customHeight="1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</row>
    <row r="90" spans="1:27" ht="12.75" customHeight="1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</row>
    <row r="91" spans="1:27" ht="12.75" customHeight="1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</row>
    <row r="92" spans="1:27" ht="12.75" customHeight="1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</row>
    <row r="93" spans="1:27" ht="12.75" customHeight="1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</row>
    <row r="94" spans="1:27" ht="12.75" customHeight="1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</row>
    <row r="95" spans="1:27" ht="12.75" customHeight="1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</row>
    <row r="96" spans="1:27" ht="12.75" customHeight="1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</row>
    <row r="97" spans="1:27" ht="12.75" customHeight="1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</row>
    <row r="98" spans="1:27" ht="12.75" customHeight="1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</row>
    <row r="99" spans="1:50" ht="12.75" customHeight="1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U99" s="16" t="s">
        <v>0</v>
      </c>
      <c r="AV99" s="16" t="s">
        <v>0</v>
      </c>
      <c r="AW99" s="16" t="s">
        <v>0</v>
      </c>
      <c r="AX99" s="16" t="s">
        <v>0</v>
      </c>
    </row>
    <row r="100" spans="1:27" ht="12.75" customHeight="1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</row>
  </sheetData>
  <sheetProtection/>
  <mergeCells count="19">
    <mergeCell ref="F9:G9"/>
    <mergeCell ref="D2:D3"/>
    <mergeCell ref="E2:E3"/>
    <mergeCell ref="U6:X6"/>
    <mergeCell ref="Q7:X7"/>
    <mergeCell ref="Q8:T8"/>
    <mergeCell ref="U8:X8"/>
    <mergeCell ref="H2:I2"/>
    <mergeCell ref="H8:K8"/>
    <mergeCell ref="AC8:AD8"/>
    <mergeCell ref="B7:D7"/>
    <mergeCell ref="Q9:R9"/>
    <mergeCell ref="S9:T9"/>
    <mergeCell ref="U9:V9"/>
    <mergeCell ref="W9:X9"/>
    <mergeCell ref="D8:G8"/>
    <mergeCell ref="J9:K9"/>
    <mergeCell ref="D9:E9"/>
    <mergeCell ref="H9:I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geOrder="overThenDown" paperSize="9" scale="56" r:id="rId2"/>
  <colBreaks count="2" manualBreakCount="2">
    <brk id="11" max="65535" man="1"/>
    <brk id="2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showGridLines="0" zoomScale="85" zoomScaleNormal="85" zoomScaleSheetLayoutView="100" zoomScalePageLayoutView="0" workbookViewId="0" topLeftCell="D23">
      <selection activeCell="F33" sqref="F33"/>
    </sheetView>
  </sheetViews>
  <sheetFormatPr defaultColWidth="9.625" defaultRowHeight="12.75" customHeight="1"/>
  <cols>
    <col min="1" max="1" width="11.25390625" style="9" customWidth="1"/>
    <col min="2" max="2" width="68.25390625" style="10" customWidth="1"/>
    <col min="3" max="6" width="22.125" style="10" customWidth="1"/>
    <col min="7" max="7" width="14.375" style="10" customWidth="1"/>
    <col min="8" max="8" width="13.375" style="10" customWidth="1"/>
    <col min="9" max="9" width="12.625" style="114" customWidth="1"/>
    <col min="10" max="10" width="69.375" style="114" customWidth="1"/>
    <col min="11" max="14" width="14.75390625" style="114" customWidth="1"/>
    <col min="15" max="16384" width="9.625" style="10" customWidth="1"/>
  </cols>
  <sheetData>
    <row r="1" spans="1:14" s="62" customFormat="1" ht="12.75" customHeight="1" thickBot="1">
      <c r="A1" s="115"/>
      <c r="B1" s="116"/>
      <c r="C1" s="93"/>
      <c r="D1" s="93">
        <v>62</v>
      </c>
      <c r="E1" s="93">
        <v>91</v>
      </c>
      <c r="F1" s="93">
        <v>91</v>
      </c>
      <c r="I1" s="237"/>
      <c r="J1" s="237"/>
      <c r="K1" s="237"/>
      <c r="L1" s="237"/>
      <c r="M1" s="237"/>
      <c r="N1" s="237"/>
    </row>
    <row r="2" spans="1:13" ht="16.5" customHeight="1">
      <c r="A2" s="94"/>
      <c r="B2" s="428"/>
      <c r="C2" s="19"/>
      <c r="D2" s="366" t="s">
        <v>49</v>
      </c>
      <c r="E2" s="646" t="s">
        <v>274</v>
      </c>
      <c r="F2" s="634" t="s">
        <v>275</v>
      </c>
      <c r="G2" s="11"/>
      <c r="H2" s="12"/>
      <c r="L2" s="441" t="str">
        <f>D2</f>
        <v>Country: </v>
      </c>
      <c r="M2" s="440"/>
    </row>
    <row r="3" spans="1:8" ht="16.5" customHeight="1">
      <c r="A3" s="95"/>
      <c r="B3" s="20"/>
      <c r="C3" s="20"/>
      <c r="D3" s="367" t="s">
        <v>15</v>
      </c>
      <c r="E3" s="365"/>
      <c r="F3" s="647" t="s">
        <v>270</v>
      </c>
      <c r="G3" s="11"/>
      <c r="H3" s="13"/>
    </row>
    <row r="4" spans="1:8" ht="16.5" customHeight="1">
      <c r="A4" s="95"/>
      <c r="B4" s="20"/>
      <c r="C4" s="121"/>
      <c r="D4" s="648" t="s">
        <v>271</v>
      </c>
      <c r="E4" s="365"/>
      <c r="F4" s="368"/>
      <c r="G4" s="11"/>
      <c r="H4" s="13"/>
    </row>
    <row r="5" spans="1:8" ht="16.5" customHeight="1">
      <c r="A5" s="95"/>
      <c r="B5" s="20"/>
      <c r="C5" s="20"/>
      <c r="D5" s="367" t="s">
        <v>11</v>
      </c>
      <c r="E5" s="365"/>
      <c r="F5" s="368"/>
      <c r="G5" s="11"/>
      <c r="H5" s="14"/>
    </row>
    <row r="6" spans="1:8" ht="16.5" customHeight="1">
      <c r="A6" s="95"/>
      <c r="B6" s="709" t="s">
        <v>135</v>
      </c>
      <c r="C6" s="726"/>
      <c r="D6" s="648"/>
      <c r="E6" s="365"/>
      <c r="F6" s="647"/>
      <c r="G6" s="11"/>
      <c r="H6" s="14"/>
    </row>
    <row r="7" spans="1:8" ht="16.5" customHeight="1">
      <c r="A7" s="95"/>
      <c r="B7" s="709"/>
      <c r="C7" s="726"/>
      <c r="D7" s="369"/>
      <c r="E7" s="365"/>
      <c r="F7" s="368"/>
      <c r="G7" s="11"/>
      <c r="H7" s="14"/>
    </row>
    <row r="8" spans="1:8" ht="16.5" customHeight="1">
      <c r="A8" s="95"/>
      <c r="B8" s="727" t="s">
        <v>6</v>
      </c>
      <c r="C8" s="728"/>
      <c r="D8" s="367" t="s">
        <v>12</v>
      </c>
      <c r="E8" s="644"/>
      <c r="F8" s="638"/>
      <c r="G8" s="11"/>
      <c r="H8" s="14"/>
    </row>
    <row r="9" spans="1:8" ht="21" customHeight="1">
      <c r="A9" s="95"/>
      <c r="B9" s="729" t="s">
        <v>104</v>
      </c>
      <c r="C9" s="730"/>
      <c r="D9" s="352" t="s">
        <v>14</v>
      </c>
      <c r="E9" s="649"/>
      <c r="F9" s="368"/>
      <c r="G9" s="11"/>
      <c r="H9" s="14"/>
    </row>
    <row r="10" spans="1:8" ht="21" customHeight="1">
      <c r="A10" s="95"/>
      <c r="B10" s="727" t="s">
        <v>64</v>
      </c>
      <c r="C10" s="727"/>
      <c r="D10" s="272" t="s">
        <v>0</v>
      </c>
      <c r="E10" s="273"/>
      <c r="F10" s="274"/>
      <c r="G10" s="11"/>
      <c r="H10" s="14"/>
    </row>
    <row r="11" spans="1:8" ht="16.5" customHeight="1">
      <c r="A11" s="95"/>
      <c r="B11" s="122"/>
      <c r="C11" s="122"/>
      <c r="D11" s="272"/>
      <c r="E11" s="273"/>
      <c r="F11" s="274"/>
      <c r="G11" s="11"/>
      <c r="H11" s="14"/>
    </row>
    <row r="12" spans="1:13" ht="20.25">
      <c r="A12" s="95"/>
      <c r="B12" s="122"/>
      <c r="C12" s="339" t="s">
        <v>128</v>
      </c>
      <c r="D12" s="340" t="s">
        <v>276</v>
      </c>
      <c r="E12" s="157" t="s">
        <v>0</v>
      </c>
      <c r="F12" s="158"/>
      <c r="G12" s="11"/>
      <c r="H12" s="14"/>
      <c r="J12" s="238" t="s">
        <v>112</v>
      </c>
      <c r="K12" s="719" t="s">
        <v>109</v>
      </c>
      <c r="L12" s="720"/>
      <c r="M12" s="20"/>
    </row>
    <row r="13" spans="1:8" ht="16.5" customHeight="1" thickBot="1">
      <c r="A13" s="96"/>
      <c r="B13" s="429"/>
      <c r="C13" s="117"/>
      <c r="D13" s="275" t="s">
        <v>0</v>
      </c>
      <c r="E13" s="20"/>
      <c r="F13" s="123"/>
      <c r="G13" s="11"/>
      <c r="H13" s="14"/>
    </row>
    <row r="14" spans="1:14" s="104" customFormat="1" ht="17.25" customHeight="1">
      <c r="A14" s="320" t="s">
        <v>16</v>
      </c>
      <c r="B14" s="320" t="s">
        <v>16</v>
      </c>
      <c r="C14" s="703" t="s">
        <v>107</v>
      </c>
      <c r="D14" s="706"/>
      <c r="E14" s="703" t="s">
        <v>108</v>
      </c>
      <c r="F14" s="721"/>
      <c r="G14" s="102"/>
      <c r="H14" s="103"/>
      <c r="I14" s="509" t="s">
        <v>16</v>
      </c>
      <c r="J14" s="510" t="str">
        <f>B14</f>
        <v>Product</v>
      </c>
      <c r="K14" s="717" t="str">
        <f>C14</f>
        <v>I M P O R T  V A L U E</v>
      </c>
      <c r="L14" s="722"/>
      <c r="M14" s="717" t="str">
        <f>E14</f>
        <v>E X P O R T  V A L U E </v>
      </c>
      <c r="N14" s="718"/>
    </row>
    <row r="15" spans="1:14" s="107" customFormat="1" ht="20.25" customHeight="1">
      <c r="A15" s="343" t="s">
        <v>41</v>
      </c>
      <c r="B15" s="343" t="s">
        <v>0</v>
      </c>
      <c r="C15" s="341">
        <v>2015</v>
      </c>
      <c r="D15" s="341">
        <f>C15+1</f>
        <v>2016</v>
      </c>
      <c r="E15" s="341">
        <f>C15</f>
        <v>2015</v>
      </c>
      <c r="F15" s="342">
        <f>D15</f>
        <v>2016</v>
      </c>
      <c r="G15" s="105"/>
      <c r="H15" s="105"/>
      <c r="I15" s="7" t="s">
        <v>7</v>
      </c>
      <c r="J15" s="335"/>
      <c r="K15" s="160">
        <f>C15</f>
        <v>2015</v>
      </c>
      <c r="L15" s="160">
        <f>D15</f>
        <v>2016</v>
      </c>
      <c r="M15" s="160">
        <f>E15</f>
        <v>2015</v>
      </c>
      <c r="N15" s="511">
        <f>F15</f>
        <v>2016</v>
      </c>
    </row>
    <row r="16" spans="1:14" s="107" customFormat="1" ht="21.75" customHeight="1">
      <c r="A16" s="350">
        <v>11</v>
      </c>
      <c r="B16" s="723" t="s">
        <v>191</v>
      </c>
      <c r="C16" s="724"/>
      <c r="D16" s="724"/>
      <c r="E16" s="724"/>
      <c r="F16" s="725"/>
      <c r="G16" s="106"/>
      <c r="H16" s="106"/>
      <c r="I16" s="512">
        <f aca="true" t="shared" si="0" ref="I16:J37">A16</f>
        <v>11</v>
      </c>
      <c r="J16" s="334" t="str">
        <f t="shared" si="0"/>
        <v>SECONDARY WOOD PRODUCTS</v>
      </c>
      <c r="K16" s="318"/>
      <c r="L16" s="319"/>
      <c r="M16" s="319"/>
      <c r="N16" s="513"/>
    </row>
    <row r="17" spans="1:14" s="18" customFormat="1" ht="21.75" customHeight="1">
      <c r="A17" s="321" t="s">
        <v>91</v>
      </c>
      <c r="B17" s="108" t="s">
        <v>192</v>
      </c>
      <c r="C17" s="650">
        <v>4362.62</v>
      </c>
      <c r="D17" s="651">
        <v>5618.91</v>
      </c>
      <c r="E17" s="652">
        <v>39802.97</v>
      </c>
      <c r="F17" s="653">
        <v>45634.97</v>
      </c>
      <c r="G17" s="17"/>
      <c r="H17" s="17"/>
      <c r="I17" s="514" t="str">
        <f t="shared" si="0"/>
        <v>11.1</v>
      </c>
      <c r="J17" s="38" t="str">
        <f t="shared" si="0"/>
        <v>FURTHER PROCESSED SAWNWOOD</v>
      </c>
      <c r="K17" s="277">
        <f>C17-(C18+C19)</f>
        <v>0.009999999999308784</v>
      </c>
      <c r="L17" s="277">
        <f>D17-(D18+D19)</f>
        <v>0</v>
      </c>
      <c r="M17" s="277">
        <f>E17-(E18+E19)</f>
        <v>0</v>
      </c>
      <c r="N17" s="515">
        <f>F17-(F18+F19)</f>
        <v>0</v>
      </c>
    </row>
    <row r="18" spans="1:14" s="18" customFormat="1" ht="21.75" customHeight="1">
      <c r="A18" s="321" t="s">
        <v>92</v>
      </c>
      <c r="B18" s="325" t="s">
        <v>3</v>
      </c>
      <c r="C18" s="654">
        <v>950.54</v>
      </c>
      <c r="D18" s="654">
        <v>1400.83</v>
      </c>
      <c r="E18" s="655">
        <v>1047.36</v>
      </c>
      <c r="F18" s="656">
        <v>900.19</v>
      </c>
      <c r="G18" s="17"/>
      <c r="H18" s="17"/>
      <c r="I18" s="514" t="str">
        <f t="shared" si="0"/>
        <v>11.1.C</v>
      </c>
      <c r="J18" s="336" t="str">
        <f t="shared" si="0"/>
        <v>Coniferous</v>
      </c>
      <c r="K18" s="276" t="s">
        <v>0</v>
      </c>
      <c r="L18" s="278"/>
      <c r="M18" s="278"/>
      <c r="N18" s="248"/>
    </row>
    <row r="19" spans="1:14" s="18" customFormat="1" ht="21.75" customHeight="1">
      <c r="A19" s="321" t="s">
        <v>105</v>
      </c>
      <c r="B19" s="325" t="s">
        <v>98</v>
      </c>
      <c r="C19" s="657">
        <v>3412.07</v>
      </c>
      <c r="D19" s="657">
        <v>4218.08</v>
      </c>
      <c r="E19" s="652">
        <v>38755.61</v>
      </c>
      <c r="F19" s="653">
        <v>44734.78</v>
      </c>
      <c r="G19" s="17"/>
      <c r="H19" s="17"/>
      <c r="I19" s="514" t="str">
        <f t="shared" si="0"/>
        <v>11.1.NC</v>
      </c>
      <c r="J19" s="336" t="str">
        <f t="shared" si="0"/>
        <v>Non-coniferous</v>
      </c>
      <c r="K19" s="276" t="s">
        <v>0</v>
      </c>
      <c r="L19" s="278"/>
      <c r="M19" s="278"/>
      <c r="N19" s="248"/>
    </row>
    <row r="20" spans="1:14" s="18" customFormat="1" ht="21.75" customHeight="1">
      <c r="A20" s="443" t="s">
        <v>106</v>
      </c>
      <c r="B20" s="326" t="s">
        <v>93</v>
      </c>
      <c r="C20" s="651">
        <v>2.73</v>
      </c>
      <c r="D20" s="651">
        <v>364.18</v>
      </c>
      <c r="E20" s="652">
        <v>0</v>
      </c>
      <c r="F20" s="653">
        <v>1.27</v>
      </c>
      <c r="G20" s="17"/>
      <c r="H20" s="17"/>
      <c r="I20" s="514" t="str">
        <f t="shared" si="0"/>
        <v>11.1.NC.T</v>
      </c>
      <c r="J20" s="43" t="str">
        <f t="shared" si="0"/>
        <v>of which: Tropical</v>
      </c>
      <c r="K20" s="290">
        <f>IF(AND(ISNUMBER(C20/C19),C20&gt;C19),"&gt; 11.1.NC !!","")</f>
      </c>
      <c r="L20" s="571">
        <f>IF(AND(ISNUMBER(D20/D19),D20&gt;D19),"&gt; 11.1.NC !!","")</f>
      </c>
      <c r="M20" s="571">
        <f>IF(AND(ISNUMBER(E20/E19),E20&gt;E19),"&gt; 11.1.NC !!","")</f>
      </c>
      <c r="N20" s="256">
        <f>IF(AND(ISNUMBER(F20/F19),F20&gt;F19),"&gt; 11.1.NC !!","")</f>
      </c>
    </row>
    <row r="21" spans="1:14" s="18" customFormat="1" ht="21.75" customHeight="1">
      <c r="A21" s="321" t="s">
        <v>94</v>
      </c>
      <c r="B21" s="444" t="s">
        <v>193</v>
      </c>
      <c r="C21" s="655">
        <v>4499.37</v>
      </c>
      <c r="D21" s="651">
        <v>4835.04</v>
      </c>
      <c r="E21" s="655">
        <v>17869.74</v>
      </c>
      <c r="F21" s="653">
        <v>19335.05</v>
      </c>
      <c r="G21" s="17"/>
      <c r="H21" s="17"/>
      <c r="I21" s="514" t="str">
        <f t="shared" si="0"/>
        <v>11.2</v>
      </c>
      <c r="J21" s="110" t="str">
        <f t="shared" si="0"/>
        <v>WOODEN WRAPPING AND PACKAGING MATERIAL</v>
      </c>
      <c r="K21" s="247"/>
      <c r="L21" s="278"/>
      <c r="M21" s="278"/>
      <c r="N21" s="248"/>
    </row>
    <row r="22" spans="1:14" s="18" customFormat="1" ht="21.75" customHeight="1">
      <c r="A22" s="443" t="s">
        <v>95</v>
      </c>
      <c r="B22" s="131" t="s">
        <v>194</v>
      </c>
      <c r="C22" s="655">
        <v>3118.67</v>
      </c>
      <c r="D22" s="651">
        <v>2492.17</v>
      </c>
      <c r="E22" s="655">
        <v>657.06</v>
      </c>
      <c r="F22" s="653">
        <v>1056.56</v>
      </c>
      <c r="G22" s="17"/>
      <c r="H22" s="17"/>
      <c r="I22" s="514" t="str">
        <f t="shared" si="0"/>
        <v>11.3</v>
      </c>
      <c r="J22" s="110" t="str">
        <f t="shared" si="0"/>
        <v>WOOD PRODUCTS FOR DOMESTIC/DECORATIVE USE</v>
      </c>
      <c r="K22" s="247"/>
      <c r="L22" s="278"/>
      <c r="M22" s="278"/>
      <c r="N22" s="248"/>
    </row>
    <row r="23" spans="1:14" s="18" customFormat="1" ht="21.75" customHeight="1">
      <c r="A23" s="443" t="s">
        <v>96</v>
      </c>
      <c r="B23" s="560" t="s">
        <v>195</v>
      </c>
      <c r="C23" s="655">
        <v>5970.98</v>
      </c>
      <c r="D23" s="651">
        <v>6814.99</v>
      </c>
      <c r="E23" s="655">
        <v>7378.53</v>
      </c>
      <c r="F23" s="653">
        <v>8836.13</v>
      </c>
      <c r="G23" s="17"/>
      <c r="H23" s="17"/>
      <c r="I23" s="514" t="str">
        <f t="shared" si="0"/>
        <v>11.4</v>
      </c>
      <c r="J23" s="110" t="str">
        <f t="shared" si="0"/>
        <v>OTHER MANUFACTURED WOOD PRODUCTS</v>
      </c>
      <c r="K23" s="247"/>
      <c r="L23" s="278"/>
      <c r="M23" s="278"/>
      <c r="N23" s="248"/>
    </row>
    <row r="24" spans="1:14" s="18" customFormat="1" ht="21.75" customHeight="1">
      <c r="A24" s="321" t="s">
        <v>97</v>
      </c>
      <c r="B24" s="444" t="s">
        <v>196</v>
      </c>
      <c r="C24" s="655">
        <v>11441.69</v>
      </c>
      <c r="D24" s="651">
        <v>13481.1</v>
      </c>
      <c r="E24" s="655">
        <v>57969.25</v>
      </c>
      <c r="F24" s="653">
        <v>63562.25</v>
      </c>
      <c r="G24" s="17"/>
      <c r="H24" s="17"/>
      <c r="I24" s="514" t="str">
        <f t="shared" si="0"/>
        <v>11.5</v>
      </c>
      <c r="J24" s="110" t="str">
        <f t="shared" si="0"/>
        <v>BUILDER’S JOINERY AND CARPENTRY OF WOOD</v>
      </c>
      <c r="K24" s="247"/>
      <c r="L24" s="278"/>
      <c r="M24" s="278"/>
      <c r="N24" s="248"/>
    </row>
    <row r="25" spans="1:14" s="18" customFormat="1" ht="21.75" customHeight="1">
      <c r="A25" s="321">
        <v>11.6</v>
      </c>
      <c r="B25" s="328" t="s">
        <v>197</v>
      </c>
      <c r="C25" s="655">
        <v>62278.85</v>
      </c>
      <c r="D25" s="651">
        <v>91891.71</v>
      </c>
      <c r="E25" s="655">
        <v>230743.45</v>
      </c>
      <c r="F25" s="653">
        <v>435936.15</v>
      </c>
      <c r="G25" s="17"/>
      <c r="H25" s="17"/>
      <c r="I25" s="514">
        <f t="shared" si="0"/>
        <v>11.6</v>
      </c>
      <c r="J25" s="131" t="str">
        <f t="shared" si="0"/>
        <v>WOODEN FURNITURE</v>
      </c>
      <c r="K25" s="255"/>
      <c r="L25" s="571"/>
      <c r="M25" s="571"/>
      <c r="N25" s="256"/>
    </row>
    <row r="26" spans="1:14" s="18" customFormat="1" ht="21.75" customHeight="1">
      <c r="A26" s="321">
        <v>11.7</v>
      </c>
      <c r="B26" s="327" t="s">
        <v>198</v>
      </c>
      <c r="C26" s="652">
        <v>2525.09</v>
      </c>
      <c r="D26" s="651">
        <v>3900.68</v>
      </c>
      <c r="E26" s="652">
        <v>49684.31</v>
      </c>
      <c r="F26" s="653">
        <v>63541.01</v>
      </c>
      <c r="G26" s="17"/>
      <c r="H26" s="17"/>
      <c r="I26" s="514">
        <f t="shared" si="0"/>
        <v>11.7</v>
      </c>
      <c r="J26" s="110" t="str">
        <f t="shared" si="0"/>
        <v>PREFABRICATED BUILDINGS</v>
      </c>
      <c r="K26" s="247"/>
      <c r="L26" s="278"/>
      <c r="M26" s="278"/>
      <c r="N26" s="248"/>
    </row>
    <row r="27" spans="1:14" s="18" customFormat="1" ht="21.75" customHeight="1">
      <c r="A27" s="322" t="s">
        <v>134</v>
      </c>
      <c r="B27" s="325" t="s">
        <v>226</v>
      </c>
      <c r="C27" s="652">
        <v>519.35</v>
      </c>
      <c r="D27" s="651">
        <v>319.76</v>
      </c>
      <c r="E27" s="652">
        <v>12815.58</v>
      </c>
      <c r="F27" s="653">
        <v>15881.55</v>
      </c>
      <c r="G27" s="17"/>
      <c r="H27" s="17"/>
      <c r="I27" s="516" t="str">
        <f t="shared" si="0"/>
        <v>11.7.1</v>
      </c>
      <c r="J27" s="45" t="str">
        <f t="shared" si="0"/>
        <v>of which: OF WOOD</v>
      </c>
      <c r="K27" s="255">
        <f>IF(AND(ISNUMBER(C27/C26),C27&gt;C26),"&gt; 11.7 !!","")</f>
      </c>
      <c r="L27" s="255">
        <f>IF(AND(ISNUMBER(D27/D26),D27&gt;D26),"&gt; 11.7 !!","")</f>
      </c>
      <c r="M27" s="255">
        <f>IF(AND(ISNUMBER(E27/E26),E27&gt;E26),"&gt; 11.7 !!","")</f>
      </c>
      <c r="N27" s="442">
        <f>IF(AND(ISNUMBER(F27/F26),F27&gt;F26),"&gt; 11.7 !!","")</f>
      </c>
    </row>
    <row r="28" spans="1:14" s="18" customFormat="1" ht="21.75" customHeight="1">
      <c r="A28" s="351">
        <v>12</v>
      </c>
      <c r="B28" s="723" t="s">
        <v>199</v>
      </c>
      <c r="C28" s="724"/>
      <c r="D28" s="724"/>
      <c r="E28" s="724"/>
      <c r="F28" s="725"/>
      <c r="G28" s="17"/>
      <c r="H28" s="17"/>
      <c r="I28" s="517">
        <f t="shared" si="0"/>
        <v>12</v>
      </c>
      <c r="J28" s="334" t="str">
        <f t="shared" si="0"/>
        <v>SECONDARY PAPER PRODUCTS</v>
      </c>
      <c r="K28" s="332" t="s">
        <v>0</v>
      </c>
      <c r="L28" s="333" t="s">
        <v>0</v>
      </c>
      <c r="M28" s="333" t="s">
        <v>0</v>
      </c>
      <c r="N28" s="518" t="s">
        <v>0</v>
      </c>
    </row>
    <row r="29" spans="1:14" s="18" customFormat="1" ht="21.75" customHeight="1">
      <c r="A29" s="321">
        <v>12.1</v>
      </c>
      <c r="B29" s="109" t="s">
        <v>200</v>
      </c>
      <c r="C29" s="652">
        <v>2946.33</v>
      </c>
      <c r="D29" s="651">
        <v>3266.76</v>
      </c>
      <c r="E29" s="652">
        <v>45.6</v>
      </c>
      <c r="F29" s="653">
        <v>61.94</v>
      </c>
      <c r="G29" s="17"/>
      <c r="H29" s="17"/>
      <c r="I29" s="514">
        <f t="shared" si="0"/>
        <v>12.1</v>
      </c>
      <c r="J29" s="38" t="str">
        <f t="shared" si="0"/>
        <v>COMPOSITE PAPER AND PAPERBOARD</v>
      </c>
      <c r="K29" s="247"/>
      <c r="L29" s="278"/>
      <c r="M29" s="278"/>
      <c r="N29" s="248"/>
    </row>
    <row r="30" spans="1:14" s="18" customFormat="1" ht="21.75" customHeight="1">
      <c r="A30" s="321">
        <v>12.2</v>
      </c>
      <c r="B30" s="445" t="s">
        <v>201</v>
      </c>
      <c r="C30" s="652">
        <v>10673.1</v>
      </c>
      <c r="D30" s="651">
        <v>13256.11</v>
      </c>
      <c r="E30" s="652">
        <v>1176.46</v>
      </c>
      <c r="F30" s="653">
        <v>614.72</v>
      </c>
      <c r="G30" s="17"/>
      <c r="H30" s="17"/>
      <c r="I30" s="514">
        <f t="shared" si="0"/>
        <v>12.2</v>
      </c>
      <c r="J30" s="38" t="str">
        <f t="shared" si="0"/>
        <v>SPECIAL COATED PAPER AND PULP PRODUCTS</v>
      </c>
      <c r="K30" s="247"/>
      <c r="L30" s="278"/>
      <c r="M30" s="278"/>
      <c r="N30" s="248"/>
    </row>
    <row r="31" spans="1:14" s="18" customFormat="1" ht="21.75" customHeight="1">
      <c r="A31" s="321">
        <v>12.3</v>
      </c>
      <c r="B31" s="445" t="s">
        <v>256</v>
      </c>
      <c r="C31" s="652">
        <v>821.41</v>
      </c>
      <c r="D31" s="651">
        <v>297.98</v>
      </c>
      <c r="E31" s="652">
        <v>7.67</v>
      </c>
      <c r="F31" s="653">
        <v>10.92</v>
      </c>
      <c r="G31" s="17"/>
      <c r="H31" s="17"/>
      <c r="I31" s="514">
        <f t="shared" si="0"/>
        <v>12.3</v>
      </c>
      <c r="J31" s="38" t="str">
        <f t="shared" si="0"/>
        <v>CARBON PAPER AND SELF-COPYING PAPER, READY FOR USE</v>
      </c>
      <c r="K31" s="247"/>
      <c r="L31" s="278"/>
      <c r="M31" s="278"/>
      <c r="N31" s="248"/>
    </row>
    <row r="32" spans="1:14" s="18" customFormat="1" ht="21.75" customHeight="1">
      <c r="A32" s="321">
        <v>12.4</v>
      </c>
      <c r="B32" s="445" t="s">
        <v>202</v>
      </c>
      <c r="C32" s="658">
        <v>30698.64</v>
      </c>
      <c r="D32" s="651">
        <v>30264.72</v>
      </c>
      <c r="E32" s="658">
        <v>41506.3</v>
      </c>
      <c r="F32" s="653">
        <v>40059.75</v>
      </c>
      <c r="G32" s="17"/>
      <c r="H32" s="17"/>
      <c r="I32" s="514">
        <f t="shared" si="0"/>
        <v>12.4</v>
      </c>
      <c r="J32" s="38" t="str">
        <f t="shared" si="0"/>
        <v>HOUSEHOLD AND SANITARY PAPER, READY FOR USE</v>
      </c>
      <c r="K32" s="247"/>
      <c r="L32" s="278"/>
      <c r="M32" s="278"/>
      <c r="N32" s="248"/>
    </row>
    <row r="33" spans="1:14" s="18" customFormat="1" ht="21.75" customHeight="1">
      <c r="A33" s="321">
        <v>12.5</v>
      </c>
      <c r="B33" s="109" t="s">
        <v>203</v>
      </c>
      <c r="C33" s="652">
        <v>57445.05</v>
      </c>
      <c r="D33" s="651">
        <v>58886.39</v>
      </c>
      <c r="E33" s="652">
        <v>25881.65</v>
      </c>
      <c r="F33" s="653">
        <v>28739.53</v>
      </c>
      <c r="G33" s="17"/>
      <c r="H33" s="17"/>
      <c r="I33" s="514">
        <f t="shared" si="0"/>
        <v>12.5</v>
      </c>
      <c r="J33" s="46" t="str">
        <f t="shared" si="0"/>
        <v>PACKAGING CARTONS, BOXES ETC.</v>
      </c>
      <c r="K33" s="255"/>
      <c r="L33" s="571"/>
      <c r="M33" s="571"/>
      <c r="N33" s="256"/>
    </row>
    <row r="34" spans="1:14" s="18" customFormat="1" ht="21.75" customHeight="1">
      <c r="A34" s="323">
        <v>12.6</v>
      </c>
      <c r="B34" s="111" t="s">
        <v>204</v>
      </c>
      <c r="C34" s="652">
        <v>33140.81</v>
      </c>
      <c r="D34" s="651">
        <v>36306.49</v>
      </c>
      <c r="E34" s="652">
        <v>4344.75</v>
      </c>
      <c r="F34" s="653">
        <v>4777.73</v>
      </c>
      <c r="G34" s="17"/>
      <c r="H34" s="17"/>
      <c r="I34" s="514">
        <f t="shared" si="0"/>
        <v>12.6</v>
      </c>
      <c r="J34" s="331" t="str">
        <f t="shared" si="0"/>
        <v>OTHER ARTICLES OF PAPER AND PAPERBOARD, READY FOR USE</v>
      </c>
      <c r="K34" s="247" t="str">
        <f>IF(AND(ISNUMBER(SUM(C35:C37)),ISNUMBER(C34)),IF(C34&lt;SUM(C35:C37),"&lt; subitems!","OK"),"")</f>
        <v>OK</v>
      </c>
      <c r="L34" s="278" t="str">
        <f>IF(AND(ISNUMBER(SUM(D35:D37)),ISNUMBER(D34)),IF(D34&lt;SUM(D35:D37),"&lt; subitems!","OK"),"")</f>
        <v>OK</v>
      </c>
      <c r="M34" s="278" t="str">
        <f>IF(AND(ISNUMBER(SUM(E35:E37)),ISNUMBER(E34)),IF(E34&lt;SUM(E35:E37),"&lt; subitems!","OK"),"")</f>
        <v>OK</v>
      </c>
      <c r="N34" s="248" t="str">
        <f>IF(AND(ISNUMBER(SUM(F35:F37)),ISNUMBER(F34)),IF(F34&lt;SUM(F35:F37),"&lt; subitems!","OK"),"")</f>
        <v>OK</v>
      </c>
    </row>
    <row r="35" spans="1:14" s="18" customFormat="1" ht="21.75" customHeight="1">
      <c r="A35" s="321" t="s">
        <v>121</v>
      </c>
      <c r="B35" s="329" t="s">
        <v>205</v>
      </c>
      <c r="C35" s="652">
        <v>578.3</v>
      </c>
      <c r="D35" s="651">
        <v>958.99</v>
      </c>
      <c r="E35" s="652">
        <v>0.11</v>
      </c>
      <c r="F35" s="653">
        <v>25.43</v>
      </c>
      <c r="G35" s="17"/>
      <c r="H35" s="17"/>
      <c r="I35" s="514" t="str">
        <f t="shared" si="0"/>
        <v>12.6.1</v>
      </c>
      <c r="J35" s="42" t="str">
        <f t="shared" si="0"/>
        <v>of which: PRINTING AND WRITING PAPER, READY FOR USE</v>
      </c>
      <c r="K35" s="247"/>
      <c r="L35" s="278"/>
      <c r="M35" s="278"/>
      <c r="N35" s="248"/>
    </row>
    <row r="36" spans="1:14" s="18" customFormat="1" ht="21.75" customHeight="1">
      <c r="A36" s="321" t="s">
        <v>122</v>
      </c>
      <c r="B36" s="329" t="s">
        <v>206</v>
      </c>
      <c r="C36" s="652">
        <v>1952.27</v>
      </c>
      <c r="D36" s="651">
        <v>2223.52</v>
      </c>
      <c r="E36" s="652">
        <v>75.32</v>
      </c>
      <c r="F36" s="653">
        <v>68.27</v>
      </c>
      <c r="G36" s="17"/>
      <c r="H36" s="17"/>
      <c r="I36" s="514" t="str">
        <f t="shared" si="0"/>
        <v>12.6.2</v>
      </c>
      <c r="J36" s="42" t="str">
        <f t="shared" si="0"/>
        <v>of which: ARTICLES, MOULDED OR PRESSED FROM PULP</v>
      </c>
      <c r="K36" s="247"/>
      <c r="L36" s="278"/>
      <c r="M36" s="278"/>
      <c r="N36" s="248"/>
    </row>
    <row r="37" spans="1:14" s="18" customFormat="1" ht="21.75" customHeight="1" thickBot="1">
      <c r="A37" s="324" t="s">
        <v>123</v>
      </c>
      <c r="B37" s="330" t="s">
        <v>207</v>
      </c>
      <c r="C37" s="659">
        <v>683.6</v>
      </c>
      <c r="D37" s="660">
        <v>700.27</v>
      </c>
      <c r="E37" s="661">
        <v>3.46</v>
      </c>
      <c r="F37" s="662">
        <v>0.54</v>
      </c>
      <c r="G37" s="17"/>
      <c r="H37" s="17"/>
      <c r="I37" s="519" t="str">
        <f t="shared" si="0"/>
        <v>12.6.3</v>
      </c>
      <c r="J37" s="112" t="str">
        <f t="shared" si="0"/>
        <v>of which: FILTER PAPER AND PAPERBOARD, READY FOR USE</v>
      </c>
      <c r="K37" s="261"/>
      <c r="L37" s="520"/>
      <c r="M37" s="520"/>
      <c r="N37" s="262"/>
    </row>
    <row r="38" spans="1:9" ht="15" customHeight="1">
      <c r="A38" s="113"/>
      <c r="B38" s="349"/>
      <c r="C38" s="349"/>
      <c r="D38" s="106"/>
      <c r="E38" s="106"/>
      <c r="F38" s="106"/>
      <c r="G38" s="11"/>
      <c r="H38" s="11"/>
      <c r="I38" s="199" t="s">
        <v>0</v>
      </c>
    </row>
    <row r="39" spans="1:8" ht="12.75" customHeight="1">
      <c r="A39" s="113"/>
      <c r="B39" s="348"/>
      <c r="C39" s="107"/>
      <c r="D39" s="107"/>
      <c r="E39" s="107"/>
      <c r="F39" s="107"/>
      <c r="G39" s="11"/>
      <c r="H39" s="11"/>
    </row>
    <row r="40" spans="1:8" ht="12.75" customHeight="1">
      <c r="A40" s="113"/>
      <c r="B40" s="107"/>
      <c r="C40" s="107"/>
      <c r="D40" s="107"/>
      <c r="E40" s="107"/>
      <c r="F40" s="107"/>
      <c r="G40" s="11"/>
      <c r="H40" s="11"/>
    </row>
    <row r="41" spans="1:8" ht="12.75" customHeight="1">
      <c r="A41" s="113"/>
      <c r="B41" s="107"/>
      <c r="C41" s="107"/>
      <c r="D41" s="107"/>
      <c r="E41" s="107"/>
      <c r="F41" s="107"/>
      <c r="G41" s="11"/>
      <c r="H41" s="11"/>
    </row>
    <row r="42" spans="1:8" ht="12.75" customHeight="1">
      <c r="A42" s="113"/>
      <c r="B42" s="107"/>
      <c r="C42" s="107"/>
      <c r="D42" s="107"/>
      <c r="E42" s="107"/>
      <c r="F42" s="107"/>
      <c r="G42" s="11"/>
      <c r="H42" s="11"/>
    </row>
    <row r="43" spans="1:8" ht="12.75" customHeight="1">
      <c r="A43" s="113"/>
      <c r="B43" s="107"/>
      <c r="C43" s="107"/>
      <c r="D43" s="107"/>
      <c r="E43" s="107"/>
      <c r="F43" s="107"/>
      <c r="G43" s="11"/>
      <c r="H43" s="11"/>
    </row>
    <row r="44" spans="1:8" ht="12.75" customHeight="1">
      <c r="A44" s="113"/>
      <c r="B44" s="107"/>
      <c r="C44" s="107"/>
      <c r="D44" s="107"/>
      <c r="E44" s="107"/>
      <c r="F44" s="107"/>
      <c r="G44" s="11"/>
      <c r="H44" s="11"/>
    </row>
    <row r="45" spans="1:8" ht="12.75" customHeight="1">
      <c r="A45" s="113"/>
      <c r="B45" s="107"/>
      <c r="C45" s="107"/>
      <c r="D45" s="107"/>
      <c r="E45" s="107"/>
      <c r="F45" s="107"/>
      <c r="G45" s="11"/>
      <c r="H45" s="11"/>
    </row>
    <row r="46" spans="1:6" ht="12.75" customHeight="1">
      <c r="A46" s="113"/>
      <c r="B46" s="107"/>
      <c r="C46" s="107"/>
      <c r="D46" s="107"/>
      <c r="E46" s="107"/>
      <c r="F46" s="107"/>
    </row>
    <row r="47" spans="1:6" ht="12.75" customHeight="1">
      <c r="A47" s="113"/>
      <c r="B47" s="107"/>
      <c r="C47" s="107"/>
      <c r="D47" s="107"/>
      <c r="E47" s="107"/>
      <c r="F47" s="107"/>
    </row>
    <row r="48" spans="1:6" ht="12.75" customHeight="1">
      <c r="A48" s="113"/>
      <c r="B48" s="107"/>
      <c r="C48" s="107"/>
      <c r="D48" s="107"/>
      <c r="E48" s="107"/>
      <c r="F48" s="107"/>
    </row>
    <row r="68" spans="13:16" ht="12.75" customHeight="1">
      <c r="M68" s="279" t="s">
        <v>0</v>
      </c>
      <c r="N68" s="279" t="s">
        <v>0</v>
      </c>
      <c r="O68" s="16" t="s">
        <v>0</v>
      </c>
      <c r="P68" s="16" t="s">
        <v>0</v>
      </c>
    </row>
  </sheetData>
  <sheetProtection sheet="1"/>
  <mergeCells count="11">
    <mergeCell ref="B28:F28"/>
    <mergeCell ref="B6:C7"/>
    <mergeCell ref="B8:C8"/>
    <mergeCell ref="B9:C9"/>
    <mergeCell ref="B10:C10"/>
    <mergeCell ref="M14:N14"/>
    <mergeCell ref="K12:L12"/>
    <mergeCell ref="C14:D14"/>
    <mergeCell ref="E14:F14"/>
    <mergeCell ref="K14:L14"/>
    <mergeCell ref="B16:F16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78" r:id="rId2"/>
  <colBreaks count="1" manualBreakCount="1">
    <brk id="6" min="1" max="3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3"/>
  <sheetViews>
    <sheetView showGridLines="0" tabSelected="1" zoomScale="80" zoomScaleNormal="80" zoomScaleSheetLayoutView="100" workbookViewId="0" topLeftCell="C10">
      <selection activeCell="I30" sqref="I30"/>
    </sheetView>
  </sheetViews>
  <sheetFormatPr defaultColWidth="9.00390625" defaultRowHeight="12.75"/>
  <cols>
    <col min="1" max="1" width="10.25390625" style="0" customWidth="1"/>
    <col min="2" max="2" width="16.625" style="0" customWidth="1"/>
    <col min="3" max="3" width="14.625" style="0" customWidth="1"/>
    <col min="4" max="4" width="68.875" style="0" customWidth="1"/>
    <col min="5" max="5" width="11.625" style="0" customWidth="1"/>
    <col min="6" max="13" width="15.125" style="0" customWidth="1"/>
    <col min="14" max="19" width="1.625" style="0" hidden="1" customWidth="1"/>
    <col min="20" max="23" width="2.375" style="0" hidden="1" customWidth="1"/>
    <col min="24" max="24" width="1.75390625" style="0" hidden="1" customWidth="1"/>
    <col min="25" max="25" width="13.375" style="0" hidden="1" customWidth="1"/>
    <col min="26" max="26" width="5.625" style="0" customWidth="1"/>
    <col min="27" max="27" width="13.375" style="0" customWidth="1"/>
    <col min="28" max="28" width="16.625" style="0" customWidth="1"/>
    <col min="29" max="29" width="14.625" style="0" customWidth="1"/>
    <col min="30" max="30" width="55.75390625" style="0" customWidth="1"/>
    <col min="31" max="31" width="10.75390625" style="0" bestFit="1" customWidth="1"/>
    <col min="32" max="38" width="13.375" style="0" customWidth="1"/>
    <col min="39" max="39" width="19.00390625" style="0" customWidth="1"/>
  </cols>
  <sheetData>
    <row r="1" spans="1:39" ht="16.5" thickBot="1">
      <c r="A1" s="424" t="s">
        <v>0</v>
      </c>
      <c r="B1" s="370"/>
      <c r="C1" s="370" t="s">
        <v>0</v>
      </c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</row>
    <row r="2" spans="1:39" ht="16.5" customHeight="1">
      <c r="A2" s="446" t="s">
        <v>0</v>
      </c>
      <c r="B2" s="373"/>
      <c r="C2" s="373"/>
      <c r="D2" s="374"/>
      <c r="E2" s="374"/>
      <c r="F2" s="374"/>
      <c r="G2" s="374"/>
      <c r="H2" s="375" t="s">
        <v>90</v>
      </c>
      <c r="I2" s="756" t="s">
        <v>274</v>
      </c>
      <c r="J2" s="757"/>
      <c r="K2" s="427" t="s">
        <v>10</v>
      </c>
      <c r="L2" s="758">
        <v>42850</v>
      </c>
      <c r="M2" s="759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448" t="s">
        <v>0</v>
      </c>
      <c r="AE2" s="372"/>
      <c r="AG2" s="372"/>
      <c r="AH2" s="372"/>
      <c r="AI2" s="372"/>
      <c r="AJ2" s="372"/>
      <c r="AK2" s="372"/>
      <c r="AL2" s="372"/>
      <c r="AM2" s="372"/>
    </row>
    <row r="3" spans="1:39" ht="16.5" customHeight="1">
      <c r="A3" s="376"/>
      <c r="B3" s="377" t="s">
        <v>0</v>
      </c>
      <c r="C3" s="377"/>
      <c r="D3" s="378"/>
      <c r="E3" s="378"/>
      <c r="F3" s="378"/>
      <c r="G3" s="378"/>
      <c r="H3" s="750" t="s">
        <v>15</v>
      </c>
      <c r="I3" s="673"/>
      <c r="J3" s="673"/>
      <c r="K3" s="663" t="s">
        <v>270</v>
      </c>
      <c r="L3" s="381"/>
      <c r="M3" s="38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G3" s="372"/>
      <c r="AH3" s="372"/>
      <c r="AI3" s="372"/>
      <c r="AJ3" s="372"/>
      <c r="AK3" s="372"/>
      <c r="AL3" s="372"/>
      <c r="AM3" s="372"/>
    </row>
    <row r="4" spans="1:39" ht="16.5" customHeight="1">
      <c r="A4" s="376"/>
      <c r="B4" s="377" t="s">
        <v>0</v>
      </c>
      <c r="C4" s="377"/>
      <c r="D4" s="378"/>
      <c r="E4" s="378"/>
      <c r="F4" s="378"/>
      <c r="G4" s="378"/>
      <c r="H4" s="760" t="s">
        <v>271</v>
      </c>
      <c r="I4" s="752"/>
      <c r="J4" s="752"/>
      <c r="K4" s="752"/>
      <c r="L4" s="752"/>
      <c r="M4" s="753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G4" s="372"/>
      <c r="AH4" s="372"/>
      <c r="AI4" s="372"/>
      <c r="AJ4" s="372"/>
      <c r="AK4" s="372"/>
      <c r="AL4" s="372"/>
      <c r="AM4" s="372"/>
    </row>
    <row r="5" spans="1:39" ht="16.5" customHeight="1">
      <c r="A5" s="376"/>
      <c r="B5" s="377"/>
      <c r="C5" s="377"/>
      <c r="D5" s="744" t="s">
        <v>137</v>
      </c>
      <c r="E5" s="745"/>
      <c r="F5" s="745"/>
      <c r="G5" s="746"/>
      <c r="H5" s="750" t="s">
        <v>11</v>
      </c>
      <c r="I5" s="673"/>
      <c r="J5" s="664" t="s">
        <v>278</v>
      </c>
      <c r="K5" s="381">
        <v>71000</v>
      </c>
      <c r="L5" s="664" t="s">
        <v>272</v>
      </c>
      <c r="M5" s="382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448" t="s">
        <v>140</v>
      </c>
      <c r="AE5" s="383"/>
      <c r="AF5" s="372" t="s">
        <v>136</v>
      </c>
      <c r="AG5" s="383"/>
      <c r="AH5" s="383"/>
      <c r="AI5" s="383"/>
      <c r="AJ5" s="383"/>
      <c r="AK5" s="383"/>
      <c r="AL5" s="383"/>
      <c r="AM5" s="383"/>
    </row>
    <row r="6" spans="1:39" ht="16.5" customHeight="1">
      <c r="A6" s="376"/>
      <c r="B6" s="384" t="s">
        <v>0</v>
      </c>
      <c r="C6" s="384"/>
      <c r="D6" s="745"/>
      <c r="E6" s="745"/>
      <c r="F6" s="745"/>
      <c r="G6" s="746"/>
      <c r="H6" s="751" t="s">
        <v>0</v>
      </c>
      <c r="I6" s="752"/>
      <c r="J6" s="752"/>
      <c r="K6" s="752"/>
      <c r="L6" s="752"/>
      <c r="M6" s="753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447" t="s">
        <v>138</v>
      </c>
      <c r="AG6" s="372"/>
      <c r="AH6" s="372"/>
      <c r="AI6" s="372"/>
      <c r="AJ6" s="372"/>
      <c r="AK6" s="372"/>
      <c r="AL6" s="372"/>
      <c r="AM6" s="372"/>
    </row>
    <row r="7" spans="1:39" ht="16.5" customHeight="1">
      <c r="A7" s="376"/>
      <c r="B7" s="377"/>
      <c r="C7" s="377"/>
      <c r="D7" s="748" t="s">
        <v>6</v>
      </c>
      <c r="E7" s="748"/>
      <c r="F7" s="748"/>
      <c r="G7" s="749"/>
      <c r="H7" s="385" t="s">
        <v>12</v>
      </c>
      <c r="I7" s="754">
        <v>38733911957</v>
      </c>
      <c r="J7" s="754"/>
      <c r="K7" s="425" t="s">
        <v>13</v>
      </c>
      <c r="L7" s="754">
        <v>38733220622</v>
      </c>
      <c r="M7" s="755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447" t="s">
        <v>139</v>
      </c>
      <c r="AG7" s="372"/>
      <c r="AH7" s="372"/>
      <c r="AI7" s="372"/>
      <c r="AJ7" s="372"/>
      <c r="AK7" s="372"/>
      <c r="AL7" s="372"/>
      <c r="AM7" s="372"/>
    </row>
    <row r="8" spans="1:39" ht="16.5" customHeight="1">
      <c r="A8" s="376"/>
      <c r="B8" s="377"/>
      <c r="C8" s="377"/>
      <c r="D8" s="747" t="s">
        <v>208</v>
      </c>
      <c r="E8" s="748"/>
      <c r="F8" s="748"/>
      <c r="G8" s="748"/>
      <c r="H8" s="379" t="s">
        <v>14</v>
      </c>
      <c r="I8" s="381"/>
      <c r="J8" s="664" t="s">
        <v>273</v>
      </c>
      <c r="K8" s="380"/>
      <c r="L8" s="381"/>
      <c r="M8" s="38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447" t="s">
        <v>141</v>
      </c>
      <c r="AG8" s="372"/>
      <c r="AH8" s="372"/>
      <c r="AI8" s="372"/>
      <c r="AJ8" s="372"/>
      <c r="AK8" s="372"/>
      <c r="AL8" s="372"/>
      <c r="AM8" s="372"/>
    </row>
    <row r="9" spans="1:39" ht="18">
      <c r="A9" s="376"/>
      <c r="B9" s="377"/>
      <c r="C9" s="377"/>
      <c r="D9" s="748" t="s">
        <v>0</v>
      </c>
      <c r="E9" s="748"/>
      <c r="F9" s="748"/>
      <c r="G9" s="748"/>
      <c r="H9" s="739" t="s">
        <v>0</v>
      </c>
      <c r="I9" s="740"/>
      <c r="J9" s="740"/>
      <c r="K9" s="740"/>
      <c r="L9" s="740"/>
      <c r="M9" s="741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448" t="s">
        <v>0</v>
      </c>
      <c r="AE9" s="372"/>
      <c r="AF9" s="447" t="s">
        <v>142</v>
      </c>
      <c r="AG9" s="372"/>
      <c r="AH9" s="372"/>
      <c r="AI9" s="372"/>
      <c r="AJ9" s="372"/>
      <c r="AK9" s="372"/>
      <c r="AL9" s="372"/>
      <c r="AM9" s="372"/>
    </row>
    <row r="10" spans="1:39" ht="20.25">
      <c r="A10" s="376"/>
      <c r="B10" s="377"/>
      <c r="C10" s="377"/>
      <c r="D10" s="390" t="s">
        <v>149</v>
      </c>
      <c r="E10" s="742" t="s">
        <v>279</v>
      </c>
      <c r="F10" s="743"/>
      <c r="G10" s="391"/>
      <c r="H10" s="392" t="s">
        <v>0</v>
      </c>
      <c r="I10" s="393"/>
      <c r="J10" s="387"/>
      <c r="K10" s="386"/>
      <c r="L10" s="388"/>
      <c r="M10" s="389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I10" s="372"/>
      <c r="AJ10" s="372"/>
      <c r="AK10" s="372"/>
      <c r="AL10" s="372"/>
      <c r="AM10" s="372"/>
    </row>
    <row r="11" spans="1:39" ht="15.75">
      <c r="A11" s="394"/>
      <c r="B11" s="395"/>
      <c r="C11" s="395"/>
      <c r="D11" s="378"/>
      <c r="E11" s="378"/>
      <c r="F11" s="396"/>
      <c r="G11" s="396"/>
      <c r="H11" s="396"/>
      <c r="I11" s="396"/>
      <c r="J11" s="397" t="s">
        <v>0</v>
      </c>
      <c r="K11" s="398"/>
      <c r="L11" s="378"/>
      <c r="M11" s="399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</row>
    <row r="12" spans="1:39" ht="15.75">
      <c r="A12" s="449" t="s">
        <v>0</v>
      </c>
      <c r="B12" s="401" t="s">
        <v>0</v>
      </c>
      <c r="C12" s="401"/>
      <c r="D12" s="402"/>
      <c r="E12" s="401"/>
      <c r="F12" s="731" t="s">
        <v>2</v>
      </c>
      <c r="G12" s="732"/>
      <c r="H12" s="732"/>
      <c r="I12" s="733"/>
      <c r="J12" s="732" t="s">
        <v>5</v>
      </c>
      <c r="K12" s="732"/>
      <c r="L12" s="732"/>
      <c r="M12" s="734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2"/>
      <c r="Z12" s="372"/>
      <c r="AA12" s="449" t="s">
        <v>0</v>
      </c>
      <c r="AB12" s="401" t="s">
        <v>0</v>
      </c>
      <c r="AC12" s="401"/>
      <c r="AD12" s="402"/>
      <c r="AE12" s="401"/>
      <c r="AF12" s="731" t="s">
        <v>2</v>
      </c>
      <c r="AG12" s="732"/>
      <c r="AH12" s="732"/>
      <c r="AI12" s="733"/>
      <c r="AJ12" s="732" t="s">
        <v>5</v>
      </c>
      <c r="AK12" s="732"/>
      <c r="AL12" s="732"/>
      <c r="AM12" s="734"/>
    </row>
    <row r="13" spans="1:39" ht="15.75">
      <c r="A13" s="400" t="s">
        <v>16</v>
      </c>
      <c r="B13" s="403" t="s">
        <v>131</v>
      </c>
      <c r="C13" s="450" t="s">
        <v>131</v>
      </c>
      <c r="D13" s="404"/>
      <c r="E13" s="451" t="s">
        <v>59</v>
      </c>
      <c r="F13" s="735">
        <v>2015</v>
      </c>
      <c r="G13" s="736"/>
      <c r="H13" s="735">
        <f>F13+1</f>
        <v>2016</v>
      </c>
      <c r="I13" s="736"/>
      <c r="J13" s="735">
        <f>F13</f>
        <v>2015</v>
      </c>
      <c r="K13" s="736"/>
      <c r="L13" s="737">
        <f>H13</f>
        <v>2016</v>
      </c>
      <c r="M13" s="738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400" t="s">
        <v>16</v>
      </c>
      <c r="AB13" s="403" t="s">
        <v>131</v>
      </c>
      <c r="AC13" s="450" t="s">
        <v>131</v>
      </c>
      <c r="AD13" s="404"/>
      <c r="AE13" s="451" t="s">
        <v>59</v>
      </c>
      <c r="AF13" s="735">
        <f>F13</f>
        <v>2015</v>
      </c>
      <c r="AG13" s="736"/>
      <c r="AH13" s="735">
        <f>H13</f>
        <v>2016</v>
      </c>
      <c r="AI13" s="736"/>
      <c r="AJ13" s="735">
        <f>J13</f>
        <v>2015</v>
      </c>
      <c r="AK13" s="736"/>
      <c r="AL13" s="737">
        <f>L13</f>
        <v>2016</v>
      </c>
      <c r="AM13" s="738"/>
    </row>
    <row r="14" spans="1:39" ht="15.75">
      <c r="A14" s="452" t="s">
        <v>7</v>
      </c>
      <c r="B14" s="561" t="s">
        <v>209</v>
      </c>
      <c r="C14" s="561" t="s">
        <v>257</v>
      </c>
      <c r="D14" s="453" t="s">
        <v>16</v>
      </c>
      <c r="E14" s="454" t="s">
        <v>8</v>
      </c>
      <c r="F14" s="405" t="s">
        <v>1</v>
      </c>
      <c r="G14" s="405" t="s">
        <v>103</v>
      </c>
      <c r="H14" s="405" t="s">
        <v>1</v>
      </c>
      <c r="I14" s="405" t="s">
        <v>103</v>
      </c>
      <c r="J14" s="405" t="s">
        <v>1</v>
      </c>
      <c r="K14" s="405" t="s">
        <v>103</v>
      </c>
      <c r="L14" s="405" t="s">
        <v>1</v>
      </c>
      <c r="M14" s="406" t="s">
        <v>103</v>
      </c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452" t="s">
        <v>7</v>
      </c>
      <c r="AB14" s="561" t="s">
        <v>209</v>
      </c>
      <c r="AC14" s="561" t="s">
        <v>210</v>
      </c>
      <c r="AD14" s="453" t="s">
        <v>16</v>
      </c>
      <c r="AE14" s="454" t="s">
        <v>8</v>
      </c>
      <c r="AF14" s="405" t="s">
        <v>1</v>
      </c>
      <c r="AG14" s="405" t="s">
        <v>103</v>
      </c>
      <c r="AH14" s="405" t="s">
        <v>1</v>
      </c>
      <c r="AI14" s="405" t="s">
        <v>103</v>
      </c>
      <c r="AJ14" s="405" t="s">
        <v>1</v>
      </c>
      <c r="AK14" s="405" t="s">
        <v>103</v>
      </c>
      <c r="AL14" s="405" t="s">
        <v>1</v>
      </c>
      <c r="AM14" s="406" t="s">
        <v>103</v>
      </c>
    </row>
    <row r="15" spans="1:39" ht="18">
      <c r="A15" s="455" t="s">
        <v>23</v>
      </c>
      <c r="B15" s="572" t="s">
        <v>214</v>
      </c>
      <c r="C15" s="456"/>
      <c r="D15" s="581" t="s">
        <v>227</v>
      </c>
      <c r="E15" s="458" t="s">
        <v>169</v>
      </c>
      <c r="F15" s="459">
        <v>32.74</v>
      </c>
      <c r="G15" s="460">
        <v>3419.63</v>
      </c>
      <c r="H15" s="459">
        <v>26.54</v>
      </c>
      <c r="I15" s="461">
        <v>3602.4399999999996</v>
      </c>
      <c r="J15" s="459">
        <v>44.65</v>
      </c>
      <c r="K15" s="461">
        <v>5419.379999999999</v>
      </c>
      <c r="L15" s="459">
        <v>69.25</v>
      </c>
      <c r="M15" s="462">
        <v>8061.76</v>
      </c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55" t="s">
        <v>23</v>
      </c>
      <c r="AB15" s="572" t="s">
        <v>214</v>
      </c>
      <c r="AC15" s="456"/>
      <c r="AD15" s="457" t="str">
        <f>D15</f>
        <v>Industrial Roundwood, Coniferous</v>
      </c>
      <c r="AE15" s="458" t="s">
        <v>169</v>
      </c>
      <c r="AF15" s="463" t="s">
        <v>0</v>
      </c>
      <c r="AG15" s="464" t="s">
        <v>0</v>
      </c>
      <c r="AH15" s="463" t="s">
        <v>0</v>
      </c>
      <c r="AI15" s="465" t="s">
        <v>0</v>
      </c>
      <c r="AJ15" s="463" t="s">
        <v>0</v>
      </c>
      <c r="AK15" s="465" t="s">
        <v>0</v>
      </c>
      <c r="AL15" s="463" t="s">
        <v>0</v>
      </c>
      <c r="AM15" s="466" t="s">
        <v>0</v>
      </c>
    </row>
    <row r="16" spans="1:39" ht="18">
      <c r="A16" s="412"/>
      <c r="B16" s="573" t="s">
        <v>215</v>
      </c>
      <c r="C16" s="413"/>
      <c r="D16" s="525" t="s">
        <v>154</v>
      </c>
      <c r="E16" s="467" t="s">
        <v>169</v>
      </c>
      <c r="F16" s="407">
        <v>12.86</v>
      </c>
      <c r="G16" s="408">
        <v>1854.52</v>
      </c>
      <c r="H16" s="407">
        <v>21.9</v>
      </c>
      <c r="I16" s="409">
        <v>3341.56</v>
      </c>
      <c r="J16" s="407">
        <v>30.04</v>
      </c>
      <c r="K16" s="409">
        <v>3982.8599999999997</v>
      </c>
      <c r="L16" s="407">
        <v>50.269999999999996</v>
      </c>
      <c r="M16" s="410">
        <v>6033.41</v>
      </c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2"/>
      <c r="AB16" s="573" t="s">
        <v>215</v>
      </c>
      <c r="AC16" s="413"/>
      <c r="AD16" s="525" t="s">
        <v>154</v>
      </c>
      <c r="AE16" s="467" t="s">
        <v>169</v>
      </c>
      <c r="AF16" s="468" t="s">
        <v>280</v>
      </c>
      <c r="AG16" s="469" t="s">
        <v>280</v>
      </c>
      <c r="AH16" s="468" t="s">
        <v>280</v>
      </c>
      <c r="AI16" s="470" t="s">
        <v>280</v>
      </c>
      <c r="AJ16" s="468" t="s">
        <v>280</v>
      </c>
      <c r="AK16" s="470" t="s">
        <v>280</v>
      </c>
      <c r="AL16" s="468" t="s">
        <v>280</v>
      </c>
      <c r="AM16" s="471" t="s">
        <v>280</v>
      </c>
    </row>
    <row r="17" spans="1:39" ht="18">
      <c r="A17" s="412"/>
      <c r="B17" s="574"/>
      <c r="C17" s="629">
        <v>440320.11</v>
      </c>
      <c r="D17" s="523" t="s">
        <v>155</v>
      </c>
      <c r="E17" s="467" t="s">
        <v>169</v>
      </c>
      <c r="F17" s="473">
        <v>12.66</v>
      </c>
      <c r="G17" s="474">
        <v>1834</v>
      </c>
      <c r="H17" s="473">
        <v>21.56</v>
      </c>
      <c r="I17" s="475">
        <v>3323.42</v>
      </c>
      <c r="J17" s="473">
        <v>11.28</v>
      </c>
      <c r="K17" s="475">
        <v>2158.79</v>
      </c>
      <c r="L17" s="473">
        <v>22.93</v>
      </c>
      <c r="M17" s="476">
        <v>3326.77</v>
      </c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2"/>
      <c r="AB17" s="574"/>
      <c r="AC17" s="630">
        <f>C17</f>
        <v>440320.11</v>
      </c>
      <c r="AD17" s="523" t="s">
        <v>155</v>
      </c>
      <c r="AE17" s="467" t="s">
        <v>169</v>
      </c>
      <c r="AF17" s="477"/>
      <c r="AG17" s="478"/>
      <c r="AH17" s="477"/>
      <c r="AI17" s="479"/>
      <c r="AJ17" s="477"/>
      <c r="AK17" s="479"/>
      <c r="AL17" s="477"/>
      <c r="AM17" s="480"/>
    </row>
    <row r="18" spans="1:39" ht="18">
      <c r="A18" s="412"/>
      <c r="B18" s="575"/>
      <c r="C18" s="629">
        <v>440320.19</v>
      </c>
      <c r="D18" s="526" t="s">
        <v>156</v>
      </c>
      <c r="E18" s="482" t="s">
        <v>169</v>
      </c>
      <c r="F18" s="473">
        <v>0.2</v>
      </c>
      <c r="G18" s="474">
        <v>20.52</v>
      </c>
      <c r="H18" s="473">
        <v>0.34</v>
      </c>
      <c r="I18" s="475">
        <v>18.14</v>
      </c>
      <c r="J18" s="473">
        <v>18.76</v>
      </c>
      <c r="K18" s="475">
        <v>1824.07</v>
      </c>
      <c r="L18" s="473">
        <v>27.34</v>
      </c>
      <c r="M18" s="476">
        <v>2706.64</v>
      </c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2"/>
      <c r="AB18" s="575"/>
      <c r="AC18" s="630">
        <f>C18</f>
        <v>440320.19</v>
      </c>
      <c r="AD18" s="526" t="s">
        <v>156</v>
      </c>
      <c r="AE18" s="482" t="s">
        <v>169</v>
      </c>
      <c r="AF18" s="477"/>
      <c r="AG18" s="478"/>
      <c r="AH18" s="477"/>
      <c r="AI18" s="479"/>
      <c r="AJ18" s="477"/>
      <c r="AK18" s="479"/>
      <c r="AL18" s="477"/>
      <c r="AM18" s="480"/>
    </row>
    <row r="19" spans="1:39" ht="18">
      <c r="A19" s="412"/>
      <c r="B19" s="573" t="s">
        <v>215</v>
      </c>
      <c r="C19" s="413"/>
      <c r="D19" s="527" t="s">
        <v>157</v>
      </c>
      <c r="E19" s="530" t="s">
        <v>169</v>
      </c>
      <c r="F19" s="414">
        <v>3.07</v>
      </c>
      <c r="G19" s="415">
        <v>174.47</v>
      </c>
      <c r="H19" s="416">
        <v>0.03</v>
      </c>
      <c r="I19" s="417">
        <v>3.64</v>
      </c>
      <c r="J19" s="416">
        <v>0.11</v>
      </c>
      <c r="K19" s="417">
        <v>15.02</v>
      </c>
      <c r="L19" s="416">
        <v>0</v>
      </c>
      <c r="M19" s="418">
        <v>0</v>
      </c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2"/>
      <c r="AB19" s="573" t="s">
        <v>215</v>
      </c>
      <c r="AC19" s="630"/>
      <c r="AD19" s="527" t="s">
        <v>157</v>
      </c>
      <c r="AE19" s="530" t="s">
        <v>169</v>
      </c>
      <c r="AF19" s="468" t="s">
        <v>280</v>
      </c>
      <c r="AG19" s="478" t="s">
        <v>280</v>
      </c>
      <c r="AH19" s="477" t="s">
        <v>280</v>
      </c>
      <c r="AI19" s="479" t="s">
        <v>280</v>
      </c>
      <c r="AJ19" s="477" t="s">
        <v>280</v>
      </c>
      <c r="AK19" s="479" t="s">
        <v>280</v>
      </c>
      <c r="AL19" s="477" t="s">
        <v>280</v>
      </c>
      <c r="AM19" s="480" t="s">
        <v>280</v>
      </c>
    </row>
    <row r="20" spans="1:39" ht="18">
      <c r="A20" s="412"/>
      <c r="B20" s="574"/>
      <c r="C20" s="420">
        <v>440320.31</v>
      </c>
      <c r="D20" s="523" t="s">
        <v>158</v>
      </c>
      <c r="E20" s="531" t="s">
        <v>169</v>
      </c>
      <c r="F20" s="473">
        <v>0</v>
      </c>
      <c r="G20" s="474">
        <v>0</v>
      </c>
      <c r="H20" s="473">
        <v>0.03</v>
      </c>
      <c r="I20" s="475">
        <v>3.64</v>
      </c>
      <c r="J20" s="473">
        <v>0.08</v>
      </c>
      <c r="K20" s="475">
        <v>13.14</v>
      </c>
      <c r="L20" s="473">
        <v>0</v>
      </c>
      <c r="M20" s="476">
        <v>0</v>
      </c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2"/>
      <c r="AB20" s="574"/>
      <c r="AC20" s="630">
        <f>C20</f>
        <v>440320.31</v>
      </c>
      <c r="AD20" s="523" t="s">
        <v>158</v>
      </c>
      <c r="AE20" s="531" t="s">
        <v>169</v>
      </c>
      <c r="AF20" s="477"/>
      <c r="AG20" s="478"/>
      <c r="AH20" s="477"/>
      <c r="AI20" s="479"/>
      <c r="AJ20" s="477"/>
      <c r="AK20" s="479"/>
      <c r="AL20" s="477"/>
      <c r="AM20" s="480"/>
    </row>
    <row r="21" spans="1:39" ht="18">
      <c r="A21" s="412"/>
      <c r="B21" s="575"/>
      <c r="C21" s="420">
        <v>440320.39</v>
      </c>
      <c r="D21" s="526" t="s">
        <v>159</v>
      </c>
      <c r="E21" s="482" t="s">
        <v>169</v>
      </c>
      <c r="F21" s="473">
        <v>3.07</v>
      </c>
      <c r="G21" s="474">
        <v>174.47</v>
      </c>
      <c r="H21" s="473">
        <v>0</v>
      </c>
      <c r="I21" s="475">
        <v>0</v>
      </c>
      <c r="J21" s="473">
        <v>0.03</v>
      </c>
      <c r="K21" s="475">
        <v>1.88</v>
      </c>
      <c r="L21" s="473">
        <v>0</v>
      </c>
      <c r="M21" s="476">
        <v>0</v>
      </c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2"/>
      <c r="AB21" s="575"/>
      <c r="AC21" s="630">
        <f>C21</f>
        <v>440320.39</v>
      </c>
      <c r="AD21" s="526" t="s">
        <v>159</v>
      </c>
      <c r="AE21" s="482" t="s">
        <v>169</v>
      </c>
      <c r="AF21" s="477"/>
      <c r="AG21" s="478"/>
      <c r="AH21" s="477"/>
      <c r="AI21" s="479"/>
      <c r="AJ21" s="477"/>
      <c r="AK21" s="479"/>
      <c r="AL21" s="477"/>
      <c r="AM21" s="480"/>
    </row>
    <row r="22" spans="1:39" ht="18">
      <c r="A22" s="412"/>
      <c r="B22" s="573" t="s">
        <v>215</v>
      </c>
      <c r="C22" s="413"/>
      <c r="D22" s="483" t="s">
        <v>143</v>
      </c>
      <c r="E22" s="530" t="s">
        <v>169</v>
      </c>
      <c r="F22" s="416">
        <v>16.81</v>
      </c>
      <c r="G22" s="408">
        <v>1390.64</v>
      </c>
      <c r="H22" s="407">
        <v>4.61</v>
      </c>
      <c r="I22" s="409">
        <v>257.24</v>
      </c>
      <c r="J22" s="407">
        <v>14.5</v>
      </c>
      <c r="K22" s="409">
        <v>1421.5</v>
      </c>
      <c r="L22" s="407">
        <v>18.98</v>
      </c>
      <c r="M22" s="410">
        <v>2028.35</v>
      </c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2"/>
      <c r="AB22" s="573" t="s">
        <v>215</v>
      </c>
      <c r="AC22" s="630"/>
      <c r="AD22" s="483" t="s">
        <v>143</v>
      </c>
      <c r="AE22" s="530" t="s">
        <v>169</v>
      </c>
      <c r="AF22" s="468" t="s">
        <v>280</v>
      </c>
      <c r="AG22" s="469" t="s">
        <v>280</v>
      </c>
      <c r="AH22" s="468" t="s">
        <v>280</v>
      </c>
      <c r="AI22" s="470" t="s">
        <v>280</v>
      </c>
      <c r="AJ22" s="468" t="s">
        <v>280</v>
      </c>
      <c r="AK22" s="470" t="s">
        <v>280</v>
      </c>
      <c r="AL22" s="468" t="s">
        <v>280</v>
      </c>
      <c r="AM22" s="471" t="s">
        <v>280</v>
      </c>
    </row>
    <row r="23" spans="1:39" ht="18">
      <c r="A23" s="412"/>
      <c r="B23" s="421"/>
      <c r="C23" s="420">
        <v>440320.91</v>
      </c>
      <c r="D23" s="472" t="s">
        <v>144</v>
      </c>
      <c r="E23" s="531" t="s">
        <v>169</v>
      </c>
      <c r="F23" s="473">
        <v>3.85</v>
      </c>
      <c r="G23" s="474">
        <v>617.88</v>
      </c>
      <c r="H23" s="473">
        <v>0</v>
      </c>
      <c r="I23" s="475">
        <v>0</v>
      </c>
      <c r="J23" s="473">
        <v>3.5</v>
      </c>
      <c r="K23" s="475">
        <v>434.33</v>
      </c>
      <c r="L23" s="473">
        <v>3</v>
      </c>
      <c r="M23" s="476">
        <v>553.78</v>
      </c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2"/>
      <c r="AB23" s="421"/>
      <c r="AC23" s="630">
        <f>C23</f>
        <v>440320.91</v>
      </c>
      <c r="AD23" s="472" t="s">
        <v>144</v>
      </c>
      <c r="AE23" s="531" t="s">
        <v>169</v>
      </c>
      <c r="AF23" s="477"/>
      <c r="AG23" s="478"/>
      <c r="AH23" s="477"/>
      <c r="AI23" s="479"/>
      <c r="AJ23" s="477"/>
      <c r="AK23" s="479"/>
      <c r="AL23" s="477"/>
      <c r="AM23" s="480"/>
    </row>
    <row r="24" spans="1:39" ht="18">
      <c r="A24" s="412"/>
      <c r="B24" s="495"/>
      <c r="C24" s="420">
        <v>440320.99</v>
      </c>
      <c r="D24" s="481" t="s">
        <v>145</v>
      </c>
      <c r="E24" s="482" t="s">
        <v>169</v>
      </c>
      <c r="F24" s="473">
        <v>12.96</v>
      </c>
      <c r="G24" s="474">
        <v>772.76</v>
      </c>
      <c r="H24" s="473">
        <v>4.61</v>
      </c>
      <c r="I24" s="475">
        <v>257.24</v>
      </c>
      <c r="J24" s="473">
        <v>11</v>
      </c>
      <c r="K24" s="475">
        <v>987.17</v>
      </c>
      <c r="L24" s="473">
        <v>15.98</v>
      </c>
      <c r="M24" s="476">
        <v>1474.57</v>
      </c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2"/>
      <c r="AB24" s="495"/>
      <c r="AC24" s="630">
        <f>C24</f>
        <v>440320.99</v>
      </c>
      <c r="AD24" s="481" t="s">
        <v>145</v>
      </c>
      <c r="AE24" s="482" t="s">
        <v>169</v>
      </c>
      <c r="AF24" s="477"/>
      <c r="AG24" s="478"/>
      <c r="AH24" s="477"/>
      <c r="AI24" s="479"/>
      <c r="AJ24" s="477"/>
      <c r="AK24" s="479"/>
      <c r="AL24" s="477"/>
      <c r="AM24" s="480"/>
    </row>
    <row r="25" spans="1:39" ht="31.5">
      <c r="A25" s="455" t="s">
        <v>81</v>
      </c>
      <c r="B25" s="576" t="s">
        <v>216</v>
      </c>
      <c r="C25" s="456"/>
      <c r="D25" s="581" t="s">
        <v>228</v>
      </c>
      <c r="E25" s="458" t="s">
        <v>169</v>
      </c>
      <c r="F25" s="484">
        <v>11.31</v>
      </c>
      <c r="G25" s="460">
        <v>4449.34</v>
      </c>
      <c r="H25" s="459">
        <v>15.9</v>
      </c>
      <c r="I25" s="461">
        <v>5453.44</v>
      </c>
      <c r="J25" s="459">
        <v>23.77</v>
      </c>
      <c r="K25" s="461">
        <v>6926.06</v>
      </c>
      <c r="L25" s="459">
        <v>30.61</v>
      </c>
      <c r="M25" s="462">
        <v>8365.93</v>
      </c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55" t="s">
        <v>81</v>
      </c>
      <c r="AB25" s="576" t="s">
        <v>216</v>
      </c>
      <c r="AC25" s="632"/>
      <c r="AD25" s="457" t="str">
        <f>D25</f>
        <v>Industrial Roundwood, Non-Coniferous</v>
      </c>
      <c r="AE25" s="458" t="s">
        <v>169</v>
      </c>
      <c r="AF25" s="463" t="s">
        <v>0</v>
      </c>
      <c r="AG25" s="464" t="s">
        <v>0</v>
      </c>
      <c r="AH25" s="463" t="s">
        <v>0</v>
      </c>
      <c r="AI25" s="465" t="s">
        <v>0</v>
      </c>
      <c r="AJ25" s="463" t="s">
        <v>0</v>
      </c>
      <c r="AK25" s="465" t="s">
        <v>0</v>
      </c>
      <c r="AL25" s="463" t="s">
        <v>0</v>
      </c>
      <c r="AM25" s="466" t="s">
        <v>0</v>
      </c>
    </row>
    <row r="26" spans="1:39" ht="18">
      <c r="A26" s="412"/>
      <c r="B26" s="521">
        <v>4403.91</v>
      </c>
      <c r="C26" s="413"/>
      <c r="D26" s="523" t="s">
        <v>160</v>
      </c>
      <c r="E26" s="467" t="s">
        <v>169</v>
      </c>
      <c r="F26" s="416">
        <v>3.37</v>
      </c>
      <c r="G26" s="415">
        <v>2765.2799999999997</v>
      </c>
      <c r="H26" s="416">
        <v>3.5</v>
      </c>
      <c r="I26" s="417">
        <v>2984.37</v>
      </c>
      <c r="J26" s="416">
        <v>9.41</v>
      </c>
      <c r="K26" s="417">
        <v>4304.15</v>
      </c>
      <c r="L26" s="416">
        <v>9.35</v>
      </c>
      <c r="M26" s="418">
        <v>5333.950000000001</v>
      </c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2"/>
      <c r="AB26" s="521">
        <v>4403.91</v>
      </c>
      <c r="AC26" s="630"/>
      <c r="AD26" s="523" t="s">
        <v>160</v>
      </c>
      <c r="AE26" s="467" t="s">
        <v>169</v>
      </c>
      <c r="AF26" s="468" t="s">
        <v>280</v>
      </c>
      <c r="AG26" s="478" t="s">
        <v>280</v>
      </c>
      <c r="AH26" s="477" t="s">
        <v>280</v>
      </c>
      <c r="AI26" s="479" t="s">
        <v>280</v>
      </c>
      <c r="AJ26" s="477" t="s">
        <v>280</v>
      </c>
      <c r="AK26" s="479" t="s">
        <v>280</v>
      </c>
      <c r="AL26" s="477" t="s">
        <v>280</v>
      </c>
      <c r="AM26" s="480" t="s">
        <v>280</v>
      </c>
    </row>
    <row r="27" spans="1:39" ht="18">
      <c r="A27" s="412"/>
      <c r="B27" s="421"/>
      <c r="C27" s="631" t="s">
        <v>258</v>
      </c>
      <c r="D27" s="485" t="s">
        <v>144</v>
      </c>
      <c r="E27" s="467" t="s">
        <v>169</v>
      </c>
      <c r="F27" s="473">
        <v>3.12</v>
      </c>
      <c r="G27" s="474">
        <v>2677.33</v>
      </c>
      <c r="H27" s="473">
        <v>1.81</v>
      </c>
      <c r="I27" s="475">
        <v>1436.9</v>
      </c>
      <c r="J27" s="473">
        <v>8.71</v>
      </c>
      <c r="K27" s="475">
        <v>4078.54</v>
      </c>
      <c r="L27" s="473">
        <v>8.95</v>
      </c>
      <c r="M27" s="476">
        <v>5152.81</v>
      </c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2"/>
      <c r="AB27" s="421"/>
      <c r="AC27" s="630" t="str">
        <f>C27</f>
        <v>440391.10</v>
      </c>
      <c r="AD27" s="485" t="s">
        <v>144</v>
      </c>
      <c r="AE27" s="467" t="s">
        <v>169</v>
      </c>
      <c r="AF27" s="477"/>
      <c r="AG27" s="478"/>
      <c r="AH27" s="477"/>
      <c r="AI27" s="479"/>
      <c r="AJ27" s="477"/>
      <c r="AK27" s="479"/>
      <c r="AL27" s="477"/>
      <c r="AM27" s="480"/>
    </row>
    <row r="28" spans="1:39" ht="18">
      <c r="A28" s="412"/>
      <c r="B28" s="495"/>
      <c r="C28" s="631" t="s">
        <v>259</v>
      </c>
      <c r="D28" s="486" t="s">
        <v>145</v>
      </c>
      <c r="E28" s="482" t="s">
        <v>169</v>
      </c>
      <c r="F28" s="473">
        <v>0.25</v>
      </c>
      <c r="G28" s="474">
        <v>87.95</v>
      </c>
      <c r="H28" s="473">
        <v>1.69</v>
      </c>
      <c r="I28" s="475">
        <v>1547.47</v>
      </c>
      <c r="J28" s="473">
        <v>0.7</v>
      </c>
      <c r="K28" s="475">
        <v>225.61</v>
      </c>
      <c r="L28" s="473">
        <v>0.4</v>
      </c>
      <c r="M28" s="476">
        <v>181.14</v>
      </c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2"/>
      <c r="AB28" s="495"/>
      <c r="AC28" s="630" t="str">
        <f>C28</f>
        <v>440391.90</v>
      </c>
      <c r="AD28" s="486" t="s">
        <v>145</v>
      </c>
      <c r="AE28" s="482" t="s">
        <v>169</v>
      </c>
      <c r="AF28" s="477"/>
      <c r="AG28" s="478"/>
      <c r="AH28" s="477"/>
      <c r="AI28" s="479"/>
      <c r="AJ28" s="477"/>
      <c r="AK28" s="479"/>
      <c r="AL28" s="477"/>
      <c r="AM28" s="480"/>
    </row>
    <row r="29" spans="1:39" ht="18">
      <c r="A29" s="412"/>
      <c r="B29" s="521">
        <v>4403.92</v>
      </c>
      <c r="C29" s="413"/>
      <c r="D29" s="523" t="s">
        <v>161</v>
      </c>
      <c r="E29" s="467" t="s">
        <v>169</v>
      </c>
      <c r="F29" s="407">
        <v>6.069999999999999</v>
      </c>
      <c r="G29" s="408">
        <v>1064.43</v>
      </c>
      <c r="H29" s="407">
        <v>7.04</v>
      </c>
      <c r="I29" s="409">
        <v>1403.22</v>
      </c>
      <c r="J29" s="407">
        <v>1.9100000000000001</v>
      </c>
      <c r="K29" s="409">
        <v>235.05</v>
      </c>
      <c r="L29" s="407">
        <v>3.93</v>
      </c>
      <c r="M29" s="410">
        <v>662.36</v>
      </c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19"/>
      <c r="Y29" s="419"/>
      <c r="Z29" s="419"/>
      <c r="AA29" s="412"/>
      <c r="AB29" s="521">
        <v>4403.92</v>
      </c>
      <c r="AC29" s="630"/>
      <c r="AD29" s="523" t="s">
        <v>161</v>
      </c>
      <c r="AE29" s="467" t="s">
        <v>169</v>
      </c>
      <c r="AF29" s="468" t="s">
        <v>280</v>
      </c>
      <c r="AG29" s="469" t="s">
        <v>280</v>
      </c>
      <c r="AH29" s="468" t="s">
        <v>280</v>
      </c>
      <c r="AI29" s="470" t="s">
        <v>280</v>
      </c>
      <c r="AJ29" s="468" t="s">
        <v>280</v>
      </c>
      <c r="AK29" s="470" t="s">
        <v>280</v>
      </c>
      <c r="AL29" s="468" t="s">
        <v>280</v>
      </c>
      <c r="AM29" s="471" t="s">
        <v>280</v>
      </c>
    </row>
    <row r="30" spans="1:39" ht="18">
      <c r="A30" s="412"/>
      <c r="B30" s="421"/>
      <c r="C30" s="631" t="s">
        <v>260</v>
      </c>
      <c r="D30" s="485" t="s">
        <v>144</v>
      </c>
      <c r="E30" s="467" t="s">
        <v>169</v>
      </c>
      <c r="F30" s="473">
        <v>6.01</v>
      </c>
      <c r="G30" s="474">
        <v>1050.26</v>
      </c>
      <c r="H30" s="473">
        <v>6.15</v>
      </c>
      <c r="I30" s="475">
        <v>1201.77</v>
      </c>
      <c r="J30" s="473">
        <v>0.56</v>
      </c>
      <c r="K30" s="475">
        <v>140.47</v>
      </c>
      <c r="L30" s="473">
        <v>0.83</v>
      </c>
      <c r="M30" s="476">
        <v>113.95</v>
      </c>
      <c r="N30" s="419"/>
      <c r="O30" s="419"/>
      <c r="P30" s="419"/>
      <c r="Q30" s="419"/>
      <c r="R30" s="419"/>
      <c r="S30" s="419"/>
      <c r="T30" s="419"/>
      <c r="U30" s="419"/>
      <c r="V30" s="419"/>
      <c r="W30" s="419"/>
      <c r="X30" s="419"/>
      <c r="Y30" s="419"/>
      <c r="Z30" s="419"/>
      <c r="AA30" s="412"/>
      <c r="AB30" s="421"/>
      <c r="AC30" s="630" t="str">
        <f>C30</f>
        <v>440392.10</v>
      </c>
      <c r="AD30" s="485" t="s">
        <v>144</v>
      </c>
      <c r="AE30" s="467" t="s">
        <v>169</v>
      </c>
      <c r="AF30" s="477"/>
      <c r="AG30" s="478"/>
      <c r="AH30" s="477"/>
      <c r="AI30" s="479"/>
      <c r="AJ30" s="477"/>
      <c r="AK30" s="479"/>
      <c r="AL30" s="477"/>
      <c r="AM30" s="480"/>
    </row>
    <row r="31" spans="1:39" ht="18">
      <c r="A31" s="412"/>
      <c r="B31" s="495"/>
      <c r="C31" s="631" t="s">
        <v>261</v>
      </c>
      <c r="D31" s="486" t="s">
        <v>145</v>
      </c>
      <c r="E31" s="482" t="s">
        <v>169</v>
      </c>
      <c r="F31" s="473">
        <v>0.06</v>
      </c>
      <c r="G31" s="474">
        <v>14.17</v>
      </c>
      <c r="H31" s="473">
        <v>0.89</v>
      </c>
      <c r="I31" s="475">
        <v>201.45</v>
      </c>
      <c r="J31" s="473">
        <v>1.35</v>
      </c>
      <c r="K31" s="475">
        <v>94.58</v>
      </c>
      <c r="L31" s="473">
        <v>3.1</v>
      </c>
      <c r="M31" s="476">
        <v>548.41</v>
      </c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2"/>
      <c r="AB31" s="495"/>
      <c r="AC31" s="630" t="str">
        <f>C31</f>
        <v>440392.90</v>
      </c>
      <c r="AD31" s="486" t="s">
        <v>145</v>
      </c>
      <c r="AE31" s="482" t="s">
        <v>169</v>
      </c>
      <c r="AF31" s="477"/>
      <c r="AG31" s="478"/>
      <c r="AH31" s="477"/>
      <c r="AI31" s="479"/>
      <c r="AJ31" s="477"/>
      <c r="AK31" s="479"/>
      <c r="AL31" s="477"/>
      <c r="AM31" s="480"/>
    </row>
    <row r="32" spans="1:39" ht="18">
      <c r="A32" s="412"/>
      <c r="B32" s="573" t="s">
        <v>217</v>
      </c>
      <c r="C32" s="413"/>
      <c r="D32" s="523" t="s">
        <v>162</v>
      </c>
      <c r="E32" s="467" t="s">
        <v>169</v>
      </c>
      <c r="F32" s="416">
        <v>0</v>
      </c>
      <c r="G32" s="415">
        <v>0</v>
      </c>
      <c r="H32" s="416">
        <v>0</v>
      </c>
      <c r="I32" s="417">
        <v>0</v>
      </c>
      <c r="J32" s="416">
        <v>1.27</v>
      </c>
      <c r="K32" s="417">
        <v>374.6</v>
      </c>
      <c r="L32" s="416">
        <v>0.9299999999999999</v>
      </c>
      <c r="M32" s="418">
        <v>358.19</v>
      </c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2"/>
      <c r="AB32" s="573" t="s">
        <v>217</v>
      </c>
      <c r="AC32" s="630"/>
      <c r="AD32" s="523" t="s">
        <v>162</v>
      </c>
      <c r="AE32" s="467" t="s">
        <v>169</v>
      </c>
      <c r="AF32" s="468" t="s">
        <v>280</v>
      </c>
      <c r="AG32" s="478" t="s">
        <v>280</v>
      </c>
      <c r="AH32" s="477" t="s">
        <v>280</v>
      </c>
      <c r="AI32" s="479" t="s">
        <v>280</v>
      </c>
      <c r="AJ32" s="477" t="s">
        <v>280</v>
      </c>
      <c r="AK32" s="479" t="s">
        <v>280</v>
      </c>
      <c r="AL32" s="477" t="s">
        <v>280</v>
      </c>
      <c r="AM32" s="480" t="s">
        <v>280</v>
      </c>
    </row>
    <row r="33" spans="1:39" ht="18">
      <c r="A33" s="412"/>
      <c r="B33" s="421"/>
      <c r="C33" s="631" t="s">
        <v>262</v>
      </c>
      <c r="D33" s="485" t="s">
        <v>144</v>
      </c>
      <c r="E33" s="467" t="s">
        <v>169</v>
      </c>
      <c r="F33" s="473">
        <v>0</v>
      </c>
      <c r="G33" s="474">
        <v>0</v>
      </c>
      <c r="H33" s="473">
        <v>0</v>
      </c>
      <c r="I33" s="475">
        <v>0</v>
      </c>
      <c r="J33" s="473">
        <v>0.67</v>
      </c>
      <c r="K33" s="475">
        <v>150.34</v>
      </c>
      <c r="L33" s="473">
        <v>0.59</v>
      </c>
      <c r="M33" s="476">
        <v>216.34</v>
      </c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2"/>
      <c r="AB33" s="421"/>
      <c r="AC33" s="630" t="str">
        <f>C33</f>
        <v>440399.51</v>
      </c>
      <c r="AD33" s="485" t="s">
        <v>144</v>
      </c>
      <c r="AE33" s="467" t="s">
        <v>169</v>
      </c>
      <c r="AF33" s="477"/>
      <c r="AG33" s="478"/>
      <c r="AH33" s="477"/>
      <c r="AI33" s="479"/>
      <c r="AJ33" s="477"/>
      <c r="AK33" s="479"/>
      <c r="AL33" s="477"/>
      <c r="AM33" s="480"/>
    </row>
    <row r="34" spans="1:39" ht="18">
      <c r="A34" s="412"/>
      <c r="B34" s="421"/>
      <c r="C34" s="631" t="s">
        <v>263</v>
      </c>
      <c r="D34" s="486" t="s">
        <v>145</v>
      </c>
      <c r="E34" s="482" t="s">
        <v>169</v>
      </c>
      <c r="F34" s="473">
        <v>0</v>
      </c>
      <c r="G34" s="474">
        <v>0</v>
      </c>
      <c r="H34" s="473">
        <v>0</v>
      </c>
      <c r="I34" s="475">
        <v>0</v>
      </c>
      <c r="J34" s="473">
        <v>0.6</v>
      </c>
      <c r="K34" s="475">
        <v>224.26</v>
      </c>
      <c r="L34" s="473">
        <v>0.34</v>
      </c>
      <c r="M34" s="476">
        <v>141.85</v>
      </c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2"/>
      <c r="AB34" s="421"/>
      <c r="AC34" s="630" t="str">
        <f>C34</f>
        <v>440399.59</v>
      </c>
      <c r="AD34" s="486" t="s">
        <v>145</v>
      </c>
      <c r="AE34" s="482" t="s">
        <v>169</v>
      </c>
      <c r="AF34" s="477"/>
      <c r="AG34" s="478"/>
      <c r="AH34" s="477"/>
      <c r="AI34" s="479"/>
      <c r="AJ34" s="477"/>
      <c r="AK34" s="479"/>
      <c r="AL34" s="477"/>
      <c r="AM34" s="480"/>
    </row>
    <row r="35" spans="1:39" ht="18">
      <c r="A35" s="412"/>
      <c r="B35" s="574" t="s">
        <v>217</v>
      </c>
      <c r="C35" s="631" t="s">
        <v>264</v>
      </c>
      <c r="D35" s="524" t="s">
        <v>171</v>
      </c>
      <c r="E35" s="482" t="s">
        <v>169</v>
      </c>
      <c r="F35" s="487">
        <v>0.79</v>
      </c>
      <c r="G35" s="488">
        <v>113.99</v>
      </c>
      <c r="H35" s="487">
        <v>3.14</v>
      </c>
      <c r="I35" s="489">
        <v>257.19</v>
      </c>
      <c r="J35" s="487">
        <v>0.07</v>
      </c>
      <c r="K35" s="489">
        <v>37.68</v>
      </c>
      <c r="L35" s="487">
        <v>0.2</v>
      </c>
      <c r="M35" s="490">
        <v>27.19</v>
      </c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2"/>
      <c r="AB35" s="574" t="s">
        <v>217</v>
      </c>
      <c r="AC35" s="630" t="str">
        <f>C35</f>
        <v>440399.10</v>
      </c>
      <c r="AD35" s="533" t="s">
        <v>171</v>
      </c>
      <c r="AE35" s="482" t="s">
        <v>169</v>
      </c>
      <c r="AF35" s="477"/>
      <c r="AG35" s="478"/>
      <c r="AH35" s="477"/>
      <c r="AI35" s="479"/>
      <c r="AJ35" s="477"/>
      <c r="AK35" s="479"/>
      <c r="AL35" s="477"/>
      <c r="AM35" s="480"/>
    </row>
    <row r="36" spans="1:39" ht="18">
      <c r="A36" s="491"/>
      <c r="B36" s="575" t="s">
        <v>217</v>
      </c>
      <c r="C36" s="631" t="s">
        <v>265</v>
      </c>
      <c r="D36" s="524" t="s">
        <v>163</v>
      </c>
      <c r="E36" s="482" t="s">
        <v>169</v>
      </c>
      <c r="F36" s="473">
        <v>0</v>
      </c>
      <c r="G36" s="474">
        <v>0</v>
      </c>
      <c r="H36" s="473">
        <v>0</v>
      </c>
      <c r="I36" s="475">
        <v>0</v>
      </c>
      <c r="J36" s="473">
        <v>0</v>
      </c>
      <c r="K36" s="475">
        <v>0</v>
      </c>
      <c r="L36" s="473">
        <v>0</v>
      </c>
      <c r="M36" s="476">
        <v>0</v>
      </c>
      <c r="N36" s="411"/>
      <c r="O36" s="411"/>
      <c r="P36" s="411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91"/>
      <c r="AB36" s="575" t="s">
        <v>217</v>
      </c>
      <c r="AC36" s="630" t="str">
        <f>C36</f>
        <v>440399.30</v>
      </c>
      <c r="AD36" s="524" t="s">
        <v>163</v>
      </c>
      <c r="AE36" s="482" t="s">
        <v>169</v>
      </c>
      <c r="AF36" s="477"/>
      <c r="AG36" s="478"/>
      <c r="AH36" s="477"/>
      <c r="AI36" s="479"/>
      <c r="AJ36" s="477"/>
      <c r="AK36" s="479"/>
      <c r="AL36" s="477"/>
      <c r="AM36" s="480"/>
    </row>
    <row r="37" spans="1:39" ht="18">
      <c r="A37" s="492" t="s">
        <v>28</v>
      </c>
      <c r="B37" s="577" t="s">
        <v>218</v>
      </c>
      <c r="C37" s="493"/>
      <c r="D37" s="494" t="s">
        <v>129</v>
      </c>
      <c r="E37" s="458" t="s">
        <v>150</v>
      </c>
      <c r="F37" s="459">
        <v>5.17</v>
      </c>
      <c r="G37" s="461">
        <v>2803.07</v>
      </c>
      <c r="H37" s="459">
        <v>4.16</v>
      </c>
      <c r="I37" s="461">
        <v>1817.89</v>
      </c>
      <c r="J37" s="459">
        <v>636.63</v>
      </c>
      <c r="K37" s="461">
        <v>154459.58</v>
      </c>
      <c r="L37" s="459">
        <v>630.49</v>
      </c>
      <c r="M37" s="462">
        <v>149162.15</v>
      </c>
      <c r="N37" s="411"/>
      <c r="O37" s="411"/>
      <c r="P37" s="411"/>
      <c r="Q37" s="411"/>
      <c r="R37" s="411"/>
      <c r="S37" s="411"/>
      <c r="T37" s="411"/>
      <c r="U37" s="411"/>
      <c r="V37" s="411"/>
      <c r="W37" s="411"/>
      <c r="X37" s="411"/>
      <c r="Y37" s="411"/>
      <c r="Z37" s="411"/>
      <c r="AA37" s="492" t="s">
        <v>28</v>
      </c>
      <c r="AB37" s="577" t="s">
        <v>218</v>
      </c>
      <c r="AC37" s="493"/>
      <c r="AD37" s="494" t="s">
        <v>129</v>
      </c>
      <c r="AE37" s="458" t="s">
        <v>150</v>
      </c>
      <c r="AF37" s="463" t="s">
        <v>0</v>
      </c>
      <c r="AG37" s="465" t="s">
        <v>0</v>
      </c>
      <c r="AH37" s="463" t="s">
        <v>0</v>
      </c>
      <c r="AI37" s="465" t="s">
        <v>0</v>
      </c>
      <c r="AJ37" s="463" t="s">
        <v>0</v>
      </c>
      <c r="AK37" s="465" t="s">
        <v>0</v>
      </c>
      <c r="AL37" s="463" t="s">
        <v>0</v>
      </c>
      <c r="AM37" s="466" t="s">
        <v>0</v>
      </c>
    </row>
    <row r="38" spans="1:39" ht="18">
      <c r="A38" s="412"/>
      <c r="B38" s="578" t="s">
        <v>219</v>
      </c>
      <c r="C38" s="421"/>
      <c r="D38" s="523" t="s">
        <v>164</v>
      </c>
      <c r="E38" s="467" t="s">
        <v>150</v>
      </c>
      <c r="F38" s="416">
        <v>1.04</v>
      </c>
      <c r="G38" s="417">
        <v>437.62</v>
      </c>
      <c r="H38" s="416">
        <v>1.47</v>
      </c>
      <c r="I38" s="417">
        <v>589.38</v>
      </c>
      <c r="J38" s="416">
        <v>98.68</v>
      </c>
      <c r="K38" s="417">
        <v>20793.24</v>
      </c>
      <c r="L38" s="416">
        <v>93.38</v>
      </c>
      <c r="M38" s="418">
        <v>18780.77</v>
      </c>
      <c r="N38" s="411"/>
      <c r="O38" s="411"/>
      <c r="P38" s="411"/>
      <c r="Q38" s="411"/>
      <c r="R38" s="411"/>
      <c r="S38" s="411"/>
      <c r="T38" s="411"/>
      <c r="U38" s="411"/>
      <c r="V38" s="411"/>
      <c r="W38" s="411"/>
      <c r="X38" s="411"/>
      <c r="Y38" s="411"/>
      <c r="Z38" s="411"/>
      <c r="AA38" s="412"/>
      <c r="AB38" s="578" t="s">
        <v>219</v>
      </c>
      <c r="AC38" s="421"/>
      <c r="AD38" s="523" t="s">
        <v>164</v>
      </c>
      <c r="AE38" s="467" t="s">
        <v>150</v>
      </c>
      <c r="AF38" s="477"/>
      <c r="AG38" s="479"/>
      <c r="AH38" s="477"/>
      <c r="AI38" s="479"/>
      <c r="AJ38" s="477"/>
      <c r="AK38" s="479"/>
      <c r="AL38" s="477"/>
      <c r="AM38" s="480"/>
    </row>
    <row r="39" spans="1:39" ht="18">
      <c r="A39" s="412"/>
      <c r="B39" s="578" t="s">
        <v>219</v>
      </c>
      <c r="C39" s="495"/>
      <c r="D39" s="528" t="s">
        <v>165</v>
      </c>
      <c r="E39" s="496" t="s">
        <v>150</v>
      </c>
      <c r="F39" s="407">
        <v>0</v>
      </c>
      <c r="G39" s="409">
        <v>2.75</v>
      </c>
      <c r="H39" s="407">
        <v>0.01</v>
      </c>
      <c r="I39" s="409">
        <v>20.63</v>
      </c>
      <c r="J39" s="407">
        <v>3.64</v>
      </c>
      <c r="K39" s="409">
        <v>535.47</v>
      </c>
      <c r="L39" s="407">
        <v>0.95</v>
      </c>
      <c r="M39" s="410">
        <v>247.06</v>
      </c>
      <c r="N39" s="411"/>
      <c r="O39" s="411"/>
      <c r="P39" s="411"/>
      <c r="Q39" s="411"/>
      <c r="R39" s="411"/>
      <c r="S39" s="411"/>
      <c r="T39" s="411"/>
      <c r="U39" s="411"/>
      <c r="V39" s="411"/>
      <c r="W39" s="411"/>
      <c r="X39" s="411"/>
      <c r="Y39" s="411"/>
      <c r="Z39" s="411"/>
      <c r="AA39" s="412"/>
      <c r="AB39" s="578" t="s">
        <v>219</v>
      </c>
      <c r="AC39" s="495"/>
      <c r="AD39" s="528" t="s">
        <v>165</v>
      </c>
      <c r="AE39" s="496" t="s">
        <v>150</v>
      </c>
      <c r="AF39" s="468"/>
      <c r="AG39" s="470"/>
      <c r="AH39" s="468"/>
      <c r="AI39" s="470"/>
      <c r="AJ39" s="468"/>
      <c r="AK39" s="470"/>
      <c r="AL39" s="468"/>
      <c r="AM39" s="471"/>
    </row>
    <row r="40" spans="1:39" ht="55.5" customHeight="1">
      <c r="A40" s="455" t="s">
        <v>84</v>
      </c>
      <c r="B40" s="580" t="s">
        <v>221</v>
      </c>
      <c r="C40" s="497"/>
      <c r="D40" s="457" t="s">
        <v>130</v>
      </c>
      <c r="E40" s="458" t="s">
        <v>150</v>
      </c>
      <c r="F40" s="459">
        <v>105.64</v>
      </c>
      <c r="G40" s="461">
        <v>39244.93</v>
      </c>
      <c r="H40" s="459">
        <v>135.39</v>
      </c>
      <c r="I40" s="461">
        <v>54700.37</v>
      </c>
      <c r="J40" s="459">
        <v>299.46</v>
      </c>
      <c r="K40" s="461">
        <v>166860.27</v>
      </c>
      <c r="L40" s="459">
        <v>321.04</v>
      </c>
      <c r="M40" s="462">
        <v>192603.77</v>
      </c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A40" s="455" t="s">
        <v>84</v>
      </c>
      <c r="AB40" s="580" t="s">
        <v>221</v>
      </c>
      <c r="AC40" s="497"/>
      <c r="AD40" s="457" t="s">
        <v>130</v>
      </c>
      <c r="AE40" s="458" t="s">
        <v>150</v>
      </c>
      <c r="AF40" s="463" t="s">
        <v>0</v>
      </c>
      <c r="AG40" s="465" t="s">
        <v>0</v>
      </c>
      <c r="AH40" s="463" t="s">
        <v>0</v>
      </c>
      <c r="AI40" s="465" t="s">
        <v>0</v>
      </c>
      <c r="AJ40" s="463" t="s">
        <v>0</v>
      </c>
      <c r="AK40" s="465" t="s">
        <v>0</v>
      </c>
      <c r="AL40" s="463" t="s">
        <v>0</v>
      </c>
      <c r="AM40" s="466" t="s">
        <v>0</v>
      </c>
    </row>
    <row r="41" spans="1:39" ht="18">
      <c r="A41" s="412"/>
      <c r="B41" s="420">
        <v>4407.91</v>
      </c>
      <c r="C41" s="421"/>
      <c r="D41" s="523" t="s">
        <v>160</v>
      </c>
      <c r="E41" s="467" t="s">
        <v>150</v>
      </c>
      <c r="F41" s="407">
        <v>36.47</v>
      </c>
      <c r="G41" s="409">
        <v>21736.66</v>
      </c>
      <c r="H41" s="407">
        <v>76.09</v>
      </c>
      <c r="I41" s="409">
        <v>33335.7</v>
      </c>
      <c r="J41" s="407">
        <v>80.27</v>
      </c>
      <c r="K41" s="409">
        <v>52846.51</v>
      </c>
      <c r="L41" s="407">
        <v>106.51</v>
      </c>
      <c r="M41" s="410">
        <v>73676.72</v>
      </c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1"/>
      <c r="Y41" s="411"/>
      <c r="Z41" s="411"/>
      <c r="AA41" s="412"/>
      <c r="AB41" s="420">
        <v>4407.91</v>
      </c>
      <c r="AC41" s="421"/>
      <c r="AD41" s="523" t="s">
        <v>160</v>
      </c>
      <c r="AE41" s="467" t="s">
        <v>150</v>
      </c>
      <c r="AF41" s="468"/>
      <c r="AG41" s="470"/>
      <c r="AH41" s="468"/>
      <c r="AI41" s="470"/>
      <c r="AJ41" s="468"/>
      <c r="AK41" s="470"/>
      <c r="AL41" s="468"/>
      <c r="AM41" s="471"/>
    </row>
    <row r="42" spans="1:39" ht="18">
      <c r="A42" s="412"/>
      <c r="B42" s="420">
        <v>4407.92</v>
      </c>
      <c r="C42" s="421"/>
      <c r="D42" s="523" t="s">
        <v>161</v>
      </c>
      <c r="E42" s="467" t="s">
        <v>150</v>
      </c>
      <c r="F42" s="407">
        <v>42.62</v>
      </c>
      <c r="G42" s="409">
        <v>10621.5</v>
      </c>
      <c r="H42" s="407">
        <v>49.95</v>
      </c>
      <c r="I42" s="409">
        <v>14841.68</v>
      </c>
      <c r="J42" s="407">
        <v>207.57</v>
      </c>
      <c r="K42" s="409">
        <v>107292.72</v>
      </c>
      <c r="L42" s="407">
        <v>203.55</v>
      </c>
      <c r="M42" s="410">
        <v>112233.61</v>
      </c>
      <c r="N42" s="411"/>
      <c r="O42" s="411"/>
      <c r="P42" s="411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412"/>
      <c r="AB42" s="420">
        <v>4407.92</v>
      </c>
      <c r="AC42" s="421"/>
      <c r="AD42" s="523" t="s">
        <v>161</v>
      </c>
      <c r="AE42" s="467" t="s">
        <v>150</v>
      </c>
      <c r="AF42" s="468"/>
      <c r="AG42" s="470"/>
      <c r="AH42" s="468"/>
      <c r="AI42" s="470"/>
      <c r="AJ42" s="468"/>
      <c r="AK42" s="470"/>
      <c r="AL42" s="468"/>
      <c r="AM42" s="471"/>
    </row>
    <row r="43" spans="1:39" ht="18">
      <c r="A43" s="412"/>
      <c r="B43" s="420">
        <v>4407.93</v>
      </c>
      <c r="C43" s="421"/>
      <c r="D43" s="523" t="s">
        <v>166</v>
      </c>
      <c r="E43" s="467" t="s">
        <v>150</v>
      </c>
      <c r="F43" s="407">
        <v>0.1</v>
      </c>
      <c r="G43" s="409">
        <v>86.91</v>
      </c>
      <c r="H43" s="407">
        <v>0.07</v>
      </c>
      <c r="I43" s="409">
        <v>67.54</v>
      </c>
      <c r="J43" s="407">
        <v>1.16</v>
      </c>
      <c r="K43" s="409">
        <v>438.44</v>
      </c>
      <c r="L43" s="407">
        <v>0.21</v>
      </c>
      <c r="M43" s="410">
        <v>149.19</v>
      </c>
      <c r="N43" s="411"/>
      <c r="O43" s="411"/>
      <c r="P43" s="411"/>
      <c r="Q43" s="411"/>
      <c r="R43" s="411"/>
      <c r="S43" s="411"/>
      <c r="T43" s="411"/>
      <c r="U43" s="411"/>
      <c r="V43" s="411"/>
      <c r="W43" s="411"/>
      <c r="X43" s="411"/>
      <c r="Y43" s="411"/>
      <c r="Z43" s="411"/>
      <c r="AA43" s="412"/>
      <c r="AB43" s="420">
        <v>4407.93</v>
      </c>
      <c r="AC43" s="421"/>
      <c r="AD43" s="523" t="s">
        <v>166</v>
      </c>
      <c r="AE43" s="467" t="s">
        <v>150</v>
      </c>
      <c r="AF43" s="468"/>
      <c r="AG43" s="470"/>
      <c r="AH43" s="468"/>
      <c r="AI43" s="470"/>
      <c r="AJ43" s="468"/>
      <c r="AK43" s="470"/>
      <c r="AL43" s="468"/>
      <c r="AM43" s="471"/>
    </row>
    <row r="44" spans="1:39" ht="18">
      <c r="A44" s="412"/>
      <c r="B44" s="420">
        <v>4407.94</v>
      </c>
      <c r="C44" s="421"/>
      <c r="D44" s="523" t="s">
        <v>167</v>
      </c>
      <c r="E44" s="467" t="s">
        <v>150</v>
      </c>
      <c r="F44" s="407">
        <v>0.04</v>
      </c>
      <c r="G44" s="409">
        <v>31.88</v>
      </c>
      <c r="H44" s="407">
        <v>0.06</v>
      </c>
      <c r="I44" s="409">
        <v>65.28</v>
      </c>
      <c r="J44" s="407">
        <v>0.09</v>
      </c>
      <c r="K44" s="409">
        <v>44.87</v>
      </c>
      <c r="L44" s="407">
        <v>0.23</v>
      </c>
      <c r="M44" s="410">
        <v>160.1</v>
      </c>
      <c r="N44" s="411"/>
      <c r="O44" s="411"/>
      <c r="P44" s="411"/>
      <c r="Q44" s="411"/>
      <c r="R44" s="411"/>
      <c r="S44" s="411"/>
      <c r="T44" s="411"/>
      <c r="U44" s="411"/>
      <c r="V44" s="411"/>
      <c r="W44" s="411"/>
      <c r="X44" s="411"/>
      <c r="Y44" s="411"/>
      <c r="Z44" s="411"/>
      <c r="AA44" s="412"/>
      <c r="AB44" s="420">
        <v>4407.94</v>
      </c>
      <c r="AC44" s="421"/>
      <c r="AD44" s="523" t="s">
        <v>167</v>
      </c>
      <c r="AE44" s="467" t="s">
        <v>150</v>
      </c>
      <c r="AF44" s="468"/>
      <c r="AG44" s="470"/>
      <c r="AH44" s="468"/>
      <c r="AI44" s="470"/>
      <c r="AJ44" s="468"/>
      <c r="AK44" s="470"/>
      <c r="AL44" s="468"/>
      <c r="AM44" s="471"/>
    </row>
    <row r="45" spans="1:39" ht="18">
      <c r="A45" s="412"/>
      <c r="B45" s="420">
        <v>4407.95</v>
      </c>
      <c r="C45" s="421"/>
      <c r="D45" s="523" t="s">
        <v>168</v>
      </c>
      <c r="E45" s="467" t="s">
        <v>150</v>
      </c>
      <c r="F45" s="407">
        <v>4</v>
      </c>
      <c r="G45" s="409">
        <v>1719.38</v>
      </c>
      <c r="H45" s="407">
        <v>4.15</v>
      </c>
      <c r="I45" s="409">
        <v>1680.77</v>
      </c>
      <c r="J45" s="407">
        <v>3.56</v>
      </c>
      <c r="K45" s="409">
        <v>2106.2</v>
      </c>
      <c r="L45" s="407">
        <v>3.24</v>
      </c>
      <c r="M45" s="410">
        <v>2159.73</v>
      </c>
      <c r="N45" s="411"/>
      <c r="O45" s="411"/>
      <c r="P45" s="411"/>
      <c r="Q45" s="411"/>
      <c r="R45" s="411"/>
      <c r="S45" s="411"/>
      <c r="T45" s="411"/>
      <c r="U45" s="411"/>
      <c r="V45" s="411"/>
      <c r="W45" s="411"/>
      <c r="X45" s="411"/>
      <c r="Y45" s="411"/>
      <c r="Z45" s="411"/>
      <c r="AA45" s="412"/>
      <c r="AB45" s="420">
        <v>4407.95</v>
      </c>
      <c r="AC45" s="421"/>
      <c r="AD45" s="523" t="s">
        <v>168</v>
      </c>
      <c r="AE45" s="467" t="s">
        <v>150</v>
      </c>
      <c r="AF45" s="468"/>
      <c r="AG45" s="470"/>
      <c r="AH45" s="468"/>
      <c r="AI45" s="470"/>
      <c r="AJ45" s="468"/>
      <c r="AK45" s="470"/>
      <c r="AL45" s="468"/>
      <c r="AM45" s="471"/>
    </row>
    <row r="46" spans="1:39" ht="18">
      <c r="A46" s="412"/>
      <c r="B46" s="578" t="s">
        <v>220</v>
      </c>
      <c r="C46" s="563"/>
      <c r="D46" s="533" t="s">
        <v>171</v>
      </c>
      <c r="E46" s="467" t="s">
        <v>150</v>
      </c>
      <c r="F46" s="416">
        <v>0.19</v>
      </c>
      <c r="G46" s="417">
        <v>53.28</v>
      </c>
      <c r="H46" s="416">
        <v>0.51</v>
      </c>
      <c r="I46" s="417">
        <v>145.05</v>
      </c>
      <c r="J46" s="416">
        <v>0.07</v>
      </c>
      <c r="K46" s="417">
        <v>10.83</v>
      </c>
      <c r="L46" s="416">
        <v>0.07</v>
      </c>
      <c r="M46" s="418">
        <v>11.71</v>
      </c>
      <c r="N46" s="411"/>
      <c r="O46" s="411"/>
      <c r="P46" s="411"/>
      <c r="Q46" s="411"/>
      <c r="R46" s="411"/>
      <c r="S46" s="411"/>
      <c r="T46" s="411"/>
      <c r="U46" s="411"/>
      <c r="V46" s="411"/>
      <c r="W46" s="411"/>
      <c r="X46" s="411"/>
      <c r="Y46" s="411"/>
      <c r="Z46" s="411"/>
      <c r="AA46" s="412"/>
      <c r="AB46" s="578" t="s">
        <v>220</v>
      </c>
      <c r="AC46" s="563"/>
      <c r="AD46" s="533" t="s">
        <v>171</v>
      </c>
      <c r="AE46" s="467" t="s">
        <v>150</v>
      </c>
      <c r="AF46" s="477"/>
      <c r="AG46" s="479"/>
      <c r="AH46" s="477"/>
      <c r="AI46" s="479"/>
      <c r="AJ46" s="477"/>
      <c r="AK46" s="479"/>
      <c r="AL46" s="477"/>
      <c r="AM46" s="480"/>
    </row>
    <row r="47" spans="1:39" ht="18.75" thickBot="1">
      <c r="A47" s="498"/>
      <c r="B47" s="579" t="s">
        <v>220</v>
      </c>
      <c r="C47" s="562"/>
      <c r="D47" s="529" t="s">
        <v>162</v>
      </c>
      <c r="E47" s="499" t="s">
        <v>150</v>
      </c>
      <c r="F47" s="500">
        <v>4.2</v>
      </c>
      <c r="G47" s="501">
        <v>1552.52</v>
      </c>
      <c r="H47" s="500">
        <v>2.79</v>
      </c>
      <c r="I47" s="501">
        <v>1570.93</v>
      </c>
      <c r="J47" s="500">
        <v>6.42</v>
      </c>
      <c r="K47" s="501">
        <v>4007.73</v>
      </c>
      <c r="L47" s="500">
        <v>7.18</v>
      </c>
      <c r="M47" s="502">
        <v>4161.36</v>
      </c>
      <c r="N47" s="411"/>
      <c r="O47" s="411"/>
      <c r="P47" s="411"/>
      <c r="Q47" s="411"/>
      <c r="R47" s="411"/>
      <c r="S47" s="411"/>
      <c r="T47" s="411"/>
      <c r="U47" s="411"/>
      <c r="V47" s="411"/>
      <c r="W47" s="411"/>
      <c r="X47" s="411"/>
      <c r="Y47" s="411"/>
      <c r="Z47" s="411"/>
      <c r="AA47" s="498"/>
      <c r="AB47" s="579" t="s">
        <v>220</v>
      </c>
      <c r="AC47" s="562"/>
      <c r="AD47" s="529" t="s">
        <v>162</v>
      </c>
      <c r="AE47" s="499" t="s">
        <v>150</v>
      </c>
      <c r="AF47" s="503"/>
      <c r="AG47" s="504"/>
      <c r="AH47" s="503"/>
      <c r="AI47" s="504"/>
      <c r="AJ47" s="503"/>
      <c r="AK47" s="504"/>
      <c r="AL47" s="503"/>
      <c r="AM47" s="505"/>
    </row>
    <row r="48" spans="1:39" ht="18.75" customHeight="1">
      <c r="A48" s="506" t="s">
        <v>146</v>
      </c>
      <c r="B48" s="506"/>
      <c r="C48" s="506"/>
      <c r="D48" s="507"/>
      <c r="E48" s="507"/>
      <c r="F48" s="508"/>
      <c r="G48" s="508"/>
      <c r="H48" s="508"/>
      <c r="I48" s="372"/>
      <c r="J48" s="372"/>
      <c r="K48" s="372"/>
      <c r="L48" s="372"/>
      <c r="M48" s="372"/>
      <c r="N48" s="372"/>
      <c r="O48" s="372"/>
      <c r="P48" s="372"/>
      <c r="Q48" s="372"/>
      <c r="R48" s="372"/>
      <c r="S48" s="372"/>
      <c r="T48" s="372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372"/>
      <c r="AI48" s="372"/>
      <c r="AJ48" s="372"/>
      <c r="AK48" s="372"/>
      <c r="AL48" s="372"/>
      <c r="AM48" s="372"/>
    </row>
    <row r="49" spans="1:39" ht="18" customHeight="1">
      <c r="A49" s="423" t="s">
        <v>147</v>
      </c>
      <c r="B49" s="423"/>
      <c r="C49" s="423"/>
      <c r="D49" s="371"/>
      <c r="E49" s="371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372"/>
      <c r="AI49" s="372"/>
      <c r="AJ49" s="372"/>
      <c r="AK49" s="372"/>
      <c r="AL49" s="372"/>
      <c r="AM49" s="372"/>
    </row>
    <row r="50" spans="1:39" ht="15">
      <c r="A50" s="423" t="s">
        <v>148</v>
      </c>
      <c r="B50" s="423"/>
      <c r="C50" s="423"/>
      <c r="D50" s="371"/>
      <c r="E50" s="371"/>
      <c r="F50" s="372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72"/>
      <c r="R50" s="372"/>
      <c r="S50" s="372"/>
      <c r="T50" s="372"/>
      <c r="U50" s="372"/>
      <c r="V50" s="372"/>
      <c r="W50" s="372"/>
      <c r="X50" s="372"/>
      <c r="Y50" s="372"/>
      <c r="Z50" s="372"/>
      <c r="AA50" s="372"/>
      <c r="AB50" s="372"/>
      <c r="AC50" s="372"/>
      <c r="AD50" s="372"/>
      <c r="AE50" s="372"/>
      <c r="AF50" s="372"/>
      <c r="AG50" s="372"/>
      <c r="AH50" s="372"/>
      <c r="AI50" s="372"/>
      <c r="AJ50" s="372"/>
      <c r="AK50" s="372"/>
      <c r="AL50" s="372"/>
      <c r="AM50" s="372"/>
    </row>
    <row r="51" spans="1:39" ht="20.25" customHeight="1">
      <c r="A51" s="532" t="s">
        <v>170</v>
      </c>
      <c r="B51" s="423"/>
      <c r="C51" s="423"/>
      <c r="D51" s="371"/>
      <c r="E51" s="371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72"/>
      <c r="R51" s="372"/>
      <c r="S51" s="372"/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2"/>
      <c r="AE51" s="372"/>
      <c r="AF51" s="372"/>
      <c r="AG51" s="372"/>
      <c r="AH51" s="372"/>
      <c r="AI51" s="372"/>
      <c r="AJ51" s="372"/>
      <c r="AK51" s="372"/>
      <c r="AL51" s="372"/>
      <c r="AM51" s="372"/>
    </row>
    <row r="52" spans="1:39" ht="15">
      <c r="A52" s="423"/>
      <c r="B52" s="423"/>
      <c r="C52" s="423"/>
      <c r="D52" s="371"/>
      <c r="E52" s="371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</row>
    <row r="53" spans="1:39" ht="15">
      <c r="A53" s="423"/>
      <c r="B53" s="423"/>
      <c r="C53" s="423"/>
      <c r="D53" s="371"/>
      <c r="E53" s="371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Z53" s="372"/>
      <c r="AA53" s="372"/>
      <c r="AB53" s="372"/>
      <c r="AC53" s="372"/>
      <c r="AD53" s="372"/>
      <c r="AE53" s="372"/>
      <c r="AF53" s="372"/>
      <c r="AG53" s="372"/>
      <c r="AH53" s="372"/>
      <c r="AI53" s="372"/>
      <c r="AJ53" s="372"/>
      <c r="AK53" s="372"/>
      <c r="AL53" s="372"/>
      <c r="AM53" s="372"/>
    </row>
  </sheetData>
  <sheetProtection sheet="1"/>
  <mergeCells count="26">
    <mergeCell ref="I7:J7"/>
    <mergeCell ref="L7:M7"/>
    <mergeCell ref="I2:J2"/>
    <mergeCell ref="L2:M2"/>
    <mergeCell ref="H3:J3"/>
    <mergeCell ref="H4:M4"/>
    <mergeCell ref="H9:M9"/>
    <mergeCell ref="F12:I12"/>
    <mergeCell ref="J12:M12"/>
    <mergeCell ref="E10:F10"/>
    <mergeCell ref="D5:G6"/>
    <mergeCell ref="D8:G8"/>
    <mergeCell ref="D7:G7"/>
    <mergeCell ref="D9:G9"/>
    <mergeCell ref="H5:I5"/>
    <mergeCell ref="H6:M6"/>
    <mergeCell ref="AF12:AI12"/>
    <mergeCell ref="AJ12:AM12"/>
    <mergeCell ref="F13:G13"/>
    <mergeCell ref="H13:I13"/>
    <mergeCell ref="J13:K13"/>
    <mergeCell ref="L13:M13"/>
    <mergeCell ref="AF13:AG13"/>
    <mergeCell ref="AH13:AI13"/>
    <mergeCell ref="AJ13:AK13"/>
    <mergeCell ref="AL13:AM13"/>
  </mergeCells>
  <printOptions horizontalCentered="1" verticalCentered="1"/>
  <pageMargins left="0.3937007874015748" right="0.1968503937007874" top="0.984251968503937" bottom="0.1968503937007874" header="0.11811023622047245" footer="0"/>
  <pageSetup horizontalDpi="600" verticalDpi="600" orientation="landscape" paperSize="9" scale="53" r:id="rId2"/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3" sqref="A43:E4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2"/>
  <sheetViews>
    <sheetView zoomScalePageLayoutView="0" workbookViewId="0" topLeftCell="A1">
      <selection activeCell="A43" sqref="A43:E43"/>
    </sheetView>
  </sheetViews>
  <sheetFormatPr defaultColWidth="9.00390625" defaultRowHeight="12.75"/>
  <sheetData>
    <row r="1" ht="12">
      <c r="B1" t="s">
        <v>113</v>
      </c>
    </row>
    <row r="2" ht="12">
      <c r="B2" s="289">
        <f>'JQ1-Production'!D13+'JQ2-Trade'!D11+'JQ2-Trade'!H11</f>
        <v>5205.186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A43" sqref="A43:E43"/>
    </sheetView>
  </sheetViews>
  <sheetFormatPr defaultColWidth="9.00390625" defaultRowHeight="12.75"/>
  <cols>
    <col min="1" max="1" width="10.00390625" style="0" bestFit="1" customWidth="1"/>
    <col min="2" max="2" width="13.00390625" style="0" bestFit="1" customWidth="1"/>
    <col min="3" max="3" width="16.00390625" style="0" bestFit="1" customWidth="1"/>
    <col min="4" max="4" width="8.00390625" style="0" bestFit="1" customWidth="1"/>
    <col min="5" max="5" width="13.00390625" style="0" bestFit="1" customWidth="1"/>
    <col min="6" max="7" width="8.00390625" style="0" bestFit="1" customWidth="1"/>
  </cols>
  <sheetData>
    <row r="1" spans="1:7" ht="12">
      <c r="A1" t="s">
        <v>114</v>
      </c>
      <c r="B1" t="s">
        <v>115</v>
      </c>
      <c r="C1" t="s">
        <v>116</v>
      </c>
      <c r="D1" t="s">
        <v>117</v>
      </c>
      <c r="E1" t="s">
        <v>118</v>
      </c>
      <c r="F1" t="s">
        <v>119</v>
      </c>
      <c r="G1" t="s">
        <v>120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Eurostat;FAO;ITTO;UNECE</dc:creator>
  <cp:keywords/>
  <dc:description/>
  <cp:lastModifiedBy>Nika Marsagishvili</cp:lastModifiedBy>
  <cp:lastPrinted>2017-03-19T10:48:35Z</cp:lastPrinted>
  <dcterms:created xsi:type="dcterms:W3CDTF">1998-09-16T16:39:33Z</dcterms:created>
  <dcterms:modified xsi:type="dcterms:W3CDTF">2017-10-20T09:52:24Z</dcterms:modified>
  <cp:category/>
  <cp:version/>
  <cp:contentType/>
  <cp:contentStatus/>
</cp:coreProperties>
</file>