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15" windowWidth="9720" windowHeight="6585" tabRatio="789" activeTab="0"/>
  </bookViews>
  <sheets>
    <sheet name="JQ1-Production" sheetId="1" r:id="rId1"/>
    <sheet name="JQ2-Trade" sheetId="2" r:id="rId2"/>
    <sheet name="DOT1-IMPORT" sheetId="3" r:id="rId3"/>
    <sheet name="DOT2-EXPORT" sheetId="4" r:id="rId4"/>
    <sheet name="SP1-Trade" sheetId="5" r:id="rId5"/>
    <sheet name="ITTO1-Estimates" sheetId="6" r:id="rId6"/>
    <sheet name="ITTO2-Species" sheetId="7" r:id="rId7"/>
    <sheet name="ITTO3-Miscellaneous" sheetId="8" r:id="rId8"/>
    <sheet name="ECE1-Species" sheetId="9" r:id="rId9"/>
    <sheet name="EU1-Trade" sheetId="10" r:id="rId10"/>
    <sheet name="EU2-Removals" sheetId="11" r:id="rId11"/>
    <sheet name="EU3-Species" sheetId="12" r:id="rId12"/>
    <sheet name="JQ2-Cross-Ref" sheetId="13" r:id="rId13"/>
    <sheet name="SP1-Cross-Ref" sheetId="14" r:id="rId14"/>
    <sheet name="Notes" sheetId="15" state="hidden" r:id="rId15"/>
    <sheet name="Validation" sheetId="16" state="hidden" r:id="rId16"/>
    <sheet name="Upload" sheetId="17" state="hidden" r:id="rId17"/>
  </sheets>
  <definedNames>
    <definedName name="_xlnm.Print_Area" localSheetId="2">'DOT1-IMPORT'!$A$1:$O$237</definedName>
    <definedName name="_xlnm.Print_Area" localSheetId="3">'DOT2-EXPORT'!$A$1:$O$237</definedName>
    <definedName name="_xlnm.Print_Area" localSheetId="8">'ECE1-Species'!$A$1:$Y$38</definedName>
    <definedName name="_xlnm.Print_Area" localSheetId="9">'EU1-Trade'!$A$2:$AK$64</definedName>
    <definedName name="_xlnm.Print_Area" localSheetId="10">'EU2-Removals'!$A$1:$F$36</definedName>
    <definedName name="_xlnm.Print_Area" localSheetId="11">'EU3-Species'!$A$2:$AM$37</definedName>
    <definedName name="_xlnm.Print_Area" localSheetId="5">'ITTO1-Estimates'!$A$1:$H$34</definedName>
    <definedName name="_xlnm.Print_Area" localSheetId="6">'ITTO2-Species'!$A$1:$L$58</definedName>
    <definedName name="_xlnm.Print_Area" localSheetId="7">'ITTO3-Miscellaneous'!$A$1:$N$50</definedName>
    <definedName name="_xlnm.Print_Area" localSheetId="0">'JQ1-Production'!$A$1:$AE$79</definedName>
    <definedName name="_xlnm.Print_Area" localSheetId="1">'JQ2-Trade'!$A$2:$AQ$64</definedName>
    <definedName name="_xlnm.Print_Area" localSheetId="4">'SP1-Trade'!$A$2:$AF$39</definedName>
    <definedName name="_xlnm.Print_Titles" localSheetId="2">'DOT1-IMPORT'!$1:$15</definedName>
    <definedName name="_xlnm.Print_Titles" localSheetId="3">'DOT2-EXPORT'!$1:$15</definedName>
    <definedName name="_xlnm.Print_Titles" localSheetId="0">'JQ1-Production'!$1:$11</definedName>
    <definedName name="_xlnm.Print_Titles" localSheetId="12">'JQ2-Cross-Ref'!$1:$13</definedName>
    <definedName name="Z_E59B5840_EF58_11D3_B672_B1E0953C1B26_.wvu.PrintArea" localSheetId="9" hidden="1">'EU1-Trade'!$A$2:$K$65</definedName>
    <definedName name="Z_E59B5840_EF58_11D3_B672_B1E0953C1B26_.wvu.PrintArea" localSheetId="11" hidden="1">'EU3-Species'!$A$2:$M$80</definedName>
    <definedName name="Z_E59B5840_EF58_11D3_B672_B1E0953C1B26_.wvu.PrintArea" localSheetId="0" hidden="1">'JQ1-Production'!$A$1:$E$79</definedName>
    <definedName name="Z_E59B5840_EF58_11D3_B672_B1E0953C1B26_.wvu.PrintArea" localSheetId="1" hidden="1">'JQ2-Trade'!$A$2:$K$65</definedName>
    <definedName name="Z_E59B5840_EF58_11D3_B672_B1E0953C1B26_.wvu.PrintTitles" localSheetId="0" hidden="1">'JQ1-Production'!$1:$11</definedName>
    <definedName name="Z_E59B5840_EF58_11D3_B672_B1E0953C1B26_.wvu.Rows" localSheetId="0" hidden="1">'JQ1-Production'!#REF!</definedName>
  </definedNames>
  <calcPr fullCalcOnLoad="1"/>
</workbook>
</file>

<file path=xl/sharedStrings.xml><?xml version="1.0" encoding="utf-8"?>
<sst xmlns="http://schemas.openxmlformats.org/spreadsheetml/2006/main" count="9104" uniqueCount="1109">
  <si>
    <t>!</t>
  </si>
  <si>
    <t xml:space="preserve"> </t>
  </si>
  <si>
    <t/>
  </si>
  <si>
    <t xml:space="preserve">   CLASSISICATIONS</t>
  </si>
  <si>
    <t xml:space="preserve">     C A T E G O R Y</t>
  </si>
  <si>
    <t xml:space="preserve"> Quantity</t>
  </si>
  <si>
    <t>Level 1</t>
  </si>
  <si>
    <t>Level 2</t>
  </si>
  <si>
    <t>Level 3</t>
  </si>
  <si>
    <t xml:space="preserve">  revised</t>
  </si>
  <si>
    <t xml:space="preserve">   rev. 3</t>
  </si>
  <si>
    <t>+------</t>
  </si>
  <si>
    <t xml:space="preserve">  ROUNDWOOD</t>
  </si>
  <si>
    <t xml:space="preserve">      |</t>
  </si>
  <si>
    <t>-----&gt;+</t>
  </si>
  <si>
    <t xml:space="preserve">      FUELWOOD </t>
  </si>
  <si>
    <t>4401.10</t>
  </si>
  <si>
    <t>245.01</t>
  </si>
  <si>
    <t xml:space="preserve">    INDUSTRIAL ROUNDWOOD</t>
  </si>
  <si>
    <t xml:space="preserve">    Coniferous</t>
  </si>
  <si>
    <t xml:space="preserve">    Non-Coniferous</t>
  </si>
  <si>
    <t xml:space="preserve">  SAWNWOOD + SLEEPERS </t>
  </si>
  <si>
    <t>4407 &amp; 4406</t>
  </si>
  <si>
    <t>Ex:248</t>
  </si>
  <si>
    <t xml:space="preserve">4407.10, EX:44.06 </t>
  </si>
  <si>
    <t xml:space="preserve">   248.2</t>
  </si>
  <si>
    <t>*4407.20 &amp; *4407.90</t>
  </si>
  <si>
    <t>Ex:248.4</t>
  </si>
  <si>
    <t xml:space="preserve">    VENEER SHEETS</t>
  </si>
  <si>
    <t>44.08</t>
  </si>
  <si>
    <t>634.1</t>
  </si>
  <si>
    <t xml:space="preserve">    PARTICLE BOARD </t>
  </si>
  <si>
    <t>44.10</t>
  </si>
  <si>
    <t>634.2</t>
  </si>
  <si>
    <t xml:space="preserve">    FIBREBOARD </t>
  </si>
  <si>
    <t>44.11</t>
  </si>
  <si>
    <t>634.5</t>
  </si>
  <si>
    <t>48.01</t>
  </si>
  <si>
    <t>641.1</t>
  </si>
  <si>
    <t>=UDK=$</t>
  </si>
  <si>
    <t>$+1Titan12iso-P</t>
  </si>
  <si>
    <t>$1</t>
  </si>
  <si>
    <t>I M P O R T</t>
  </si>
  <si>
    <t>Coniferous</t>
  </si>
  <si>
    <t>Non-Coniferous</t>
  </si>
  <si>
    <t>44.01.30</t>
  </si>
  <si>
    <t>44.01.20</t>
  </si>
  <si>
    <t>44.01.10</t>
  </si>
  <si>
    <t>47.03.10</t>
  </si>
  <si>
    <t>47.03.20</t>
  </si>
  <si>
    <t>47.04.10</t>
  </si>
  <si>
    <t>47.04.20</t>
  </si>
  <si>
    <t>E X P O R T</t>
  </si>
  <si>
    <t>FOREST SECTOR QUESTIONNAIRE</t>
  </si>
  <si>
    <t>Code</t>
  </si>
  <si>
    <t>Quantity</t>
  </si>
  <si>
    <t>44.08.10</t>
  </si>
  <si>
    <t>SITC Rev.3</t>
  </si>
  <si>
    <t>ROUNDWOOD</t>
  </si>
  <si>
    <t>Unit</t>
  </si>
  <si>
    <t>Date:</t>
  </si>
  <si>
    <t>Official Address (in full):</t>
  </si>
  <si>
    <t>Telephone:</t>
  </si>
  <si>
    <t>Fax:</t>
  </si>
  <si>
    <t>E-mail:</t>
  </si>
  <si>
    <t>Name of Official responsible for reply:</t>
  </si>
  <si>
    <t>Product</t>
  </si>
  <si>
    <t xml:space="preserve">  PRODUCTION</t>
  </si>
  <si>
    <t>JQ2</t>
  </si>
  <si>
    <t>HS96</t>
  </si>
  <si>
    <t>44.08 44.10 44.11 44.12</t>
  </si>
  <si>
    <t>44.08.30 ex 44.08.90</t>
  </si>
  <si>
    <t>44.12.19 44.12.90</t>
  </si>
  <si>
    <t>44.12.13  44.12.14  44.12.20</t>
  </si>
  <si>
    <t>44.10.11</t>
  </si>
  <si>
    <t>44.11.10</t>
  </si>
  <si>
    <t>44.11.20</t>
  </si>
  <si>
    <t>44.11.30 44.11.90</t>
  </si>
  <si>
    <t>47.03 47.04</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</si>
  <si>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</si>
  <si>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</si>
  <si>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</si>
  <si>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</si>
  <si>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</si>
  <si>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</si>
  <si>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</si>
  <si>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</si>
  <si>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</si>
  <si>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</si>
  <si>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</si>
  <si>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</si>
  <si>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</si>
  <si>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</si>
  <si>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</si>
  <si>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</si>
  <si>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</si>
  <si>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</si>
  <si>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</si>
  <si>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</si>
  <si>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</si>
  <si>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</si>
  <si>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</si>
  <si>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634.1 634.22 634.23 634.3 634.4 634.5</t>
  </si>
  <si>
    <t>ex 634.12</t>
  </si>
  <si>
    <t>634.3 634.4</t>
  </si>
  <si>
    <t>634.39 634.49</t>
  </si>
  <si>
    <t>634.31 634.41</t>
  </si>
  <si>
    <t>ex 634.31 ex 634.41</t>
  </si>
  <si>
    <t>634.22 634.23</t>
  </si>
  <si>
    <t>ex 634.22</t>
  </si>
  <si>
    <t>634.53 634.59</t>
  </si>
  <si>
    <t>251.2 251.3 251.4 251.5 251.6 251.91</t>
  </si>
  <si>
    <t>251.4 251.5</t>
  </si>
  <si>
    <t>Notes:</t>
  </si>
  <si>
    <t>Removals and Production</t>
  </si>
  <si>
    <t>JQ1</t>
  </si>
  <si>
    <t>OTHER INDUSTRIAL ROUNDWOOD</t>
  </si>
  <si>
    <t>of which:Tropical</t>
  </si>
  <si>
    <t>WOOD FUEL, INCLUDING WOOD FOR CHARCOAL</t>
  </si>
  <si>
    <t>INDUSTRIAL ROUNDWOOD (WOOD IN THE ROUGH)</t>
  </si>
  <si>
    <t>WOOD CHARCOAL</t>
  </si>
  <si>
    <t>WOOD RESIDUES</t>
  </si>
  <si>
    <t xml:space="preserve">SAWNWOOD </t>
  </si>
  <si>
    <t>VENEER SHEETS</t>
  </si>
  <si>
    <t>WOOD-BASED PANELS</t>
  </si>
  <si>
    <t xml:space="preserve">Country: </t>
  </si>
  <si>
    <t xml:space="preserve">PLYWOOD </t>
  </si>
  <si>
    <t xml:space="preserve">FIBREBOARD </t>
  </si>
  <si>
    <t xml:space="preserve">INSULATING 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</si>
  <si>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</si>
  <si>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</si>
  <si>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</si>
  <si>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</si>
  <si>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</si>
  <si>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</si>
  <si>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</si>
  <si>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</si>
  <si>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</si>
  <si>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</si>
  <si>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</si>
  <si>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</si>
  <si>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</si>
  <si>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</si>
  <si>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</si>
  <si>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</si>
  <si>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47.01 47.02 47.03 47.04 47.05</t>
  </si>
  <si>
    <t>44.08.30 44.08.90</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</si>
  <si>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</si>
  <si>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</si>
  <si>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</si>
  <si>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</si>
  <si>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</si>
  <si>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</si>
  <si>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</si>
  <si>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</si>
  <si>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</si>
  <si>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</si>
  <si>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</si>
  <si>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</si>
  <si>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</si>
  <si>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</si>
  <si>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</si>
  <si>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</si>
  <si>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</si>
  <si>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</si>
  <si>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</si>
  <si>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</si>
  <si>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</si>
  <si>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</si>
  <si>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</si>
  <si>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</si>
  <si>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</si>
  <si>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</si>
  <si>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</si>
  <si>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</si>
  <si>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</si>
  <si>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</si>
  <si>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</si>
  <si>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FOLDING BOXBOARD</t>
  </si>
  <si>
    <t>WOOD CHIPS AND PARTICLES</t>
  </si>
  <si>
    <t>ROUNDWOOD REMOVALS</t>
  </si>
  <si>
    <t>FAOSTAT</t>
  </si>
  <si>
    <t>of which:Other</t>
  </si>
  <si>
    <t>Production</t>
  </si>
  <si>
    <t>JQ2 (Supp. 1)</t>
  </si>
  <si>
    <t xml:space="preserve">MDF (Medium Density) </t>
  </si>
  <si>
    <t>48.02.60</t>
  </si>
  <si>
    <t xml:space="preserve">PARTICLE BOARD (including OSB) </t>
  </si>
  <si>
    <t>of which:OSB</t>
  </si>
  <si>
    <t>44.03.20</t>
  </si>
  <si>
    <t>44.03.40 44.03.90</t>
  </si>
  <si>
    <t>44.03.40 ex 44.03.99</t>
  </si>
  <si>
    <t>247.51 ex 247.52</t>
  </si>
  <si>
    <t>of which: OSB</t>
  </si>
  <si>
    <t>47.06.10/90</t>
  </si>
  <si>
    <t>47.06.20</t>
  </si>
  <si>
    <t>641.29</t>
  </si>
  <si>
    <t xml:space="preserve">48.02.10/20/30/50 </t>
  </si>
  <si>
    <t xml:space="preserve">641.21/22/23/25/26/27  </t>
  </si>
  <si>
    <t>641.63</t>
  </si>
  <si>
    <t>48.04.11/19 48.05.10/60/70</t>
  </si>
  <si>
    <t>641.41 641.51/57/58</t>
  </si>
  <si>
    <t>C l a s s i f i c a t i o n s</t>
  </si>
  <si>
    <t>PARTICLE BOARD (including OSB)</t>
  </si>
  <si>
    <t xml:space="preserve">44.07.10 </t>
  </si>
  <si>
    <t xml:space="preserve">44.07.20 44.07.90 </t>
  </si>
  <si>
    <t>248.2 248.4</t>
  </si>
  <si>
    <t xml:space="preserve">ex 248.4 </t>
  </si>
  <si>
    <t>ex 251.92</t>
  </si>
  <si>
    <t xml:space="preserve">44.07.20 ex 44.07.99 </t>
  </si>
  <si>
    <t>DOT1</t>
  </si>
  <si>
    <t>IMPORT QUANTITY</t>
  </si>
  <si>
    <t>Industrial Roundwood-Wood in the Rough</t>
  </si>
  <si>
    <t>Wood</t>
  </si>
  <si>
    <t>Sawnwood</t>
  </si>
  <si>
    <t>Veneer Sheets</t>
  </si>
  <si>
    <t>Plywood</t>
  </si>
  <si>
    <t>Particle Board</t>
  </si>
  <si>
    <t>Fibreboard</t>
  </si>
  <si>
    <t xml:space="preserve"> Wood Pulp</t>
  </si>
  <si>
    <t>Recovered Paper</t>
  </si>
  <si>
    <t>Paper and Paperboard</t>
  </si>
  <si>
    <t>Chips and Particles</t>
  </si>
  <si>
    <t>Total</t>
  </si>
  <si>
    <t>Newsprint</t>
  </si>
  <si>
    <t>Product Code</t>
  </si>
  <si>
    <t>1657+1670</t>
  </si>
  <si>
    <t>1646</t>
  </si>
  <si>
    <t>1000 mt</t>
  </si>
  <si>
    <t>Country</t>
  </si>
  <si>
    <t>Exported to:</t>
  </si>
  <si>
    <t>English</t>
  </si>
  <si>
    <t>French</t>
  </si>
  <si>
    <t>Spanish</t>
  </si>
  <si>
    <t>Imported from:</t>
  </si>
  <si>
    <t xml:space="preserve">           </t>
  </si>
  <si>
    <t xml:space="preserve">AFRICA </t>
  </si>
  <si>
    <t>AFRIQUE</t>
  </si>
  <si>
    <t>AFRICA</t>
  </si>
  <si>
    <t>Algeria</t>
  </si>
  <si>
    <t>Algérie</t>
  </si>
  <si>
    <t>Angola</t>
  </si>
  <si>
    <t>Benin</t>
  </si>
  <si>
    <t>Bénin</t>
  </si>
  <si>
    <t>Botswana</t>
  </si>
  <si>
    <t>Burkina Faso</t>
  </si>
  <si>
    <t>Burundi</t>
  </si>
  <si>
    <t>Cameroon</t>
  </si>
  <si>
    <t>Cameroun</t>
  </si>
  <si>
    <t>Camerún</t>
  </si>
  <si>
    <t>Cape Verde</t>
  </si>
  <si>
    <t>Cap-Vert</t>
  </si>
  <si>
    <t>Cabo Verde</t>
  </si>
  <si>
    <t>Central African Republic</t>
  </si>
  <si>
    <t>République centrafricaine</t>
  </si>
  <si>
    <t>República Centroafricana</t>
  </si>
  <si>
    <t>Chad</t>
  </si>
  <si>
    <t>Tchad</t>
  </si>
  <si>
    <t>Comoros</t>
  </si>
  <si>
    <t>Comores</t>
  </si>
  <si>
    <t>Comoras</t>
  </si>
  <si>
    <t>Congo, Democratic Republic of</t>
  </si>
  <si>
    <t>Congo, République démocratique</t>
  </si>
  <si>
    <t>Congo, República Democrática</t>
  </si>
  <si>
    <t>Congo, Republic of</t>
  </si>
  <si>
    <t>Congo, République</t>
  </si>
  <si>
    <t>Congo, República</t>
  </si>
  <si>
    <t>Côte d'Ivoire</t>
  </si>
  <si>
    <t>Djibouti</t>
  </si>
  <si>
    <t>Egypt</t>
  </si>
  <si>
    <t>Egypte</t>
  </si>
  <si>
    <t>Egipto</t>
  </si>
  <si>
    <t>Equatorial Guinea</t>
  </si>
  <si>
    <t>Guinée équatoriale</t>
  </si>
  <si>
    <t>Guinea Ecuatorial</t>
  </si>
  <si>
    <t>Eritrea</t>
  </si>
  <si>
    <t>Erythrée</t>
  </si>
  <si>
    <t>Ethiopia</t>
  </si>
  <si>
    <t>Ethiopie</t>
  </si>
  <si>
    <t>Etiopía</t>
  </si>
  <si>
    <t>Gabon</t>
  </si>
  <si>
    <t>Gabón</t>
  </si>
  <si>
    <t>Gambia</t>
  </si>
  <si>
    <t>Gambie</t>
  </si>
  <si>
    <t>Ghana</t>
  </si>
  <si>
    <t>Guinea</t>
  </si>
  <si>
    <t>Guinée</t>
  </si>
  <si>
    <t>Guinea-Bissau</t>
  </si>
  <si>
    <t>Guinée-Bissau</t>
  </si>
  <si>
    <t>Kenya</t>
  </si>
  <si>
    <t>Lesotho</t>
  </si>
  <si>
    <t>Liberia</t>
  </si>
  <si>
    <t>Libéria</t>
  </si>
  <si>
    <t>Libyan Arab Jamahiriya</t>
  </si>
  <si>
    <t>Jamahiriya arabe libyenne</t>
  </si>
  <si>
    <t>Jamahiriya Arabe Libia</t>
  </si>
  <si>
    <t>Madagascar</t>
  </si>
  <si>
    <t>Malawi</t>
  </si>
  <si>
    <t>Mali</t>
  </si>
  <si>
    <t>Mauritania</t>
  </si>
  <si>
    <t>Mauritanie</t>
  </si>
  <si>
    <t>Mauritius</t>
  </si>
  <si>
    <t>Maurice</t>
  </si>
  <si>
    <t>Mauricio</t>
  </si>
  <si>
    <t>Morocco</t>
  </si>
  <si>
    <t>Maroc</t>
  </si>
  <si>
    <t>Marruecos</t>
  </si>
  <si>
    <t>Mozambique</t>
  </si>
  <si>
    <t>Namibia</t>
  </si>
  <si>
    <t>Namibie</t>
  </si>
  <si>
    <t>Niger</t>
  </si>
  <si>
    <t>Níger</t>
  </si>
  <si>
    <t>Nigeria</t>
  </si>
  <si>
    <t>Nigéria</t>
  </si>
  <si>
    <t>Réunion</t>
  </si>
  <si>
    <t>Reunión</t>
  </si>
  <si>
    <t>Rwanda</t>
  </si>
  <si>
    <t>Saint Helena</t>
  </si>
  <si>
    <t>Sainte-Hélène</t>
  </si>
  <si>
    <t>Santa Elena</t>
  </si>
  <si>
    <t>São Tomé and  Principe</t>
  </si>
  <si>
    <t>Sao Tomé-et-Principe</t>
  </si>
  <si>
    <t>Santo Tomé y Príncipe</t>
  </si>
  <si>
    <t>Senegal</t>
  </si>
  <si>
    <t>Sénégal</t>
  </si>
  <si>
    <t>Seychelles</t>
  </si>
  <si>
    <t>Sierra Leone</t>
  </si>
  <si>
    <t>Sierra Leona</t>
  </si>
  <si>
    <t>Somalia</t>
  </si>
  <si>
    <t>Somalie</t>
  </si>
  <si>
    <t>South Africa</t>
  </si>
  <si>
    <t>Afrique du Sud</t>
  </si>
  <si>
    <t>Sudáfrica</t>
  </si>
  <si>
    <t>Sudan</t>
  </si>
  <si>
    <t>Soudan</t>
  </si>
  <si>
    <t>Sudán</t>
  </si>
  <si>
    <t>Swaziland</t>
  </si>
  <si>
    <t>Swazilandia</t>
  </si>
  <si>
    <t xml:space="preserve">Tanzania, United Republic of </t>
  </si>
  <si>
    <t>Tanzanie, République-Unie de</t>
  </si>
  <si>
    <t>Tanzannía, República Unida de</t>
  </si>
  <si>
    <t>Togo</t>
  </si>
  <si>
    <t>Tunisia</t>
  </si>
  <si>
    <t>Tunisie</t>
  </si>
  <si>
    <t>Túnez</t>
  </si>
  <si>
    <t>Uganda</t>
  </si>
  <si>
    <t>Ouganda</t>
  </si>
  <si>
    <t>Zambia</t>
  </si>
  <si>
    <t>Zambie</t>
  </si>
  <si>
    <t>Zimbabwe</t>
  </si>
  <si>
    <t>ASIA</t>
  </si>
  <si>
    <t>ASIE</t>
  </si>
  <si>
    <t>Afghanistan</t>
  </si>
  <si>
    <t>Afganistán</t>
  </si>
  <si>
    <t>Armenia</t>
  </si>
  <si>
    <t>Arménie</t>
  </si>
  <si>
    <t>Azerbaijan</t>
  </si>
  <si>
    <t>Azerbaïdjan</t>
  </si>
  <si>
    <t>Azerbaiyán</t>
  </si>
  <si>
    <t>Bahrain</t>
  </si>
  <si>
    <t>Bahreïn</t>
  </si>
  <si>
    <t>Bahrein</t>
  </si>
  <si>
    <t>Bangladesh</t>
  </si>
  <si>
    <t>Bhutan</t>
  </si>
  <si>
    <t>Bhoutan</t>
  </si>
  <si>
    <t>Bhután</t>
  </si>
  <si>
    <t>Brunei Darussalam</t>
  </si>
  <si>
    <t>Brunéi Darussalam</t>
  </si>
  <si>
    <t>Cambodia</t>
  </si>
  <si>
    <t>Cambodge</t>
  </si>
  <si>
    <t>Camboya</t>
  </si>
  <si>
    <t>Chine</t>
  </si>
  <si>
    <t>China</t>
  </si>
  <si>
    <t xml:space="preserve"> China, Hong Kong SAR</t>
  </si>
  <si>
    <t xml:space="preserve"> Chine - RAS de Hong-Kong</t>
  </si>
  <si>
    <t xml:space="preserve"> China, RAE de Hong Kong</t>
  </si>
  <si>
    <t xml:space="preserve"> China, Taiwan Province of</t>
  </si>
  <si>
    <t xml:space="preserve"> Chine, Taïwan Province de </t>
  </si>
  <si>
    <t xml:space="preserve"> China, Taiwan Provincia de</t>
  </si>
  <si>
    <t>Cyprus</t>
  </si>
  <si>
    <t>Chypre</t>
  </si>
  <si>
    <t>Chipre</t>
  </si>
  <si>
    <t>Georgia</t>
  </si>
  <si>
    <t>Géorgie</t>
  </si>
  <si>
    <t>India</t>
  </si>
  <si>
    <t>Inde</t>
  </si>
  <si>
    <t>Indonesia</t>
  </si>
  <si>
    <t>Indonésie</t>
  </si>
  <si>
    <t>Iran (Islamic Rep.)</t>
  </si>
  <si>
    <t xml:space="preserve">Iran, République islamique d' </t>
  </si>
  <si>
    <t>Irán, República Islámica del</t>
  </si>
  <si>
    <t>Iraq</t>
  </si>
  <si>
    <t>Israel</t>
  </si>
  <si>
    <t>Israël</t>
  </si>
  <si>
    <t>Japan</t>
  </si>
  <si>
    <t>Japon</t>
  </si>
  <si>
    <t>Japón</t>
  </si>
  <si>
    <t>Jordan</t>
  </si>
  <si>
    <t>Jordanie</t>
  </si>
  <si>
    <t>Jordania</t>
  </si>
  <si>
    <t>Kazakhstan</t>
  </si>
  <si>
    <t>Kazajstán</t>
  </si>
  <si>
    <t>Corée, République populaire démocratique de</t>
  </si>
  <si>
    <t>Corea, República Popular Democrática de</t>
  </si>
  <si>
    <t>Corée, République de</t>
  </si>
  <si>
    <t>Corea, República de</t>
  </si>
  <si>
    <t>Kuwait</t>
  </si>
  <si>
    <t>Koweït</t>
  </si>
  <si>
    <t>Kyrgyzstan</t>
  </si>
  <si>
    <t>Kirghizistan</t>
  </si>
  <si>
    <t>Kirguistán</t>
  </si>
  <si>
    <t>Laos</t>
  </si>
  <si>
    <t>Lebanon</t>
  </si>
  <si>
    <t>Liban</t>
  </si>
  <si>
    <t>Libano</t>
  </si>
  <si>
    <t>Malaysia</t>
  </si>
  <si>
    <t>Malaisie</t>
  </si>
  <si>
    <t>Malasia</t>
  </si>
  <si>
    <t>Maldives</t>
  </si>
  <si>
    <t>Maldivas</t>
  </si>
  <si>
    <t>Mongolia</t>
  </si>
  <si>
    <t>Mongolie</t>
  </si>
  <si>
    <t>Myanmar</t>
  </si>
  <si>
    <t>Nepal</t>
  </si>
  <si>
    <t>Népal</t>
  </si>
  <si>
    <t>Oman</t>
  </si>
  <si>
    <t>Omán</t>
  </si>
  <si>
    <t>Pakistan</t>
  </si>
  <si>
    <t>Pakistán</t>
  </si>
  <si>
    <t>Philippines</t>
  </si>
  <si>
    <t>Filipinas</t>
  </si>
  <si>
    <t>Qatar</t>
  </si>
  <si>
    <t>Saudi Arabia</t>
  </si>
  <si>
    <t>Arabie saoudite</t>
  </si>
  <si>
    <t>Arabia Saudita</t>
  </si>
  <si>
    <t>Singapore</t>
  </si>
  <si>
    <t>Singapour</t>
  </si>
  <si>
    <t>Singapur</t>
  </si>
  <si>
    <t>Sri Lanka</t>
  </si>
  <si>
    <t>Syrian Arab Republic</t>
  </si>
  <si>
    <t>République arabe syrienne</t>
  </si>
  <si>
    <t>República Arabe Siria</t>
  </si>
  <si>
    <t>Tajikistan</t>
  </si>
  <si>
    <t>Tadjikistan</t>
  </si>
  <si>
    <t>Tayikistán</t>
  </si>
  <si>
    <t>Thailand</t>
  </si>
  <si>
    <t>Thaïlande</t>
  </si>
  <si>
    <t>Tailandia</t>
  </si>
  <si>
    <t>Turkey</t>
  </si>
  <si>
    <t>Turquie</t>
  </si>
  <si>
    <t>Turquía</t>
  </si>
  <si>
    <t>Turkmenistan</t>
  </si>
  <si>
    <t>Turkménistan</t>
  </si>
  <si>
    <t>Turkmenistán</t>
  </si>
  <si>
    <t>United Arab Emirates</t>
  </si>
  <si>
    <t>Emirats arabes unis</t>
  </si>
  <si>
    <t>Emiratos Arabes Unidos</t>
  </si>
  <si>
    <t>Uzbekistan</t>
  </si>
  <si>
    <t>Ouzbékistan</t>
  </si>
  <si>
    <t>Uzbekistán</t>
  </si>
  <si>
    <t>Viet Nam</t>
  </si>
  <si>
    <t>Yemen</t>
  </si>
  <si>
    <t>Yémen</t>
  </si>
  <si>
    <t xml:space="preserve">OCEANIA </t>
  </si>
  <si>
    <t>OCÉANIE</t>
  </si>
  <si>
    <t>OCEANIA</t>
  </si>
  <si>
    <t>American Samoa</t>
  </si>
  <si>
    <t>Samoa américaines</t>
  </si>
  <si>
    <t>Samoa Americana</t>
  </si>
  <si>
    <t>Australia</t>
  </si>
  <si>
    <t>Australie</t>
  </si>
  <si>
    <t>Cook Islands</t>
  </si>
  <si>
    <t>Iles Cook</t>
  </si>
  <si>
    <t>Islas Cook</t>
  </si>
  <si>
    <t>French Polynesia</t>
  </si>
  <si>
    <t>Polynésie française</t>
  </si>
  <si>
    <t>Polinesia Francesa</t>
  </si>
  <si>
    <t>Guam</t>
  </si>
  <si>
    <t>Kiribati</t>
  </si>
  <si>
    <t>Nauru</t>
  </si>
  <si>
    <t>New Caledonia</t>
  </si>
  <si>
    <t>Nouvelle-Calédonie</t>
  </si>
  <si>
    <t>Nueva Caledonia</t>
  </si>
  <si>
    <t>New Zealand</t>
  </si>
  <si>
    <t>Nouvelle-Zélande</t>
  </si>
  <si>
    <t>Nueva Zelandia</t>
  </si>
  <si>
    <t>Niue</t>
  </si>
  <si>
    <t>Nioué</t>
  </si>
  <si>
    <t>Palau</t>
  </si>
  <si>
    <t>Les Palaos</t>
  </si>
  <si>
    <t>Papua New Guinea</t>
  </si>
  <si>
    <t>Papouasie-Nouvelle-Guinée</t>
  </si>
  <si>
    <t>Papua Nueva Guinea</t>
  </si>
  <si>
    <t>Samoa</t>
  </si>
  <si>
    <t>Solomon Islands</t>
  </si>
  <si>
    <t>Iles Salomon</t>
  </si>
  <si>
    <t>Islas Salomón</t>
  </si>
  <si>
    <t>Tokelau</t>
  </si>
  <si>
    <t>Tokélaou</t>
  </si>
  <si>
    <t>Tonga</t>
  </si>
  <si>
    <t xml:space="preserve">Tuvalu </t>
  </si>
  <si>
    <t>Tuvalu</t>
  </si>
  <si>
    <t>Vanuatu</t>
  </si>
  <si>
    <t>Wallis and Futuna Islands</t>
  </si>
  <si>
    <t>Iles Wallis et Futuna</t>
  </si>
  <si>
    <t>Islas Wallis y Futuna</t>
  </si>
  <si>
    <t xml:space="preserve">EUROPE </t>
  </si>
  <si>
    <t>EUROPE</t>
  </si>
  <si>
    <t>EUROPA</t>
  </si>
  <si>
    <t>Albania</t>
  </si>
  <si>
    <t>Albanie</t>
  </si>
  <si>
    <t>Andorra</t>
  </si>
  <si>
    <t>Andorre</t>
  </si>
  <si>
    <t>Austria</t>
  </si>
  <si>
    <t>Autriche</t>
  </si>
  <si>
    <t>Belarus</t>
  </si>
  <si>
    <t>Bélarus</t>
  </si>
  <si>
    <t>Belarús</t>
  </si>
  <si>
    <t>Bosnia and Herzegovina</t>
  </si>
  <si>
    <t>Bosnie-Herzégovine</t>
  </si>
  <si>
    <t>Bosnia y Herzegovina</t>
  </si>
  <si>
    <t>Bulgaria</t>
  </si>
  <si>
    <t>Bulgarie</t>
  </si>
  <si>
    <t>Croatia</t>
  </si>
  <si>
    <t>Croatie</t>
  </si>
  <si>
    <t>Croacia</t>
  </si>
  <si>
    <t>Czech Republic</t>
  </si>
  <si>
    <t>République tchèque</t>
  </si>
  <si>
    <t>República Checa</t>
  </si>
  <si>
    <t>Denmark</t>
  </si>
  <si>
    <t>Danemark</t>
  </si>
  <si>
    <t>Dinamarca</t>
  </si>
  <si>
    <t>Estonia</t>
  </si>
  <si>
    <t>Estonie</t>
  </si>
  <si>
    <t>Faeroe Islands</t>
  </si>
  <si>
    <t>Iles Féroé</t>
  </si>
  <si>
    <t>Islas Feroe</t>
  </si>
  <si>
    <t>Finland</t>
  </si>
  <si>
    <t>Finlande</t>
  </si>
  <si>
    <t>Finlandia</t>
  </si>
  <si>
    <t>France</t>
  </si>
  <si>
    <t>Francia</t>
  </si>
  <si>
    <t>Germany</t>
  </si>
  <si>
    <t>Allemagne</t>
  </si>
  <si>
    <t>Alemania</t>
  </si>
  <si>
    <t>Gibraltar</t>
  </si>
  <si>
    <t>Greece</t>
  </si>
  <si>
    <t>Grèce</t>
  </si>
  <si>
    <t>Grecia</t>
  </si>
  <si>
    <t>Hungary</t>
  </si>
  <si>
    <t>Hongrie</t>
  </si>
  <si>
    <t>Hungría</t>
  </si>
  <si>
    <t>Iceland</t>
  </si>
  <si>
    <t>Islande</t>
  </si>
  <si>
    <t>Islandia</t>
  </si>
  <si>
    <t>Ireland</t>
  </si>
  <si>
    <t>Irlande</t>
  </si>
  <si>
    <t>Irlanda</t>
  </si>
  <si>
    <t>Italy</t>
  </si>
  <si>
    <t>Italie</t>
  </si>
  <si>
    <t>Italia</t>
  </si>
  <si>
    <t>Latvia</t>
  </si>
  <si>
    <t>Lettonie</t>
  </si>
  <si>
    <t>Letonia</t>
  </si>
  <si>
    <t>Lithuania</t>
  </si>
  <si>
    <t>Lituanie</t>
  </si>
  <si>
    <t>Lituania</t>
  </si>
  <si>
    <t>L'ex-République yougoslave de Macédonie</t>
  </si>
  <si>
    <t>la ex República Yugoslava de Macedonia</t>
  </si>
  <si>
    <t>Malta</t>
  </si>
  <si>
    <t>Malte</t>
  </si>
  <si>
    <t>Republic of Moldava</t>
  </si>
  <si>
    <t>République de Moldova</t>
  </si>
  <si>
    <t>República de Moldova</t>
  </si>
  <si>
    <t>Netherlands</t>
  </si>
  <si>
    <t>Pays-Bas</t>
  </si>
  <si>
    <t>Países Bajos</t>
  </si>
  <si>
    <t>Norway</t>
  </si>
  <si>
    <t>Norvège</t>
  </si>
  <si>
    <t>Noruega</t>
  </si>
  <si>
    <t>Poland</t>
  </si>
  <si>
    <t>Pologne</t>
  </si>
  <si>
    <t>Polonia</t>
  </si>
  <si>
    <t>Portugal</t>
  </si>
  <si>
    <t>Romania</t>
  </si>
  <si>
    <t>Roumanie</t>
  </si>
  <si>
    <t>Rumania</t>
  </si>
  <si>
    <t>Russian Federation</t>
  </si>
  <si>
    <t>Fédération de Russie</t>
  </si>
  <si>
    <t>Federación de Rusia</t>
  </si>
  <si>
    <t>Slovakia</t>
  </si>
  <si>
    <t>Slovaquie</t>
  </si>
  <si>
    <t>Eslovaquia</t>
  </si>
  <si>
    <t>Slovenia</t>
  </si>
  <si>
    <t>Slovénie</t>
  </si>
  <si>
    <t>Eslovenia</t>
  </si>
  <si>
    <t>Spain</t>
  </si>
  <si>
    <t>Espagne</t>
  </si>
  <si>
    <t>España</t>
  </si>
  <si>
    <t>Sweden</t>
  </si>
  <si>
    <t>Suède</t>
  </si>
  <si>
    <t>Suecia</t>
  </si>
  <si>
    <t>Switzerland</t>
  </si>
  <si>
    <t>Suisse</t>
  </si>
  <si>
    <t>Suiza</t>
  </si>
  <si>
    <t>United Kingdom</t>
  </si>
  <si>
    <t>Royaume-Uni</t>
  </si>
  <si>
    <t>Reino Unido</t>
  </si>
  <si>
    <t>Ukraine</t>
  </si>
  <si>
    <t>Ucrania</t>
  </si>
  <si>
    <t xml:space="preserve">NORTH AMERICA </t>
  </si>
  <si>
    <t>AMÉRIQUE DU NORD ET CENTRAL</t>
  </si>
  <si>
    <t>AMERICA DEL NORTE Y CENTRAL</t>
  </si>
  <si>
    <t>Anguilla</t>
  </si>
  <si>
    <t>Anguila</t>
  </si>
  <si>
    <t>Antigua and Barbuda</t>
  </si>
  <si>
    <t>Antigua-et-Barbuda</t>
  </si>
  <si>
    <t>Antigua y Barbuda</t>
  </si>
  <si>
    <t>Aruba</t>
  </si>
  <si>
    <t>Bahamas</t>
  </si>
  <si>
    <t>Barbados</t>
  </si>
  <si>
    <t>Barbade</t>
  </si>
  <si>
    <t>Belize</t>
  </si>
  <si>
    <t>Belice</t>
  </si>
  <si>
    <t>Bermuda</t>
  </si>
  <si>
    <t>Bermudes</t>
  </si>
  <si>
    <t>Bermudas</t>
  </si>
  <si>
    <t>British Virgin Islands</t>
  </si>
  <si>
    <t>Iles Vierges britanniques</t>
  </si>
  <si>
    <t>Islas Virgines Británicas</t>
  </si>
  <si>
    <t>Canada</t>
  </si>
  <si>
    <t>Canadá</t>
  </si>
  <si>
    <t>Cayman Islands</t>
  </si>
  <si>
    <t>Iles Caïmanes</t>
  </si>
  <si>
    <t>Islas Caimán</t>
  </si>
  <si>
    <t>Costa Rica</t>
  </si>
  <si>
    <t>Cuba</t>
  </si>
  <si>
    <t>Dominica</t>
  </si>
  <si>
    <t>Dominique</t>
  </si>
  <si>
    <t>Dominican Republic</t>
  </si>
  <si>
    <t>République dominicaine</t>
  </si>
  <si>
    <t>República Dominicana</t>
  </si>
  <si>
    <t>El Salvador</t>
  </si>
  <si>
    <t xml:space="preserve">Greenland </t>
  </si>
  <si>
    <t>Groenland</t>
  </si>
  <si>
    <t>Groenlandia</t>
  </si>
  <si>
    <t>Grenada</t>
  </si>
  <si>
    <t>Grenade</t>
  </si>
  <si>
    <t>Granada</t>
  </si>
  <si>
    <t>Guadeloupe</t>
  </si>
  <si>
    <t>Guadelupe</t>
  </si>
  <si>
    <t>Guatemala</t>
  </si>
  <si>
    <t>Haiti</t>
  </si>
  <si>
    <t>Haïti</t>
  </si>
  <si>
    <t>Haití</t>
  </si>
  <si>
    <t>Honduras</t>
  </si>
  <si>
    <t>Jamaica</t>
  </si>
  <si>
    <t>Jamaïque</t>
  </si>
  <si>
    <t>Martinique</t>
  </si>
  <si>
    <t>Martinica</t>
  </si>
  <si>
    <t>Mexico</t>
  </si>
  <si>
    <t>Mexique</t>
  </si>
  <si>
    <t>México</t>
  </si>
  <si>
    <t>Montserrat</t>
  </si>
  <si>
    <t>Monserrat</t>
  </si>
  <si>
    <t>Netherlands Antilles</t>
  </si>
  <si>
    <t>Antilles néerlandaises</t>
  </si>
  <si>
    <t>Antillas Neerlandesas</t>
  </si>
  <si>
    <t>Nicaragua</t>
  </si>
  <si>
    <t>Panama</t>
  </si>
  <si>
    <t>Panamá</t>
  </si>
  <si>
    <t>Saint Kitts and Nevis</t>
  </si>
  <si>
    <t>Saint-Kitts-et-Nevis</t>
  </si>
  <si>
    <t>Saint Kitts y Nevis</t>
  </si>
  <si>
    <t>Saint Lucia</t>
  </si>
  <si>
    <t>Sainte-Lucie</t>
  </si>
  <si>
    <t>Santa Lucía</t>
  </si>
  <si>
    <t>Saint Pierre and  Miquelon</t>
  </si>
  <si>
    <t>Saint-Pierre-et-Miquelon</t>
  </si>
  <si>
    <t>San Pedro y Miquelón</t>
  </si>
  <si>
    <t>Saint-Vincent-et-les-Grenadines</t>
  </si>
  <si>
    <t>San Vincente y las Granadinas</t>
  </si>
  <si>
    <t>Trinidad and Tobago</t>
  </si>
  <si>
    <t>Trinité-et-Tobago</t>
  </si>
  <si>
    <t>Trinidad y Tobago</t>
  </si>
  <si>
    <t>Turks and Caicos Islands</t>
  </si>
  <si>
    <t>Iles Turques et Caïques</t>
  </si>
  <si>
    <t>Islas Turcas y Caicos</t>
  </si>
  <si>
    <t>United States of America</t>
  </si>
  <si>
    <t>Etats-Unis</t>
  </si>
  <si>
    <t>Estados Unidos</t>
  </si>
  <si>
    <t>SOUTH AMERICA</t>
  </si>
  <si>
    <t>AMÉRIQUE DU SUD</t>
  </si>
  <si>
    <t>AMERICA DEL SUR</t>
  </si>
  <si>
    <t>Argentina</t>
  </si>
  <si>
    <t>Argentine</t>
  </si>
  <si>
    <t>Bolivia</t>
  </si>
  <si>
    <t>Bolivie</t>
  </si>
  <si>
    <t>Brazil</t>
  </si>
  <si>
    <t>Brésil</t>
  </si>
  <si>
    <t>Brasil</t>
  </si>
  <si>
    <t>Chile</t>
  </si>
  <si>
    <t>Chili</t>
  </si>
  <si>
    <t>Colombia</t>
  </si>
  <si>
    <t>Colombie</t>
  </si>
  <si>
    <t>Ecuador</t>
  </si>
  <si>
    <t>Equateur</t>
  </si>
  <si>
    <t>Falkland Islands(Malvinas)</t>
  </si>
  <si>
    <t>Iles Falkland (Malvinas)</t>
  </si>
  <si>
    <t>Islas Malvinas (Falkland)</t>
  </si>
  <si>
    <t>French Guiana</t>
  </si>
  <si>
    <t>Guyane française</t>
  </si>
  <si>
    <t>Guyana Francesa</t>
  </si>
  <si>
    <t>Guyana</t>
  </si>
  <si>
    <t>Paraguay</t>
  </si>
  <si>
    <t>Peru</t>
  </si>
  <si>
    <t>Pérou</t>
  </si>
  <si>
    <t>Perú</t>
  </si>
  <si>
    <t>Suriname</t>
  </si>
  <si>
    <t>Uruguay</t>
  </si>
  <si>
    <t>Total Export</t>
  </si>
  <si>
    <t>Total Exportations</t>
  </si>
  <si>
    <t>Total Exportationes</t>
  </si>
  <si>
    <t>Total Import</t>
  </si>
  <si>
    <t>Total Importations</t>
  </si>
  <si>
    <t>Total Importationes</t>
  </si>
  <si>
    <r>
      <t>China</t>
    </r>
    <r>
      <rPr>
        <b/>
        <sz val="10"/>
        <rFont val="Univers"/>
        <family val="2"/>
      </rPr>
      <t>*</t>
    </r>
    <r>
      <rPr>
        <sz val="10"/>
        <rFont val="Univers"/>
        <family val="2"/>
      </rPr>
      <t xml:space="preserve"> </t>
    </r>
  </si>
  <si>
    <t>DOT2</t>
  </si>
  <si>
    <t>EXPORT QUANTITY</t>
  </si>
  <si>
    <t>Country:</t>
  </si>
  <si>
    <t>ITTO1</t>
  </si>
  <si>
    <t>Imports</t>
  </si>
  <si>
    <t>Exports</t>
  </si>
  <si>
    <t xml:space="preserve">Country:                                                               </t>
  </si>
  <si>
    <t>ITTO2</t>
  </si>
  <si>
    <t>Trade in Tropical Species</t>
  </si>
  <si>
    <t>Classifications</t>
  </si>
  <si>
    <t>(1000 m3)</t>
  </si>
  <si>
    <t>44.07.20 ex 44.07.99</t>
  </si>
  <si>
    <t>ITTO3</t>
  </si>
  <si>
    <t>Miscellaneous Items</t>
  </si>
  <si>
    <t xml:space="preserve">Telephone:  </t>
  </si>
  <si>
    <t>(use additional paper if necessary)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</si>
  <si>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</si>
  <si>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</si>
  <si>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the extent of foreign involvement in your timber sector (e.g. number and nationalities of concessionaires/mill (joint) owners, area of forest allocated, scale of investment, etc.).</t>
  </si>
  <si>
    <t>SP1</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</si>
  <si>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</si>
  <si>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</si>
  <si>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</si>
  <si>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</si>
  <si>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</si>
  <si>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</si>
  <si>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</si>
  <si>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</si>
  <si>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</si>
  <si>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</si>
  <si>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</si>
  <si>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</si>
  <si>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</si>
  <si>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11.5.1</t>
  </si>
  <si>
    <t>of which made of wood</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</si>
  <si>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</si>
  <si>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</si>
  <si>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</si>
  <si>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</si>
  <si>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</si>
  <si>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</si>
  <si>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</si>
  <si>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of which printing &amp; writing paper, ready for use</t>
  </si>
  <si>
    <t>of which articles, moulded or pressed from pulp</t>
  </si>
  <si>
    <t xml:space="preserve">of which filter paper &amp; paperboard, ready for use </t>
  </si>
  <si>
    <t>Printed articles</t>
  </si>
  <si>
    <t>Printed books</t>
  </si>
  <si>
    <t>Newspapers</t>
  </si>
  <si>
    <t>Other printed products</t>
  </si>
  <si>
    <t>SP1 (Supp. 1)</t>
  </si>
  <si>
    <t>44.09</t>
  </si>
  <si>
    <t>248.3  248.5</t>
  </si>
  <si>
    <t>44.09.10</t>
  </si>
  <si>
    <t>248.3</t>
  </si>
  <si>
    <t>44.09.20</t>
  </si>
  <si>
    <t>248.5</t>
  </si>
  <si>
    <t>ex 44.09.20</t>
  </si>
  <si>
    <t>ex 248.5</t>
  </si>
  <si>
    <t>44.15 44.16</t>
  </si>
  <si>
    <t>635.11/12 635.2</t>
  </si>
  <si>
    <t>44.18</t>
  </si>
  <si>
    <t>635.31/32/33/39</t>
  </si>
  <si>
    <t>94.06</t>
  </si>
  <si>
    <t>811.00</t>
  </si>
  <si>
    <t xml:space="preserve">ex 94.06   </t>
  </si>
  <si>
    <t>48.07</t>
  </si>
  <si>
    <t>641.91/92</t>
  </si>
  <si>
    <t>48.16</t>
  </si>
  <si>
    <t>642.42</t>
  </si>
  <si>
    <t>48.18</t>
  </si>
  <si>
    <t>642.43/94/95</t>
  </si>
  <si>
    <t>48.19</t>
  </si>
  <si>
    <t>642.11/12/13/14/15/16</t>
  </si>
  <si>
    <t>48.14/15/17/20/21/22/23</t>
  </si>
  <si>
    <t>48.23.50</t>
  </si>
  <si>
    <t>642.48</t>
  </si>
  <si>
    <t>48.23.70</t>
  </si>
  <si>
    <t>ex 642.99</t>
  </si>
  <si>
    <t>48.23.20</t>
  </si>
  <si>
    <t>642.45</t>
  </si>
  <si>
    <t>49.00</t>
  </si>
  <si>
    <t>892.12/13/14/15/16/19  892.2/4   892.82/83/84/85/86/87/89</t>
  </si>
  <si>
    <t>49.01</t>
  </si>
  <si>
    <t>892.15/16/19</t>
  </si>
  <si>
    <t>49.02</t>
  </si>
  <si>
    <t>892.2</t>
  </si>
  <si>
    <t>49.03/04/05/06/07/08/09/10/11</t>
  </si>
  <si>
    <t>892.12/13/14  892.4   892.82/83/84/85/86/87/89</t>
  </si>
  <si>
    <t xml:space="preserve">For instance "ex 811.00" under "Prefabricated buildings - of which made of wood" means that only a part of SITC code 811.00 refers to buildings prefabricated from wood, as that code does not distinguish between the materials buildings were prefabricated from.  </t>
  </si>
  <si>
    <t>In SITC Rev.3, if only 4 digits are shown, then all subheadings at lower degrees of aggregation are included:  892.2 includes 892.21 and 892.29</t>
  </si>
  <si>
    <t>ECE1</t>
  </si>
  <si>
    <t>ex 44.03.20</t>
  </si>
  <si>
    <t>ex 44.03.90</t>
  </si>
  <si>
    <t>44.03.91</t>
  </si>
  <si>
    <t>44.03.92</t>
  </si>
  <si>
    <t>ex 44.03.99</t>
  </si>
  <si>
    <t>44.07.10</t>
  </si>
  <si>
    <t>ex 44.07.10</t>
  </si>
  <si>
    <t>44.07.20 44.07.90</t>
  </si>
  <si>
    <t>ex 44.07.90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</si>
  <si>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</si>
  <si>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</si>
  <si>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</si>
  <si>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</si>
  <si>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</si>
  <si>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</si>
  <si>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</si>
  <si>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</si>
  <si>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</si>
  <si>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</si>
  <si>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</si>
  <si>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</si>
  <si>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</si>
  <si>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</si>
  <si>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</si>
  <si>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</si>
  <si>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</si>
  <si>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 xml:space="preserve"> China, Macau SAR</t>
  </si>
  <si>
    <t xml:space="preserve"> Chine - RAS de Macao</t>
  </si>
  <si>
    <t xml:space="preserve"> China, RAE de Macao</t>
  </si>
  <si>
    <r>
      <t>*</t>
    </r>
    <r>
      <rPr>
        <sz val="10"/>
        <rFont val="Univers"/>
        <family val="2"/>
      </rPr>
      <t xml:space="preserve"> Sans les volumes de la province chinoise de Taiwan et celle de la Région administrative spéciale de Hong Kong et de la Région administrative spéciale de Macao.  </t>
    </r>
  </si>
  <si>
    <t>* Los datos consignados no incluyen los relativos a Taiwán, Provincia de China, a la Región Administrativa Especial de Hong Kong y a la Región Administrativa Especial de Macao.</t>
  </si>
  <si>
    <t>Belgium</t>
  </si>
  <si>
    <t>Luxembourg</t>
  </si>
  <si>
    <t>Belgique</t>
  </si>
  <si>
    <t>Luxemburgo</t>
  </si>
  <si>
    <t>Bélgica</t>
  </si>
  <si>
    <t xml:space="preserve">44.12.13 ex 44.12.14 44.12.22 </t>
  </si>
  <si>
    <t>ex 44.12.23 ex 44.12.29</t>
  </si>
  <si>
    <t>of which: Temperate-zone</t>
  </si>
  <si>
    <t>TRADE IN ROUNDWOOD AND SAWNWOOD: TEMPERATE SPECIES</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</si>
  <si>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</si>
  <si>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</si>
  <si>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</si>
  <si>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</si>
  <si>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</si>
  <si>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</si>
  <si>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</si>
  <si>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</si>
  <si>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</si>
  <si>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</si>
  <si>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</si>
  <si>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44.03.20/40/90</t>
  </si>
  <si>
    <t>OTHER PAPER AND PAPERBOARD N.E.S</t>
  </si>
  <si>
    <t>Argelia</t>
  </si>
  <si>
    <t>Korea Democratic People's Republic of</t>
  </si>
  <si>
    <t>Korea Republic of</t>
  </si>
  <si>
    <t>The Republic of the Fiji Islands</t>
  </si>
  <si>
    <t>La République des Îles Fidji</t>
  </si>
  <si>
    <t>La República de las Islas Fiji</t>
  </si>
  <si>
    <t>Yugoslavia, the Federal Republic of</t>
  </si>
  <si>
    <t>Yougoslavie, la République Fédérale de</t>
  </si>
  <si>
    <t>Yugoslavia, la República Federativa</t>
  </si>
  <si>
    <t>Saint Vincent and the Grenadines</t>
  </si>
  <si>
    <t>Venezuela, The Bolivarian Republic of</t>
  </si>
  <si>
    <t>Venezuela, La République Bolivarienne du</t>
  </si>
  <si>
    <t xml:space="preserve">Venezuela, La República Bolivariana de </t>
  </si>
  <si>
    <t>Discrepancies</t>
  </si>
  <si>
    <r>
      <t>1000 m</t>
    </r>
    <r>
      <rPr>
        <vertAlign val="superscript"/>
        <sz val="10"/>
        <rFont val="Univers"/>
        <family val="2"/>
      </rPr>
      <t>3</t>
    </r>
  </si>
  <si>
    <r>
      <t>1000 m</t>
    </r>
    <r>
      <rPr>
        <vertAlign val="superscript"/>
        <sz val="11"/>
        <rFont val="Univers"/>
        <family val="2"/>
      </rPr>
      <t>3</t>
    </r>
  </si>
  <si>
    <t>245.01 247.4 247.5</t>
  </si>
  <si>
    <t>247.4 247.5</t>
  </si>
  <si>
    <t xml:space="preserve">Macedonia, the fmr Yugoslav Rep. of  </t>
  </si>
  <si>
    <t xml:space="preserve">  </t>
  </si>
  <si>
    <t>if not 0, please verify !!!</t>
  </si>
  <si>
    <t>Derived data</t>
  </si>
  <si>
    <t>Printing + Writing Paper</t>
  </si>
  <si>
    <t>Other Paper +Paperboard</t>
  </si>
  <si>
    <t>Other Paper + Paperboard</t>
  </si>
  <si>
    <t xml:space="preserve">_______________  </t>
  </si>
  <si>
    <t xml:space="preserve">_____________________  </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</si>
  <si>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</si>
  <si>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</si>
  <si>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</si>
  <si>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</si>
  <si>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</si>
  <si>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</si>
  <si>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</si>
  <si>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</si>
  <si>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</si>
  <si>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</si>
  <si>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UN</t>
  </si>
  <si>
    <t>Secondary wood products</t>
  </si>
  <si>
    <t>12.6.1</t>
  </si>
  <si>
    <t>12.6.2</t>
  </si>
  <si>
    <t>12.6.3</t>
  </si>
  <si>
    <t>12.7.1</t>
  </si>
  <si>
    <t>12.7.2</t>
  </si>
  <si>
    <t>12.7.3</t>
  </si>
  <si>
    <t xml:space="preserve">                                                                                                                                                                                                                                                               </t>
  </si>
  <si>
    <t>Current import tariff</t>
  </si>
  <si>
    <t>Logs</t>
  </si>
  <si>
    <t>Tropical:</t>
  </si>
  <si>
    <t>Sawn</t>
  </si>
  <si>
    <t>Veneer</t>
  </si>
  <si>
    <t>Non-Tropical:</t>
  </si>
  <si>
    <t>Comments (if any):</t>
  </si>
  <si>
    <t>Please provide details of any relevant forest law enforcement activities (e.g. legilation, fines, arrests, etc.) in your country in the past year.</t>
  </si>
  <si>
    <t>Please indicate any trends or changes expected in the species composition of your trade.  How important are lesser-used tropical timber species and/or minor tropical forest products?</t>
  </si>
  <si>
    <t>44.01.10 44.03.20/40/90</t>
  </si>
  <si>
    <t xml:space="preserve">48.05.29 </t>
  </si>
  <si>
    <t>94.01.60 94.03.30/40/50/60</t>
  </si>
  <si>
    <t>821.51/53/55/59</t>
  </si>
  <si>
    <t>ex 811.00</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</si>
  <si>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</si>
  <si>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Apparent Consumption</t>
  </si>
  <si>
    <t>if negative, please check !!!</t>
  </si>
  <si>
    <t>NA</t>
  </si>
  <si>
    <t>In SITC Rev.3, if only 4 digits are shown, then all sub-headings at lower degrees of aggregation are included:  634.1 includes 634.11 and 634.12</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</si>
  <si>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5, Veneer = JQ code 6.1, and Plywood = JQ code 6.2)</t>
  </si>
  <si>
    <t>Please indicate the current extent of forest plantations in your country (ha), annual establishment rate (ha/yr) and proportion of industrial roundwood production from plantations.</t>
  </si>
  <si>
    <t>48.09.10/20 48.10.10/20</t>
  </si>
  <si>
    <t>48.04.10/20/30/42/49/50 48.05.10/20/30/60/70 48.06.10/20/40 48.08 48.10.30/90 48.11.30</t>
  </si>
  <si>
    <t>48.04.42/49/50 48.05.21/22/23 48.10.32/39/91 48.11.30</t>
  </si>
  <si>
    <t>48.04.20/30 48.05.30 48.06.10/20/40 48.08 48.10.31/99</t>
  </si>
  <si>
    <r>
      <t>*</t>
    </r>
    <r>
      <rPr>
        <sz val="10"/>
        <rFont val="Univers"/>
        <family val="2"/>
      </rPr>
      <t xml:space="preserve"> Data exclude those for Taiwan Province of China, Hong Kong Special Administrative Region and Macau Special Administrative Region. </t>
    </r>
  </si>
  <si>
    <r>
      <t>*</t>
    </r>
    <r>
      <rPr>
        <sz val="10"/>
        <rFont val="Univers"/>
        <family val="2"/>
      </rPr>
      <t xml:space="preserve"> Data exclude those for Taiwan Province of China, Hong Kong Special Administrative Region and Macau Special Administrative Region.</t>
    </r>
  </si>
  <si>
    <r>
      <t>1000 m</t>
    </r>
    <r>
      <rPr>
        <vertAlign val="superscript"/>
        <sz val="12"/>
        <rFont val="Univers"/>
        <family val="0"/>
      </rPr>
      <t>3</t>
    </r>
  </si>
  <si>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</si>
  <si>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</si>
  <si>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</si>
  <si>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</si>
  <si>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</si>
  <si>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</si>
  <si>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</si>
  <si>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</si>
  <si>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</si>
  <si>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</si>
  <si>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</si>
  <si>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r>
      <t>Specify Currency and Unit of Value</t>
    </r>
    <r>
      <rPr>
        <b/>
        <sz val="10"/>
        <color indexed="10"/>
        <rFont val="Univers"/>
        <family val="2"/>
      </rPr>
      <t xml:space="preserve"> (e.g.:1000 US $)</t>
    </r>
    <r>
      <rPr>
        <b/>
        <sz val="16"/>
        <color indexed="10"/>
        <rFont val="Univers"/>
        <family val="2"/>
      </rPr>
      <t>:</t>
    </r>
  </si>
  <si>
    <t>Industrial Roundwood (wood in the rough), Tropical</t>
  </si>
  <si>
    <t xml:space="preserve">Sawnwood, Tropical </t>
  </si>
  <si>
    <t xml:space="preserve">Plywood, Tropical </t>
  </si>
  <si>
    <t xml:space="preserve">Veneer Sheets, Tropical </t>
  </si>
  <si>
    <r>
      <t xml:space="preserve">Specify Currency and Unit of Value </t>
    </r>
    <r>
      <rPr>
        <b/>
        <sz val="10"/>
        <color indexed="10"/>
        <rFont val="Univers"/>
        <family val="2"/>
      </rPr>
      <t>(e.g.:1000 US $)</t>
    </r>
    <r>
      <rPr>
        <b/>
        <sz val="16"/>
        <color indexed="10"/>
        <rFont val="Univers"/>
        <family val="2"/>
      </rPr>
      <t>:</t>
    </r>
  </si>
  <si>
    <r>
      <t xml:space="preserve">Specify Currency and Unit of Value </t>
    </r>
    <r>
      <rPr>
        <b/>
        <sz val="10"/>
        <color indexed="10"/>
        <rFont val="Univers"/>
        <family val="2"/>
      </rPr>
      <t>(e.g.:1000 US $)</t>
    </r>
    <r>
      <rPr>
        <b/>
        <sz val="16"/>
        <color indexed="10"/>
        <rFont val="Univers"/>
        <family val="0"/>
      </rPr>
      <t>:</t>
    </r>
  </si>
  <si>
    <r>
      <t xml:space="preserve">Specify Currency and Unit of Value </t>
    </r>
    <r>
      <rPr>
        <b/>
        <sz val="10"/>
        <color indexed="10"/>
        <rFont val="Univers"/>
        <family val="2"/>
      </rPr>
      <t>(e.g.:1000 EUR)</t>
    </r>
    <r>
      <rPr>
        <b/>
        <sz val="16"/>
        <color indexed="10"/>
        <rFont val="Univers"/>
        <family val="0"/>
      </rPr>
      <t>:</t>
    </r>
  </si>
  <si>
    <t>CROSS-REFERENCES TO HS96, HS2002 AND SITC.Rev.3</t>
  </si>
  <si>
    <t>no change</t>
  </si>
  <si>
    <t>44.10.20</t>
  </si>
  <si>
    <t>48.01/02/03/04/05/06/08/09/10/12/13 ex48.11.10 ex48.11.20  48.11.30 ex48.11.40 ex48.11.90</t>
  </si>
  <si>
    <t>641.1/2/3/4/5/61/62/64/69/71/72/ ex73/74/75/76/77/ex78/ex79/93</t>
  </si>
  <si>
    <t xml:space="preserve">641.1 641.21/22/23/25/26/27/29 ex641.31 641.32/33/34     </t>
  </si>
  <si>
    <t>ex641.31 641.32/33/34</t>
  </si>
  <si>
    <t xml:space="preserve">ex641.47 641.41/42/46/48 641.51/52/54/57/58 ex641.53 641.61/62/64/69 641.71/72/74/75/76/77      </t>
  </si>
  <si>
    <t>641. ex47/48/ex54/71/72/75/76/ex77</t>
  </si>
  <si>
    <t>641.42/46/52/ex53/61/62/64/69/74/ex77</t>
  </si>
  <si>
    <t xml:space="preserve">ex641.54   </t>
  </si>
  <si>
    <t>48.02.40 48.04.41 48.05.40/50/80 48.06.30 48.09.90 ex48.11.10 ex48.11.20 ex48.11.40 ex48.11.90 48.12/13</t>
  </si>
  <si>
    <t>641.24 ex641.31 ex641.47 ex641.53 641.55 641.56/59 641.ex73/ex78/ex79 641.93 642.41</t>
  </si>
  <si>
    <t>ex48.11.10 ex48.11.20 ex48.11.40 ex48.11.90</t>
  </si>
  <si>
    <t>641.ex73/ex78/ex79</t>
  </si>
  <si>
    <t>642.2/3/44/45/46/47/48/91/92/93 ex 642.99 641.94 659.11 892.81</t>
  </si>
  <si>
    <t>Industrial Roundwood (wood in the rough), Non-Coniferous</t>
  </si>
  <si>
    <t>Industrial Roundwood (wood in the rough), Coniferous</t>
  </si>
  <si>
    <t>1.  Oak</t>
  </si>
  <si>
    <t>2.  Beech</t>
  </si>
  <si>
    <t>3.  Poplar</t>
  </si>
  <si>
    <t>4.  Birch</t>
  </si>
  <si>
    <t>1.  Fir/spruce</t>
  </si>
  <si>
    <t>2.  Pine</t>
  </si>
  <si>
    <t xml:space="preserve">Sawnwood, Coniferous </t>
  </si>
  <si>
    <t>Sawnwood, Non-coniferous</t>
  </si>
  <si>
    <t>HS96/HS2002</t>
  </si>
  <si>
    <t xml:space="preserve">ROUNDWOOD </t>
  </si>
  <si>
    <t xml:space="preserve">ROUNDWOOD REMOVALS </t>
  </si>
  <si>
    <t>44.12.13 ex44.12.14 ex44.12.22 ex44.12.23 ex44.12.29</t>
  </si>
  <si>
    <t xml:space="preserve">48.04.10 48.05.10/20/91 </t>
  </si>
  <si>
    <t>48.04.42/49/50 48.05.92 48.10.32/39/92 48.11.50</t>
  </si>
  <si>
    <t>48.05.93</t>
  </si>
  <si>
    <t>48.11.40/60/90</t>
  </si>
  <si>
    <t>ex48.02 ex48.10 ex48.23.90</t>
  </si>
  <si>
    <t>HS2002</t>
  </si>
  <si>
    <t xml:space="preserve">48.01/02/03/04/05/06/08/09/10 48.11.10/50 48.12/13 </t>
  </si>
  <si>
    <t xml:space="preserve">48.04.10/20/30/42/49/50 48.05.10/20/30/90 48.06.10/20/40 48.08 48.10.30/90 48.11.50  </t>
  </si>
  <si>
    <t>48.01 48.02.10/20/30/50/60 48.09.10/20 48.10.10/20</t>
  </si>
  <si>
    <t>The term "ex" means that there is not a complete correlation between the two codes and that only a part of the HS96/HS2002 or SITC Rev.3 code is applicable.</t>
  </si>
  <si>
    <t xml:space="preserve">For instance "ex 44.03.99" under product 1.2.NC.T means that only a part of HS96/HS2002 code 44.03.99 refers to tropical industrial roundwood. Many tropical timber products contain "ex" codes in the above list as the Harmonized System of customs classification explicitly recognizes less than 100 tropical timber species.  Species not explicitly recognized as tropical in the HS are grouped in "others" categories with non-tropical, non-coniferous timbers that are likewise not explicitly recognized by the HS (e.g. 44.07.99).  Estimates of tropical timber trade totals therefore require that these "others" categories be analyzed to ascertain how much of the total was sourced from tropical countries. </t>
  </si>
  <si>
    <t>In HS96/HS2002, 0 in the final (fourth or sixth) position means that all sub-headings are included:  44.08.30 includes 44.08.31 and 44.08.39.</t>
  </si>
  <si>
    <t>In HS96/HS2002, 0 in the final (fourth or sixth) position means that all sub-headings are included:  49.00 includes all positions from 49.01 to 49.11.</t>
  </si>
  <si>
    <t>Scientific Name</t>
  </si>
  <si>
    <t>Local/Trade Name</t>
  </si>
  <si>
    <t>___________________________</t>
  </si>
  <si>
    <t>Note: List the major species traded in each category. Use additional sheet if more species to be explicitly reported. For tropical plywood, identify by face veneer if composed of more than one species.</t>
  </si>
  <si>
    <t>48.14/15/17/20/21/22/23 ex48.02 ex48.10</t>
  </si>
  <si>
    <t>48.02.40 48.04.41 48.05.40/50 48.06.30 48.09.90 48.11.10 48.12/13</t>
  </si>
  <si>
    <t>3. Other</t>
  </si>
  <si>
    <t>5. Other temperate zone</t>
  </si>
  <si>
    <t xml:space="preserve">EU3 </t>
  </si>
  <si>
    <t>TRADE in sawlogs / pulpwood &amp; other</t>
  </si>
  <si>
    <t>if not 0 in, please verify !!!</t>
  </si>
  <si>
    <t xml:space="preserve"> industrial roundwood by species</t>
  </si>
  <si>
    <t>in section 1.2.NC the sum of subitems not equals to totals</t>
  </si>
  <si>
    <t>if in line 1.2.NC Non-Coniferous there is 0, please verify!!!</t>
  </si>
  <si>
    <t>Classification</t>
  </si>
  <si>
    <t>CN 2002</t>
  </si>
  <si>
    <t>44.03.20.11 /31 /91</t>
  </si>
  <si>
    <t>Sawlogs and veneer logs</t>
  </si>
  <si>
    <t>44.03.20.11</t>
  </si>
  <si>
    <t>– Fir / Spruce (Abies alba Mill., Picea abies Karst.)</t>
  </si>
  <si>
    <t>44.03.20.31</t>
  </si>
  <si>
    <t>– Pine (Pinus sylvestris L.)</t>
  </si>
  <si>
    <t>44.03.20.91</t>
  </si>
  <si>
    <t>– Other</t>
  </si>
  <si>
    <t>44.03.20.19 /39 /99</t>
  </si>
  <si>
    <t>Pulpwood (round&amp;split) and Other industrial roundwood</t>
  </si>
  <si>
    <t>44.03.20.19</t>
  </si>
  <si>
    <t>44.03.20.39</t>
  </si>
  <si>
    <t>44.03.20.99</t>
  </si>
  <si>
    <t>44.03.40,  44.03.90</t>
  </si>
  <si>
    <t>44.03.91.10, 44.03.92.10, 44.03.99.51</t>
  </si>
  <si>
    <t xml:space="preserve">of which Sawlogs and veneer logs from </t>
  </si>
  <si>
    <t>44.03.91.10</t>
  </si>
  <si>
    <t>– Oak (Quercus spp.)</t>
  </si>
  <si>
    <t>44.03.92.10</t>
  </si>
  <si>
    <t>– Beech (Fagus spp.)</t>
  </si>
  <si>
    <t>44.03.99.51</t>
  </si>
  <si>
    <t>– Birch (Betula spp.)</t>
  </si>
  <si>
    <t xml:space="preserve">– Birch </t>
  </si>
  <si>
    <t>44.03.91.90, 44.03.92.90,  44.03.99.59</t>
  </si>
  <si>
    <t>of which Pulpwood (round&amp;split) and Other industrial roundwood from</t>
  </si>
  <si>
    <t>of which Pulpwood (round&amp;split) and Other ind. roundwood from</t>
  </si>
  <si>
    <t>44.03.91.90</t>
  </si>
  <si>
    <t>44.03.92.90</t>
  </si>
  <si>
    <t>44.03.99.59</t>
  </si>
  <si>
    <t>44.03.99.30</t>
  </si>
  <si>
    <t>of which eucalyptus *</t>
  </si>
  <si>
    <r>
      <t>Specify Currency and Unit of Value</t>
    </r>
    <r>
      <rPr>
        <b/>
        <sz val="10"/>
        <color indexed="10"/>
        <rFont val="Univers"/>
        <family val="0"/>
      </rPr>
      <t xml:space="preserve"> (e.g.:1000  EUR)</t>
    </r>
    <r>
      <rPr>
        <b/>
        <sz val="16"/>
        <color indexed="10"/>
        <rFont val="Univers"/>
        <family val="0"/>
      </rPr>
      <t>:</t>
    </r>
  </si>
  <si>
    <r>
      <t>*</t>
    </r>
    <r>
      <rPr>
        <sz val="10"/>
        <rFont val="Univers"/>
        <family val="0"/>
      </rPr>
      <t xml:space="preserve">  please note that the CN code covers both tropical and temperate origin with no distinction between sawlogs and others </t>
    </r>
  </si>
  <si>
    <t>Production and Trade Estimates for 2007</t>
  </si>
  <si>
    <t>1.1</t>
  </si>
  <si>
    <t>1.2</t>
  </si>
  <si>
    <t>6.1</t>
  </si>
  <si>
    <t>6.2</t>
  </si>
  <si>
    <t>6.3</t>
  </si>
  <si>
    <t>6.4</t>
  </si>
  <si>
    <t>7.1</t>
  </si>
  <si>
    <t>7.2</t>
  </si>
  <si>
    <t>7.3</t>
  </si>
  <si>
    <t>7.4</t>
  </si>
  <si>
    <t>8.1</t>
  </si>
  <si>
    <t>8.2</t>
  </si>
  <si>
    <t>10.1</t>
  </si>
  <si>
    <t>10.2</t>
  </si>
  <si>
    <t>10.3</t>
  </si>
  <si>
    <t>10.4</t>
  </si>
  <si>
    <t>12.1</t>
  </si>
  <si>
    <t>12.2</t>
  </si>
  <si>
    <t>12.3</t>
  </si>
  <si>
    <t>12.4</t>
  </si>
  <si>
    <t>12.5</t>
  </si>
  <si>
    <t>12.6</t>
  </si>
  <si>
    <t>12.7</t>
  </si>
  <si>
    <t>44.02</t>
  </si>
  <si>
    <t>44.07</t>
  </si>
  <si>
    <t>44.12</t>
  </si>
  <si>
    <t>47.01</t>
  </si>
  <si>
    <t>47.05</t>
  </si>
  <si>
    <t>47.02</t>
  </si>
  <si>
    <t>47.06</t>
  </si>
  <si>
    <t>47.07</t>
  </si>
  <si>
    <t>48.03</t>
  </si>
  <si>
    <t>247.4</t>
  </si>
  <si>
    <t>247.5</t>
  </si>
  <si>
    <t>245.02</t>
  </si>
  <si>
    <t>246.1</t>
  </si>
  <si>
    <t>246.2</t>
  </si>
  <si>
    <t>248.2</t>
  </si>
  <si>
    <t>248.4</t>
  </si>
  <si>
    <t>634.11</t>
  </si>
  <si>
    <t>634.12</t>
  </si>
  <si>
    <t>634.51</t>
  </si>
  <si>
    <t>634.52</t>
  </si>
  <si>
    <t>251.2</t>
  </si>
  <si>
    <t>251.91</t>
  </si>
  <si>
    <t>251.4</t>
  </si>
  <si>
    <t>251.5</t>
  </si>
  <si>
    <t>251.61</t>
  </si>
  <si>
    <t>251.62</t>
  </si>
  <si>
    <t>251.3</t>
  </si>
  <si>
    <t>251.92</t>
  </si>
  <si>
    <t>251.1</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</si>
</sst>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R$&quot;#,##0_);\(&quot;R$&quot;#,##0\)"/>
    <numFmt numFmtId="187" formatCode="&quot;R$&quot;#,##0_);[Red]\(&quot;R$&quot;#,##0\)"/>
    <numFmt numFmtId="188" formatCode="&quot;R$&quot;#,##0.00_);\(&quot;R$&quot;#,##0.00\)"/>
    <numFmt numFmtId="189" formatCode="&quot;R$&quot;#,##0.00_);[Red]\(&quot;R$&quot;#,##0.00\)"/>
    <numFmt numFmtId="190" formatCode="_(&quot;R$&quot;* #,##0_);_(&quot;R$&quot;* \(#,##0\);_(&quot;R$&quot;* &quot;-&quot;_);_(@_)"/>
    <numFmt numFmtId="191" formatCode="_(&quot;R$&quot;* #,##0.00_);_(&quot;R$&quot;* \(#,##0.00\);_(&quot;R$&quot;* &quot;-&quot;??_);_(@_)"/>
    <numFmt numFmtId="192" formatCode="#,##0\ &quot;F&quot;;\-#,##0\ &quot;F&quot;"/>
    <numFmt numFmtId="193" formatCode="#,##0\ &quot;F&quot;;[Red]\-#,##0\ &quot;F&quot;"/>
    <numFmt numFmtId="194" formatCode="#,##0.00\ &quot;F&quot;;\-#,##0.00\ &quot;F&quot;"/>
    <numFmt numFmtId="195" formatCode="#,##0.00\ &quot;F&quot;;[Red]\-#,##0.00\ &quot;F&quot;"/>
    <numFmt numFmtId="196" formatCode="_-* #,##0\ &quot;F&quot;_-;\-* #,##0\ &quot;F&quot;_-;_-* &quot;-&quot;\ &quot;F&quot;_-;_-@_-"/>
    <numFmt numFmtId="197" formatCode="_-* #,##0\ _F_-;\-* #,##0\ _F_-;_-* &quot;-&quot;\ _F_-;_-@_-"/>
    <numFmt numFmtId="198" formatCode="_-* #,##0.00\ &quot;F&quot;_-;\-* #,##0.00\ &quot;F&quot;_-;_-* &quot;-&quot;??\ &quot;F&quot;_-;_-@_-"/>
    <numFmt numFmtId="199" formatCode="_-* #,##0.00\ _F_-;\-* #,##0.00\ _F_-;_-* &quot;-&quot;??\ _F_-;_-@_-"/>
    <numFmt numFmtId="200" formatCode="#,##0\ &quot;FB&quot;;\-#,##0\ &quot;FB&quot;"/>
    <numFmt numFmtId="201" formatCode="#,##0\ &quot;FB&quot;;[Red]\-#,##0\ &quot;FB&quot;"/>
    <numFmt numFmtId="202" formatCode="#,##0.00\ &quot;FB&quot;;\-#,##0.00\ &quot;FB&quot;"/>
    <numFmt numFmtId="203" formatCode="#,##0.00\ &quot;FB&quot;;[Red]\-#,##0.00\ &quot;FB&quot;"/>
    <numFmt numFmtId="204" formatCode="_-* #,##0\ &quot;FB&quot;_-;\-* #,##0\ &quot;FB&quot;_-;_-* &quot;-&quot;\ &quot;FB&quot;_-;_-@_-"/>
    <numFmt numFmtId="205" formatCode="_-* #,##0\ _F_B_-;\-* #,##0\ _F_B_-;_-* &quot;-&quot;\ _F_B_-;_-@_-"/>
    <numFmt numFmtId="206" formatCode="_-* #,##0.00\ &quot;FB&quot;_-;\-* #,##0.00\ &quot;FB&quot;_-;_-* &quot;-&quot;??\ &quot;FB&quot;_-;_-@_-"/>
    <numFmt numFmtId="207" formatCode="_-* #,##0.00\ _F_B_-;\-* #,##0.00\ _F_B_-;_-* &quot;-&quot;??\ _F_B_-;_-@_-"/>
    <numFmt numFmtId="208" formatCode="&quot;SFr.&quot;\ #,##0;&quot;SFr.&quot;\ \-#,##0"/>
    <numFmt numFmtId="209" formatCode="&quot;SFr.&quot;\ #,##0;[Red]&quot;SFr.&quot;\ \-#,##0"/>
    <numFmt numFmtId="210" formatCode="&quot;SFr.&quot;\ #,##0.00;&quot;SFr.&quot;\ \-#,##0.00"/>
    <numFmt numFmtId="211" formatCode="&quot;SFr.&quot;\ #,##0.00;[Red]&quot;SFr.&quot;\ \-#,##0.00"/>
    <numFmt numFmtId="212" formatCode="_ &quot;SFr.&quot;\ * #,##0_ ;_ &quot;SFr.&quot;\ * \-#,##0_ ;_ &quot;SFr.&quot;\ * &quot;-&quot;_ ;_ @_ "/>
    <numFmt numFmtId="213" formatCode="_ &quot;SFr.&quot;\ * #,##0.00_ ;_ &quot;SFr.&quot;\ * \-#,##0.00_ ;_ &quot;SFr.&quot;\ * &quot;-&quot;??_ ;_ @_ "/>
    <numFmt numFmtId="214" formatCode="#,##0\ &quot;DM&quot;;\-#,##0\ &quot;DM&quot;"/>
    <numFmt numFmtId="215" formatCode="#,##0\ &quot;DM&quot;;[Red]\-#,##0\ &quot;DM&quot;"/>
    <numFmt numFmtId="216" formatCode="#,##0.00\ &quot;DM&quot;;\-#,##0.00\ &quot;DM&quot;"/>
    <numFmt numFmtId="217" formatCode="#,##0.00\ &quot;DM&quot;;[Red]\-#,##0.00\ &quot;DM&quot;"/>
    <numFmt numFmtId="218" formatCode="_-* #,##0\ &quot;DM&quot;_-;\-* #,##0\ &quot;DM&quot;_-;_-* &quot;-&quot;\ &quot;DM&quot;_-;_-@_-"/>
    <numFmt numFmtId="219" formatCode="_-* #,##0\ _D_M_-;\-* #,##0\ _D_M_-;_-* &quot;-&quot;\ _D_M_-;_-@_-"/>
    <numFmt numFmtId="220" formatCode="_-* #,##0.00\ &quot;DM&quot;_-;\-* #,##0.00\ &quot;DM&quot;_-;_-* &quot;-&quot;??\ &quot;DM&quot;_-;_-@_-"/>
    <numFmt numFmtId="221" formatCode="_-* #,##0.00\ _D_M_-;\-* #,##0.00\ _D_M_-;_-* &quot;-&quot;??\ _D_M_-;_-@_-"/>
    <numFmt numFmtId="222" formatCode="&quot;€&quot;#,##0;\-&quot;€&quot;#,##0"/>
    <numFmt numFmtId="223" formatCode="&quot;€&quot;#,##0;[Red]\-&quot;€&quot;#,##0"/>
    <numFmt numFmtId="224" formatCode="&quot;€&quot;#,##0.00;\-&quot;€&quot;#,##0.00"/>
    <numFmt numFmtId="225" formatCode="&quot;€&quot;#,##0.00;[Red]\-&quot;€&quot;#,##0.00"/>
    <numFmt numFmtId="226" formatCode="_-&quot;€&quot;* #,##0_-;\-&quot;€&quot;* #,##0_-;_-&quot;€&quot;* &quot;-&quot;_-;_-@_-"/>
    <numFmt numFmtId="227" formatCode="_-&quot;€&quot;* #,##0.00_-;\-&quot;€&quot;* #,##0.00_-;_-&quot;€&quot;* &quot;-&quot;??_-;_-@_-"/>
  </numFmts>
  <fonts count="65">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0"/>
    </font>
    <font>
      <b/>
      <sz val="10"/>
      <name val="Courier"/>
      <family val="0"/>
    </font>
    <font>
      <sz val="11"/>
      <name val="Univers"/>
      <family val="2"/>
    </font>
    <font>
      <b/>
      <sz val="11"/>
      <name val="Univers"/>
      <family val="2"/>
    </font>
    <font>
      <b/>
      <u val="single"/>
      <sz val="11"/>
      <name val="Univers"/>
      <family val="2"/>
    </font>
    <font>
      <vertAlign val="superscript"/>
      <sz val="11"/>
      <name val="Univers"/>
      <family val="2"/>
    </font>
    <font>
      <b/>
      <sz val="11"/>
      <name val="Courier"/>
      <family val="0"/>
    </font>
    <font>
      <b/>
      <sz val="10"/>
      <color indexed="9"/>
      <name val="Univers"/>
      <family val="2"/>
    </font>
    <font>
      <sz val="10"/>
      <color indexed="9"/>
      <name val="Univers"/>
      <family val="2"/>
    </font>
    <font>
      <b/>
      <sz val="14"/>
      <color indexed="12"/>
      <name val="Univers"/>
      <family val="2"/>
    </font>
    <font>
      <b/>
      <sz val="14"/>
      <name val="Univers"/>
      <family val="2"/>
    </font>
    <font>
      <b/>
      <i/>
      <sz val="10"/>
      <name val="Univers"/>
      <family val="2"/>
    </font>
    <font>
      <i/>
      <sz val="10"/>
      <name val="Univers"/>
      <family val="2"/>
    </font>
    <font>
      <b/>
      <sz val="9"/>
      <name val="Univers"/>
      <family val="2"/>
    </font>
    <font>
      <b/>
      <sz val="20"/>
      <name val="Univers"/>
      <family val="2"/>
    </font>
    <font>
      <sz val="20"/>
      <name val="Arial"/>
      <family val="0"/>
    </font>
    <font>
      <b/>
      <sz val="24"/>
      <name val="Arial"/>
      <family val="0"/>
    </font>
    <font>
      <b/>
      <u val="single"/>
      <sz val="10"/>
      <name val="Univers"/>
      <family val="2"/>
    </font>
    <font>
      <sz val="12"/>
      <name val="Arial"/>
      <family val="0"/>
    </font>
    <font>
      <sz val="12"/>
      <color indexed="12"/>
      <name val="Univers"/>
      <family val="2"/>
    </font>
    <font>
      <b/>
      <sz val="12"/>
      <name val="Arial"/>
      <family val="2"/>
    </font>
    <font>
      <sz val="11"/>
      <name val="Arial"/>
      <family val="0"/>
    </font>
    <font>
      <sz val="14"/>
      <name val="Arial"/>
      <family val="0"/>
    </font>
    <font>
      <sz val="24"/>
      <name val="Arial"/>
      <family val="0"/>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sz val="11"/>
      <color indexed="39"/>
      <name val="Univers"/>
      <family val="2"/>
    </font>
    <font>
      <sz val="10"/>
      <color indexed="39"/>
      <name val="Univers"/>
      <family val="2"/>
    </font>
    <font>
      <b/>
      <vertAlign val="superscript"/>
      <sz val="11"/>
      <name val="Univers"/>
      <family val="2"/>
    </font>
    <font>
      <b/>
      <sz val="16"/>
      <name val="Univers"/>
      <family val="0"/>
    </font>
    <font>
      <b/>
      <sz val="16"/>
      <name val="Arial"/>
      <family val="0"/>
    </font>
    <font>
      <b/>
      <sz val="16"/>
      <color indexed="10"/>
      <name val="Univers"/>
      <family val="2"/>
    </font>
    <font>
      <sz val="12"/>
      <color indexed="10"/>
      <name val="Univers"/>
      <family val="2"/>
    </font>
    <font>
      <sz val="11"/>
      <name val="Courier"/>
      <family val="0"/>
    </font>
    <font>
      <sz val="36"/>
      <name val="Univers"/>
      <family val="0"/>
    </font>
    <font>
      <b/>
      <sz val="12"/>
      <color indexed="9"/>
      <name val="Univers"/>
      <family val="0"/>
    </font>
    <font>
      <b/>
      <i/>
      <sz val="12"/>
      <name val="Univers"/>
      <family val="0"/>
    </font>
    <font>
      <b/>
      <u val="single"/>
      <sz val="12"/>
      <name val="Univers"/>
      <family val="0"/>
    </font>
    <font>
      <vertAlign val="superscript"/>
      <sz val="12"/>
      <name val="Univers"/>
      <family val="0"/>
    </font>
    <font>
      <sz val="24"/>
      <name val="Univers"/>
      <family val="0"/>
    </font>
    <font>
      <b/>
      <sz val="18"/>
      <name val="Univers"/>
      <family val="0"/>
    </font>
    <font>
      <sz val="7.5"/>
      <name val="Univers"/>
      <family val="0"/>
    </font>
    <font>
      <b/>
      <sz val="32"/>
      <name val="Univers"/>
      <family val="0"/>
    </font>
    <font>
      <sz val="32"/>
      <name val="Univers"/>
      <family val="0"/>
    </font>
    <font>
      <sz val="14"/>
      <name val="Univers"/>
      <family val="0"/>
    </font>
    <font>
      <b/>
      <sz val="10"/>
      <color indexed="10"/>
      <name val="Univers"/>
      <family val="2"/>
    </font>
    <font>
      <b/>
      <sz val="22"/>
      <name val="Univers"/>
      <family val="2"/>
    </font>
    <font>
      <b/>
      <sz val="22"/>
      <name val="Arial"/>
      <family val="0"/>
    </font>
    <font>
      <u val="single"/>
      <sz val="7.5"/>
      <color indexed="36"/>
      <name val="Courier"/>
      <family val="0"/>
    </font>
    <font>
      <u val="single"/>
      <sz val="7.5"/>
      <color indexed="12"/>
      <name val="Courier"/>
      <family val="0"/>
    </font>
    <font>
      <b/>
      <sz val="14"/>
      <color indexed="10"/>
      <name val="Univers"/>
      <family val="0"/>
    </font>
    <font>
      <b/>
      <sz val="11"/>
      <color indexed="10"/>
      <name val="Univers"/>
      <family val="0"/>
    </font>
  </fonts>
  <fills count="9">
    <fill>
      <patternFill/>
    </fill>
    <fill>
      <patternFill patternType="gray125"/>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
      <patternFill patternType="solid">
        <fgColor indexed="12"/>
        <bgColor indexed="64"/>
      </patternFill>
    </fill>
    <fill>
      <patternFill patternType="solid">
        <fgColor indexed="15"/>
        <bgColor indexed="64"/>
      </patternFill>
    </fill>
    <fill>
      <patternFill patternType="solid">
        <fgColor indexed="41"/>
        <bgColor indexed="64"/>
      </patternFill>
    </fill>
  </fills>
  <borders count="85">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color indexed="63"/>
      </left>
      <right style="medium"/>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color indexed="63"/>
      </bottom>
    </border>
    <border>
      <left style="medium"/>
      <right>
        <color indexed="63"/>
      </right>
      <top>
        <color indexed="63"/>
      </top>
      <bottom style="thin"/>
    </border>
    <border>
      <left>
        <color indexed="63"/>
      </left>
      <right style="thin"/>
      <top style="medium"/>
      <bottom>
        <color indexed="63"/>
      </bottom>
    </border>
    <border>
      <left style="medium"/>
      <right>
        <color indexed="63"/>
      </right>
      <top style="thin"/>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medium"/>
      <right style="thin"/>
      <top>
        <color indexed="63"/>
      </top>
      <bottom style="medium"/>
    </border>
    <border>
      <left style="thin"/>
      <right>
        <color indexed="63"/>
      </right>
      <top style="thin"/>
      <bottom style="medium"/>
    </border>
    <border>
      <left style="thin"/>
      <right style="medium"/>
      <top>
        <color indexed="63"/>
      </top>
      <bottom style="medium"/>
    </border>
    <border>
      <left style="thin"/>
      <right style="medium"/>
      <top style="thin"/>
      <bottom>
        <color indexed="63"/>
      </bottom>
    </border>
    <border>
      <left style="thin"/>
      <right style="thin"/>
      <top style="medium"/>
      <bottom style="medium"/>
    </border>
    <border>
      <left style="medium"/>
      <right>
        <color indexed="63"/>
      </right>
      <top style="thin"/>
      <bottom style="thin"/>
    </border>
    <border>
      <left style="medium"/>
      <right style="thin"/>
      <top style="thin"/>
      <bottom style="thin"/>
    </border>
    <border>
      <left>
        <color indexed="63"/>
      </left>
      <right style="thin"/>
      <top>
        <color indexed="63"/>
      </top>
      <bottom style="medium"/>
    </border>
    <border>
      <left>
        <color indexed="63"/>
      </left>
      <right style="medium"/>
      <top>
        <color indexed="63"/>
      </top>
      <bottom style="thin"/>
    </border>
    <border>
      <left>
        <color indexed="63"/>
      </left>
      <right style="thin"/>
      <top style="thin"/>
      <bottom style="mediu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n"/>
    </border>
    <border>
      <left style="thick"/>
      <right style="thin"/>
      <top>
        <color indexed="63"/>
      </top>
      <bottom>
        <color indexed="63"/>
      </bottom>
    </border>
    <border>
      <left style="thick"/>
      <right style="thin"/>
      <top>
        <color indexed="63"/>
      </top>
      <bottom style="thin"/>
    </border>
    <border>
      <left style="thin"/>
      <right style="thick"/>
      <top style="thin"/>
      <bottom style="thin"/>
    </border>
    <border>
      <left style="thin"/>
      <right style="thick"/>
      <top>
        <color indexed="63"/>
      </top>
      <bottom style="thin"/>
    </border>
    <border>
      <left style="thin"/>
      <right style="thick"/>
      <top>
        <color indexed="63"/>
      </top>
      <bottom style="medium"/>
    </border>
    <border>
      <left style="thin"/>
      <right style="thick"/>
      <top>
        <color indexed="63"/>
      </top>
      <bottom>
        <color indexed="63"/>
      </bottom>
    </border>
    <border>
      <left style="thick"/>
      <right>
        <color indexed="63"/>
      </right>
      <top style="thin"/>
      <bottom style="thin"/>
    </border>
    <border>
      <left style="thick"/>
      <right style="thin"/>
      <top style="thin"/>
      <bottom style="thin"/>
    </border>
    <border>
      <left style="thick"/>
      <right style="thin"/>
      <top style="thin"/>
      <bottom>
        <color indexed="63"/>
      </bottom>
    </border>
    <border>
      <left style="thin"/>
      <right style="thick"/>
      <top style="thin"/>
      <bottom style="medium"/>
    </border>
    <border>
      <left style="thin"/>
      <right style="thick"/>
      <top style="medium"/>
      <bottom style="medium"/>
    </border>
    <border>
      <left style="thin"/>
      <right style="thick"/>
      <top style="thin"/>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color indexed="63"/>
      </left>
      <right style="medium"/>
      <top style="medium"/>
      <bottom>
        <color indexed="63"/>
      </bottom>
    </border>
    <border>
      <left>
        <color indexed="63"/>
      </left>
      <right style="thick"/>
      <top style="thin"/>
      <bottom style="thin"/>
    </border>
    <border>
      <left style="medium"/>
      <right style="thin"/>
      <top style="medium"/>
      <bottom>
        <color indexed="63"/>
      </bottom>
    </border>
    <border>
      <left style="thin"/>
      <right>
        <color indexed="63"/>
      </right>
      <top style="medium"/>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color indexed="63"/>
      </left>
      <right style="medium"/>
      <top style="thin"/>
      <bottom>
        <color indexed="63"/>
      </bottom>
    </border>
    <border>
      <left style="thin"/>
      <right>
        <color indexed="63"/>
      </right>
      <top style="thick"/>
      <bottom style="thin"/>
    </border>
    <border>
      <left>
        <color indexed="63"/>
      </left>
      <right style="thick"/>
      <top style="thick"/>
      <bottom style="thin"/>
    </border>
    <border>
      <left>
        <color indexed="63"/>
      </left>
      <right>
        <color indexed="63"/>
      </right>
      <top style="thin"/>
      <bottom style="medium"/>
    </border>
    <border>
      <left style="thin"/>
      <right style="thin"/>
      <top style="medium"/>
      <bottom style="thin"/>
    </border>
    <border>
      <left style="medium"/>
      <right style="thin"/>
      <top style="thin"/>
      <bottom style="medium"/>
    </border>
    <border>
      <left style="thin"/>
      <right style="thin"/>
      <top style="medium"/>
      <bottom>
        <color indexed="63"/>
      </bottom>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1" fillId="0" borderId="0" applyFont="0" applyFill="0" applyBorder="0" applyAlignment="0" applyProtection="0"/>
  </cellStyleXfs>
  <cellXfs count="1751">
    <xf numFmtId="0" fontId="0" fillId="0" borderId="0" xfId="0" applyAlignment="1">
      <alignment/>
    </xf>
    <xf numFmtId="0" fontId="4" fillId="0" borderId="1" xfId="0" applyFont="1" applyBorder="1" applyAlignment="1" applyProtection="1">
      <alignment horizontal="left"/>
      <protection/>
    </xf>
    <xf numFmtId="0" fontId="3" fillId="0" borderId="2" xfId="0" applyFont="1" applyBorder="1" applyAlignment="1" applyProtection="1">
      <alignment horizontal="center" vertical="center"/>
      <protection/>
    </xf>
    <xf numFmtId="0" fontId="4" fillId="0" borderId="2" xfId="0" applyFont="1" applyBorder="1" applyAlignment="1" applyProtection="1">
      <alignment horizontal="left" vertical="center" indent="2"/>
      <protection/>
    </xf>
    <xf numFmtId="0" fontId="6" fillId="0" borderId="3" xfId="0" applyFont="1" applyFill="1" applyBorder="1" applyAlignment="1" applyProtection="1">
      <alignment horizontal="center" vertical="center"/>
      <protection/>
    </xf>
    <xf numFmtId="0" fontId="4" fillId="0" borderId="2" xfId="0" applyFont="1" applyBorder="1" applyAlignment="1" applyProtection="1">
      <alignment horizontal="left" vertical="center" indent="1"/>
      <protection/>
    </xf>
    <xf numFmtId="0" fontId="4" fillId="0" borderId="2" xfId="0" applyFont="1" applyBorder="1" applyAlignment="1" applyProtection="1">
      <alignment horizontal="left" vertical="center" indent="2"/>
      <protection/>
    </xf>
    <xf numFmtId="0" fontId="4" fillId="0" borderId="2" xfId="0" applyFont="1" applyBorder="1" applyAlignment="1" applyProtection="1">
      <alignment horizontal="left" vertical="center" indent="3"/>
      <protection/>
    </xf>
    <xf numFmtId="0" fontId="4" fillId="0" borderId="4" xfId="0" applyFont="1" applyBorder="1" applyAlignment="1" applyProtection="1">
      <alignment horizontal="left" vertical="center" indent="2"/>
      <protection/>
    </xf>
    <xf numFmtId="0" fontId="4" fillId="0" borderId="2" xfId="0" applyFont="1" applyFill="1" applyBorder="1" applyAlignment="1" applyProtection="1">
      <alignment horizontal="left" vertical="center" indent="2"/>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3" fillId="0" borderId="7" xfId="0" applyFont="1" applyFill="1" applyBorder="1" applyAlignment="1" applyProtection="1">
      <alignment horizontal="left" vertical="center"/>
      <protection/>
    </xf>
    <xf numFmtId="0" fontId="3" fillId="0" borderId="6"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3"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8" fillId="0" borderId="0" xfId="0" applyFont="1" applyFill="1" applyAlignment="1" applyProtection="1">
      <alignment/>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Border="1" applyAlignment="1" applyProtection="1">
      <alignment horizontal="left" vertical="center"/>
      <protection locked="0"/>
    </xf>
    <xf numFmtId="0" fontId="4" fillId="0" borderId="9" xfId="0" applyFont="1" applyFill="1" applyBorder="1" applyAlignment="1" applyProtection="1">
      <alignment/>
      <protection/>
    </xf>
    <xf numFmtId="0" fontId="4" fillId="0" borderId="0" xfId="0" applyFont="1" applyFill="1" applyBorder="1" applyAlignment="1" applyProtection="1">
      <alignment/>
      <protection/>
    </xf>
    <xf numFmtId="0" fontId="3" fillId="0" borderId="0" xfId="0" applyFont="1" applyAlignment="1" applyProtection="1">
      <alignment horizontal="center"/>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0" borderId="0" xfId="0" applyFont="1" applyBorder="1" applyAlignment="1" applyProtection="1">
      <alignment vertical="center"/>
      <protection locked="0"/>
    </xf>
    <xf numFmtId="0" fontId="3" fillId="0" borderId="10" xfId="0" applyFont="1" applyBorder="1" applyAlignment="1" applyProtection="1">
      <alignment horizontal="center"/>
      <protection/>
    </xf>
    <xf numFmtId="0" fontId="3" fillId="0" borderId="7" xfId="0" applyFont="1" applyBorder="1" applyAlignment="1" applyProtection="1">
      <alignment horizontal="center"/>
      <protection/>
    </xf>
    <xf numFmtId="0" fontId="3" fillId="0" borderId="1"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vertical="center"/>
      <protection locked="0"/>
    </xf>
    <xf numFmtId="3" fontId="4" fillId="0" borderId="11" xfId="0" applyNumberFormat="1" applyFont="1" applyBorder="1" applyAlignment="1" applyProtection="1">
      <alignment horizontal="right" vertical="center"/>
      <protection locked="0"/>
    </xf>
    <xf numFmtId="3" fontId="4" fillId="0" borderId="12" xfId="0" applyNumberFormat="1" applyFont="1" applyBorder="1" applyAlignment="1" applyProtection="1">
      <alignment horizontal="right" vertical="center"/>
      <protection locked="0"/>
    </xf>
    <xf numFmtId="3" fontId="4" fillId="0" borderId="13" xfId="0" applyNumberFormat="1" applyFont="1" applyBorder="1" applyAlignment="1" applyProtection="1">
      <alignment horizontal="right" vertical="center"/>
      <protection locked="0"/>
    </xf>
    <xf numFmtId="3" fontId="4" fillId="0" borderId="14" xfId="0" applyNumberFormat="1" applyFont="1" applyBorder="1" applyAlignment="1" applyProtection="1">
      <alignment horizontal="right" vertical="center"/>
      <protection locked="0"/>
    </xf>
    <xf numFmtId="0" fontId="4" fillId="0" borderId="2" xfId="0" applyFont="1" applyBorder="1" applyAlignment="1" applyProtection="1">
      <alignment horizontal="left" vertical="center"/>
      <protection/>
    </xf>
    <xf numFmtId="0" fontId="4" fillId="0" borderId="3" xfId="0" applyFont="1" applyBorder="1" applyAlignment="1" applyProtection="1">
      <alignment vertical="center"/>
      <protection locked="0"/>
    </xf>
    <xf numFmtId="0" fontId="3" fillId="0" borderId="15" xfId="0" applyFont="1" applyBorder="1" applyAlignment="1" applyProtection="1">
      <alignment horizontal="center" vertical="center"/>
      <protection/>
    </xf>
    <xf numFmtId="3" fontId="4" fillId="0" borderId="0" xfId="0" applyNumberFormat="1" applyFont="1" applyBorder="1" applyAlignment="1" applyProtection="1">
      <alignment horizontal="right" vertical="center"/>
      <protection locked="0"/>
    </xf>
    <xf numFmtId="0" fontId="4" fillId="0" borderId="2" xfId="0" applyFont="1" applyFill="1" applyBorder="1" applyAlignment="1" applyProtection="1">
      <alignment horizontal="left" vertical="center" indent="1"/>
      <protection/>
    </xf>
    <xf numFmtId="0" fontId="4" fillId="0" borderId="11" xfId="0" applyFont="1" applyBorder="1" applyAlignment="1" applyProtection="1">
      <alignment horizontal="left" vertical="center" indent="3"/>
      <protection/>
    </xf>
    <xf numFmtId="0" fontId="3" fillId="0" borderId="16"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indent="1"/>
      <protection/>
    </xf>
    <xf numFmtId="0" fontId="4" fillId="0" borderId="4" xfId="0" applyFont="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14" fillId="0" borderId="2" xfId="0" applyFont="1" applyFill="1" applyBorder="1" applyAlignment="1" applyProtection="1">
      <alignment horizontal="left" vertical="center"/>
      <protection/>
    </xf>
    <xf numFmtId="0" fontId="14" fillId="0" borderId="2" xfId="0" applyFont="1" applyBorder="1" applyAlignment="1" applyProtection="1">
      <alignment horizontal="left" vertical="center" indent="1"/>
      <protection/>
    </xf>
    <xf numFmtId="0" fontId="14" fillId="0" borderId="2" xfId="0" applyFont="1" applyFill="1" applyBorder="1" applyAlignment="1" applyProtection="1">
      <alignment horizontal="left" vertical="center" indent="2"/>
      <protection/>
    </xf>
    <xf numFmtId="0" fontId="14" fillId="0" borderId="2" xfId="0" applyFont="1" applyFill="1" applyBorder="1" applyAlignment="1" applyProtection="1">
      <alignment horizontal="left" vertical="center" indent="3"/>
      <protection/>
    </xf>
    <xf numFmtId="0" fontId="14" fillId="0" borderId="2" xfId="0" applyFont="1" applyFill="1" applyBorder="1" applyAlignment="1" applyProtection="1">
      <alignment horizontal="left" vertical="center" indent="1"/>
      <protection/>
    </xf>
    <xf numFmtId="0" fontId="14" fillId="0" borderId="11" xfId="0" applyFont="1" applyFill="1" applyBorder="1" applyAlignment="1" applyProtection="1">
      <alignment horizontal="left" vertical="center" indent="2"/>
      <protection/>
    </xf>
    <xf numFmtId="0" fontId="14" fillId="0" borderId="2" xfId="0" applyFont="1" applyBorder="1" applyAlignment="1" applyProtection="1">
      <alignment horizontal="left" vertical="center" indent="2"/>
      <protection/>
    </xf>
    <xf numFmtId="0" fontId="14" fillId="0" borderId="11" xfId="0" applyFont="1" applyFill="1" applyBorder="1" applyAlignment="1" applyProtection="1">
      <alignment horizontal="left" vertical="center" indent="1"/>
      <protection/>
    </xf>
    <xf numFmtId="0" fontId="14" fillId="0" borderId="11" xfId="0" applyFont="1" applyFill="1" applyBorder="1" applyAlignment="1" applyProtection="1">
      <alignment horizontal="left" vertical="center"/>
      <protection/>
    </xf>
    <xf numFmtId="0" fontId="14" fillId="0" borderId="17" xfId="0" applyFont="1" applyFill="1" applyBorder="1" applyAlignment="1" applyProtection="1">
      <alignment horizontal="left" vertical="center" indent="1"/>
      <protection/>
    </xf>
    <xf numFmtId="0" fontId="13" fillId="0" borderId="20"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3" fontId="13" fillId="0" borderId="11" xfId="0" applyNumberFormat="1" applyFont="1" applyFill="1" applyBorder="1" applyAlignment="1" applyProtection="1">
      <alignment horizontal="right" vertical="center"/>
      <protection locked="0"/>
    </xf>
    <xf numFmtId="0" fontId="13" fillId="0" borderId="18" xfId="0" applyFont="1" applyFill="1" applyBorder="1" applyAlignment="1" applyProtection="1">
      <alignment horizontal="center" vertical="center"/>
      <protection/>
    </xf>
    <xf numFmtId="3" fontId="13" fillId="0" borderId="18" xfId="0" applyNumberFormat="1" applyFont="1" applyFill="1" applyBorder="1" applyAlignment="1" applyProtection="1">
      <alignment horizontal="right" vertical="center"/>
      <protection locked="0"/>
    </xf>
    <xf numFmtId="3" fontId="13" fillId="0" borderId="2" xfId="0" applyNumberFormat="1" applyFont="1" applyFill="1" applyBorder="1" applyAlignment="1" applyProtection="1">
      <alignment horizontal="right" vertical="center"/>
      <protection locked="0"/>
    </xf>
    <xf numFmtId="3" fontId="13" fillId="0" borderId="22" xfId="0" applyNumberFormat="1" applyFont="1" applyFill="1" applyBorder="1" applyAlignment="1" applyProtection="1">
      <alignment horizontal="right" vertical="center"/>
      <protection locked="0"/>
    </xf>
    <xf numFmtId="0" fontId="13" fillId="0" borderId="11" xfId="0" applyFont="1" applyFill="1" applyBorder="1" applyAlignment="1" applyProtection="1">
      <alignment horizontal="center" vertical="center"/>
      <protection/>
    </xf>
    <xf numFmtId="0" fontId="13" fillId="0" borderId="2" xfId="0" applyFont="1" applyFill="1" applyBorder="1" applyAlignment="1" applyProtection="1">
      <alignment horizontal="center" vertical="center"/>
      <protection/>
    </xf>
    <xf numFmtId="3" fontId="13" fillId="0" borderId="23" xfId="0" applyNumberFormat="1" applyFont="1" applyFill="1" applyBorder="1" applyAlignment="1" applyProtection="1">
      <alignment horizontal="right" vertical="center"/>
      <protection locked="0"/>
    </xf>
    <xf numFmtId="3" fontId="13" fillId="0" borderId="20" xfId="0" applyNumberFormat="1" applyFont="1" applyFill="1" applyBorder="1" applyAlignment="1" applyProtection="1">
      <alignment horizontal="right" vertical="center"/>
      <protection locked="0"/>
    </xf>
    <xf numFmtId="0" fontId="13" fillId="0" borderId="13" xfId="0" applyFont="1" applyFill="1" applyBorder="1" applyAlignment="1" applyProtection="1">
      <alignment horizontal="center" vertical="center"/>
      <protection/>
    </xf>
    <xf numFmtId="3" fontId="13" fillId="0" borderId="13" xfId="0" applyNumberFormat="1" applyFont="1" applyFill="1" applyBorder="1" applyAlignment="1" applyProtection="1">
      <alignment horizontal="right" vertical="center"/>
      <protection locked="0"/>
    </xf>
    <xf numFmtId="0" fontId="4" fillId="0" borderId="20"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11" xfId="0" applyFont="1" applyBorder="1" applyAlignment="1" applyProtection="1">
      <alignment horizontal="left" vertical="center" indent="1"/>
      <protection/>
    </xf>
    <xf numFmtId="0" fontId="4" fillId="0" borderId="18" xfId="0" applyFont="1" applyBorder="1" applyAlignment="1" applyProtection="1">
      <alignment horizontal="left" vertical="center"/>
      <protection/>
    </xf>
    <xf numFmtId="0" fontId="3" fillId="0" borderId="24" xfId="0" applyFont="1" applyBorder="1" applyAlignment="1" applyProtection="1">
      <alignment horizontal="center" vertical="center"/>
      <protection/>
    </xf>
    <xf numFmtId="0" fontId="4" fillId="0" borderId="25" xfId="0" applyFont="1" applyBorder="1" applyAlignment="1" applyProtection="1">
      <alignment/>
      <protection locked="0"/>
    </xf>
    <xf numFmtId="0" fontId="3" fillId="0" borderId="1" xfId="0" applyFont="1" applyFill="1" applyBorder="1" applyAlignment="1" applyProtection="1">
      <alignment horizontal="center" vertical="center"/>
      <protection/>
    </xf>
    <xf numFmtId="0" fontId="3" fillId="0" borderId="5" xfId="25" applyFont="1" applyFill="1" applyBorder="1" applyAlignment="1" applyProtection="1">
      <alignment horizontal="center" vertical="center"/>
      <protection/>
    </xf>
    <xf numFmtId="0" fontId="14" fillId="0" borderId="11" xfId="0" applyFont="1" applyFill="1" applyBorder="1" applyAlignment="1" applyProtection="1">
      <alignment horizontal="left" vertical="center" indent="3"/>
      <protection/>
    </xf>
    <xf numFmtId="0" fontId="3" fillId="2" borderId="1" xfId="0" applyFont="1" applyFill="1" applyBorder="1" applyAlignment="1" applyProtection="1">
      <alignment horizontal="center" vertical="center"/>
      <protection/>
    </xf>
    <xf numFmtId="0" fontId="19" fillId="0" borderId="0" xfId="0" applyFont="1" applyFill="1" applyAlignment="1" applyProtection="1">
      <alignment/>
      <protection locked="0"/>
    </xf>
    <xf numFmtId="0" fontId="19" fillId="0" borderId="0"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20" fillId="0" borderId="1" xfId="0" applyFont="1" applyFill="1" applyBorder="1" applyAlignment="1" applyProtection="1">
      <alignment horizontal="center" vertical="center"/>
      <protection/>
    </xf>
    <xf numFmtId="0" fontId="14" fillId="0" borderId="2" xfId="0" applyFont="1" applyFill="1" applyBorder="1" applyAlignment="1" applyProtection="1" quotePrefix="1">
      <alignment horizontal="left" vertical="center" indent="1"/>
      <protection/>
    </xf>
    <xf numFmtId="0" fontId="14" fillId="0" borderId="2" xfId="0" applyFont="1" applyFill="1" applyBorder="1" applyAlignment="1" applyProtection="1" quotePrefix="1">
      <alignment horizontal="left" vertical="center" indent="2"/>
      <protection/>
    </xf>
    <xf numFmtId="0" fontId="20" fillId="0" borderId="0" xfId="0" applyFont="1" applyFill="1" applyBorder="1" applyAlignment="1" applyProtection="1" quotePrefix="1">
      <alignment horizontal="center" vertical="center"/>
      <protection/>
    </xf>
    <xf numFmtId="0" fontId="3" fillId="0" borderId="2" xfId="0" applyFont="1" applyBorder="1" applyAlignment="1" applyProtection="1">
      <alignment horizontal="left" vertical="center"/>
      <protection/>
    </xf>
    <xf numFmtId="0" fontId="3" fillId="0" borderId="2" xfId="0" applyFont="1" applyBorder="1" applyAlignment="1" applyProtection="1">
      <alignment horizontal="left" vertical="center" indent="1"/>
      <protection/>
    </xf>
    <xf numFmtId="0" fontId="3" fillId="0" borderId="20" xfId="0" applyFont="1" applyBorder="1" applyAlignment="1" applyProtection="1">
      <alignment horizontal="left" vertical="center" indent="1"/>
      <protection/>
    </xf>
    <xf numFmtId="0" fontId="3" fillId="0" borderId="2" xfId="0" applyFont="1" applyBorder="1" applyAlignment="1" applyProtection="1">
      <alignment horizontal="left" vertical="center" indent="2"/>
      <protection/>
    </xf>
    <xf numFmtId="0" fontId="3" fillId="0" borderId="11" xfId="0" applyFont="1" applyBorder="1" applyAlignment="1" applyProtection="1">
      <alignment horizontal="left" vertical="center" indent="2"/>
      <protection/>
    </xf>
    <xf numFmtId="0" fontId="3" fillId="0" borderId="2" xfId="0" applyFont="1" applyBorder="1" applyAlignment="1" applyProtection="1">
      <alignment horizontal="left" vertical="center" indent="3"/>
      <protection/>
    </xf>
    <xf numFmtId="0" fontId="3" fillId="0" borderId="11" xfId="0" applyFont="1" applyBorder="1" applyAlignment="1" applyProtection="1">
      <alignment horizontal="left" vertical="center" indent="3"/>
      <protection/>
    </xf>
    <xf numFmtId="0" fontId="3" fillId="0" borderId="27" xfId="0" applyFont="1" applyFill="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 xfId="0" applyFont="1" applyBorder="1" applyAlignment="1" applyProtection="1" quotePrefix="1">
      <alignment horizontal="left" vertical="center" indent="1"/>
      <protection/>
    </xf>
    <xf numFmtId="0" fontId="3" fillId="0" borderId="11" xfId="0" applyFont="1" applyBorder="1" applyAlignment="1" applyProtection="1" quotePrefix="1">
      <alignment horizontal="left" vertical="center" indent="2"/>
      <protection/>
    </xf>
    <xf numFmtId="0" fontId="3" fillId="0" borderId="4" xfId="0" applyFont="1" applyBorder="1" applyAlignment="1" applyProtection="1">
      <alignment horizontal="left" vertical="center" indent="2"/>
      <protection/>
    </xf>
    <xf numFmtId="0" fontId="3" fillId="0" borderId="11" xfId="0" applyFont="1" applyBorder="1" applyAlignment="1" applyProtection="1">
      <alignment horizontal="left" vertical="center" indent="1"/>
      <protection/>
    </xf>
    <xf numFmtId="0" fontId="3" fillId="0" borderId="18" xfId="0" applyFont="1" applyBorder="1" applyAlignment="1" applyProtection="1">
      <alignment horizontal="left" vertical="center" indent="1"/>
      <protection/>
    </xf>
    <xf numFmtId="0" fontId="3" fillId="0" borderId="4" xfId="0" applyFont="1" applyBorder="1" applyAlignment="1" applyProtection="1">
      <alignment horizontal="left" vertical="center" indent="1"/>
      <protection/>
    </xf>
    <xf numFmtId="0" fontId="3" fillId="0" borderId="1" xfId="0" applyFont="1" applyBorder="1" applyAlignment="1" applyProtection="1">
      <alignment horizontal="left" vertical="center" indent="1"/>
      <protection/>
    </xf>
    <xf numFmtId="0" fontId="3" fillId="0" borderId="27" xfId="0" applyFont="1" applyBorder="1" applyAlignment="1" applyProtection="1">
      <alignment horizontal="left" vertical="center"/>
      <protection/>
    </xf>
    <xf numFmtId="0" fontId="3" fillId="0" borderId="20" xfId="0" applyFont="1" applyFill="1" applyBorder="1" applyAlignment="1" applyProtection="1">
      <alignment horizontal="left" vertical="center"/>
      <protection/>
    </xf>
    <xf numFmtId="0" fontId="3" fillId="0" borderId="2"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indent="2"/>
      <protection/>
    </xf>
    <xf numFmtId="0" fontId="3" fillId="0" borderId="18" xfId="0" applyFont="1" applyFill="1" applyBorder="1" applyAlignment="1" applyProtection="1">
      <alignment horizontal="left" vertical="center" indent="1"/>
      <protection/>
    </xf>
    <xf numFmtId="0" fontId="3" fillId="0" borderId="17" xfId="0" applyFont="1" applyFill="1" applyBorder="1" applyAlignment="1" applyProtection="1">
      <alignment horizontal="left" vertical="center" indent="1"/>
      <protection/>
    </xf>
    <xf numFmtId="0" fontId="3" fillId="0" borderId="28" xfId="0" applyFont="1" applyBorder="1" applyAlignment="1" applyProtection="1">
      <alignment horizontal="center"/>
      <protection/>
    </xf>
    <xf numFmtId="0" fontId="3" fillId="0" borderId="2" xfId="0" applyFont="1" applyBorder="1" applyAlignment="1" applyProtection="1">
      <alignment horizontal="center"/>
      <protection/>
    </xf>
    <xf numFmtId="0" fontId="5" fillId="0" borderId="4" xfId="0" applyFont="1" applyBorder="1" applyAlignment="1" applyProtection="1">
      <alignment horizontal="center"/>
      <protection/>
    </xf>
    <xf numFmtId="0" fontId="4" fillId="0" borderId="29" xfId="0" applyFont="1" applyBorder="1" applyAlignment="1" applyProtection="1">
      <alignment horizontal="center"/>
      <protection/>
    </xf>
    <xf numFmtId="0" fontId="10" fillId="0" borderId="0" xfId="0" applyFont="1" applyFill="1" applyBorder="1" applyAlignment="1" applyProtection="1">
      <alignment horizontal="center"/>
      <protection/>
    </xf>
    <xf numFmtId="0" fontId="19" fillId="0" borderId="0" xfId="0" applyFont="1" applyFill="1" applyBorder="1" applyAlignment="1" applyProtection="1">
      <alignment/>
      <protection locked="0"/>
    </xf>
    <xf numFmtId="0" fontId="3" fillId="0" borderId="10" xfId="0" applyFont="1" applyFill="1" applyBorder="1" applyAlignment="1" applyProtection="1">
      <alignment horizontal="center"/>
      <protection/>
    </xf>
    <xf numFmtId="0" fontId="3" fillId="0" borderId="7" xfId="0" applyFont="1" applyFill="1" applyBorder="1" applyAlignment="1" applyProtection="1">
      <alignment horizontal="center"/>
      <protection/>
    </xf>
    <xf numFmtId="0" fontId="3" fillId="0" borderId="28" xfId="0" applyFont="1" applyFill="1" applyBorder="1" applyAlignment="1" applyProtection="1">
      <alignment horizontal="center"/>
      <protection/>
    </xf>
    <xf numFmtId="49" fontId="3" fillId="0" borderId="15" xfId="0" applyNumberFormat="1" applyFont="1" applyBorder="1" applyAlignment="1" applyProtection="1">
      <alignment horizontal="left" vertical="center"/>
      <protection/>
    </xf>
    <xf numFmtId="49" fontId="3" fillId="0" borderId="5" xfId="0" applyNumberFormat="1" applyFont="1" applyBorder="1" applyAlignment="1" applyProtection="1">
      <alignment horizontal="left" vertical="center"/>
      <protection/>
    </xf>
    <xf numFmtId="49" fontId="3" fillId="0" borderId="30" xfId="0" applyNumberFormat="1" applyFont="1" applyBorder="1" applyAlignment="1" applyProtection="1">
      <alignment horizontal="left" vertical="center"/>
      <protection/>
    </xf>
    <xf numFmtId="49" fontId="3" fillId="0" borderId="7" xfId="0" applyNumberFormat="1" applyFont="1" applyBorder="1" applyAlignment="1" applyProtection="1">
      <alignment horizontal="left" vertical="center"/>
      <protection/>
    </xf>
    <xf numFmtId="0" fontId="4" fillId="0" borderId="31" xfId="21" applyFont="1" applyBorder="1" applyAlignment="1" applyProtection="1">
      <alignment vertical="center"/>
      <protection locked="0"/>
    </xf>
    <xf numFmtId="0" fontId="4" fillId="0" borderId="1" xfId="21" applyFont="1" applyBorder="1" applyAlignment="1" applyProtection="1">
      <alignment vertical="center"/>
      <protection/>
    </xf>
    <xf numFmtId="0" fontId="4" fillId="0" borderId="0" xfId="21" applyFont="1" applyAlignment="1" applyProtection="1">
      <alignment vertical="center"/>
      <protection/>
    </xf>
    <xf numFmtId="0" fontId="2" fillId="0" borderId="0" xfId="21" applyFont="1" applyBorder="1" applyAlignment="1" applyProtection="1">
      <alignment horizontal="left" vertical="center"/>
      <protection/>
    </xf>
    <xf numFmtId="0" fontId="2" fillId="0" borderId="0" xfId="21" applyFont="1" applyBorder="1" applyAlignment="1" applyProtection="1">
      <alignment horizontal="right" vertical="center"/>
      <protection/>
    </xf>
    <xf numFmtId="0" fontId="2" fillId="0" borderId="0" xfId="21" applyFont="1" applyBorder="1" applyAlignment="1" applyProtection="1">
      <alignment vertical="center"/>
      <protection/>
    </xf>
    <xf numFmtId="0" fontId="4" fillId="0" borderId="0" xfId="21" applyFont="1" applyBorder="1" applyAlignment="1" applyProtection="1">
      <alignment vertical="center"/>
      <protection/>
    </xf>
    <xf numFmtId="0" fontId="4" fillId="0" borderId="4" xfId="21" applyFont="1" applyBorder="1" applyAlignment="1" applyProtection="1">
      <alignment vertical="center"/>
      <protection/>
    </xf>
    <xf numFmtId="0" fontId="4" fillId="0" borderId="0" xfId="21" applyFont="1" applyAlignment="1" applyProtection="1">
      <alignment vertical="center"/>
      <protection locked="0"/>
    </xf>
    <xf numFmtId="0" fontId="4" fillId="0" borderId="0" xfId="21" applyFont="1" applyFill="1" applyAlignment="1" applyProtection="1">
      <alignment vertical="center"/>
      <protection locked="0"/>
    </xf>
    <xf numFmtId="0" fontId="3" fillId="0" borderId="0" xfId="21" applyFont="1" applyBorder="1" applyAlignment="1" applyProtection="1">
      <alignment horizontal="center" vertical="center"/>
      <protection/>
    </xf>
    <xf numFmtId="0" fontId="3" fillId="0" borderId="0" xfId="21" applyFont="1" applyBorder="1" applyAlignment="1" applyProtection="1">
      <alignment horizontal="left" vertical="center"/>
      <protection/>
    </xf>
    <xf numFmtId="0" fontId="3" fillId="0" borderId="0" xfId="21" applyFont="1" applyFill="1" applyBorder="1" applyAlignment="1" applyProtection="1">
      <alignment horizontal="left" vertical="center"/>
      <protection/>
    </xf>
    <xf numFmtId="0" fontId="22" fillId="0" borderId="1" xfId="21" applyFont="1" applyBorder="1" applyAlignment="1" applyProtection="1">
      <alignment vertical="center"/>
      <protection/>
    </xf>
    <xf numFmtId="0" fontId="3" fillId="0" borderId="0" xfId="21" applyFont="1" applyAlignment="1" applyProtection="1">
      <alignment horizontal="left" vertical="center"/>
      <protection/>
    </xf>
    <xf numFmtId="0" fontId="23" fillId="0" borderId="23" xfId="21" applyFont="1" applyBorder="1" applyAlignment="1" applyProtection="1">
      <alignment horizontal="left" vertical="center"/>
      <protection/>
    </xf>
    <xf numFmtId="0" fontId="2" fillId="0" borderId="25" xfId="21" applyFont="1" applyBorder="1" applyAlignment="1" applyProtection="1">
      <alignment horizontal="left" vertical="center"/>
      <protection/>
    </xf>
    <xf numFmtId="0" fontId="3" fillId="0" borderId="0" xfId="21" applyFont="1" applyBorder="1" applyAlignment="1" applyProtection="1">
      <alignment vertical="center"/>
      <protection/>
    </xf>
    <xf numFmtId="0" fontId="4" fillId="0" borderId="25" xfId="21" applyFont="1" applyBorder="1" applyAlignment="1" applyProtection="1">
      <alignment vertical="center"/>
      <protection/>
    </xf>
    <xf numFmtId="0" fontId="4" fillId="0" borderId="32" xfId="21" applyFont="1" applyBorder="1" applyAlignment="1" applyProtection="1">
      <alignment vertical="center"/>
      <protection/>
    </xf>
    <xf numFmtId="0" fontId="4" fillId="0" borderId="2" xfId="21" applyFont="1" applyBorder="1" applyAlignment="1" applyProtection="1">
      <alignment horizontal="left" vertical="center"/>
      <protection/>
    </xf>
    <xf numFmtId="0" fontId="3" fillId="0" borderId="2" xfId="21" applyFont="1" applyBorder="1" applyAlignment="1" applyProtection="1">
      <alignment horizontal="center" vertical="center"/>
      <protection/>
    </xf>
    <xf numFmtId="0" fontId="3" fillId="0" borderId="4" xfId="21" applyFont="1" applyBorder="1" applyAlignment="1" applyProtection="1">
      <alignment horizontal="center" vertical="center"/>
      <protection/>
    </xf>
    <xf numFmtId="0" fontId="3" fillId="0" borderId="1" xfId="21" applyFont="1" applyBorder="1" applyAlignment="1" applyProtection="1">
      <alignment horizontal="center" vertical="center"/>
      <protection/>
    </xf>
    <xf numFmtId="0" fontId="3" fillId="0" borderId="2" xfId="21" applyFont="1" applyBorder="1" applyAlignment="1" applyProtection="1">
      <alignment horizontal="left" vertical="center"/>
      <protection/>
    </xf>
    <xf numFmtId="0" fontId="3" fillId="0" borderId="2" xfId="21" applyFont="1" applyBorder="1" applyAlignment="1" applyProtection="1" quotePrefix="1">
      <alignment horizontal="center" vertical="center"/>
      <protection/>
    </xf>
    <xf numFmtId="0" fontId="4" fillId="0" borderId="2" xfId="21" applyFont="1" applyBorder="1" applyAlignment="1" applyProtection="1">
      <alignment vertical="center"/>
      <protection/>
    </xf>
    <xf numFmtId="0" fontId="3" fillId="0" borderId="20" xfId="21" applyFont="1" applyBorder="1" applyAlignment="1" applyProtection="1">
      <alignment horizontal="center" vertical="center"/>
      <protection/>
    </xf>
    <xf numFmtId="0" fontId="4" fillId="0" borderId="2" xfId="21" applyFont="1" applyBorder="1" applyAlignment="1" applyProtection="1">
      <alignment horizontal="center" vertical="center"/>
      <protection/>
    </xf>
    <xf numFmtId="0" fontId="4" fillId="0" borderId="4" xfId="21" applyFont="1" applyBorder="1" applyAlignment="1" applyProtection="1">
      <alignment horizontal="center" vertical="center"/>
      <protection/>
    </xf>
    <xf numFmtId="0" fontId="4" fillId="0" borderId="4" xfId="21" applyFont="1" applyBorder="1" applyAlignment="1" applyProtection="1">
      <alignment horizontal="left" vertical="center"/>
      <protection/>
    </xf>
    <xf numFmtId="0" fontId="3" fillId="0" borderId="2" xfId="21" applyFont="1" applyBorder="1" applyAlignment="1" applyProtection="1">
      <alignment horizontal="right" vertical="center"/>
      <protection/>
    </xf>
    <xf numFmtId="0" fontId="4" fillId="0" borderId="32" xfId="21" applyFont="1" applyBorder="1" applyAlignment="1" applyProtection="1">
      <alignment horizontal="center" vertical="center"/>
      <protection/>
    </xf>
    <xf numFmtId="0" fontId="4" fillId="0" borderId="11" xfId="21" applyFont="1" applyBorder="1" applyAlignment="1" applyProtection="1" quotePrefix="1">
      <alignment horizontal="center" vertical="center"/>
      <protection/>
    </xf>
    <xf numFmtId="0" fontId="4" fillId="0" borderId="25" xfId="21" applyFont="1" applyBorder="1" applyAlignment="1" applyProtection="1">
      <alignment horizontal="center" vertical="center"/>
      <protection/>
    </xf>
    <xf numFmtId="0" fontId="4" fillId="0" borderId="11" xfId="21" applyFont="1" applyBorder="1" applyAlignment="1" applyProtection="1">
      <alignment horizontal="center" vertical="center"/>
      <protection/>
    </xf>
    <xf numFmtId="0" fontId="4" fillId="0" borderId="25" xfId="21" applyFont="1" applyBorder="1" applyAlignment="1" applyProtection="1">
      <alignment vertical="center"/>
      <protection locked="0"/>
    </xf>
    <xf numFmtId="0" fontId="3" fillId="0" borderId="18" xfId="21" applyFont="1" applyBorder="1" applyAlignment="1" applyProtection="1">
      <alignment horizontal="right" vertical="center"/>
      <protection/>
    </xf>
    <xf numFmtId="0" fontId="2" fillId="0" borderId="18" xfId="21" applyFont="1" applyBorder="1" applyAlignment="1" applyProtection="1">
      <alignment horizontal="center" vertical="center"/>
      <protection/>
    </xf>
    <xf numFmtId="0" fontId="2" fillId="0" borderId="33" xfId="21" applyFont="1" applyBorder="1" applyAlignment="1" applyProtection="1">
      <alignment horizontal="center" vertical="center"/>
      <protection/>
    </xf>
    <xf numFmtId="49" fontId="2" fillId="0" borderId="33" xfId="21" applyNumberFormat="1" applyFont="1" applyBorder="1" applyAlignment="1" applyProtection="1">
      <alignment horizontal="center" vertical="center"/>
      <protection/>
    </xf>
    <xf numFmtId="0" fontId="4" fillId="0" borderId="3" xfId="21" applyFont="1" applyBorder="1" applyAlignment="1" applyProtection="1">
      <alignment vertical="center"/>
      <protection locked="0"/>
    </xf>
    <xf numFmtId="0" fontId="3" fillId="0" borderId="11" xfId="21" applyFont="1" applyBorder="1" applyAlignment="1" applyProtection="1">
      <alignment horizontal="center" vertical="center"/>
      <protection/>
    </xf>
    <xf numFmtId="0" fontId="4" fillId="0" borderId="0" xfId="21" applyFont="1" applyBorder="1" applyAlignment="1" applyProtection="1">
      <alignment vertical="center"/>
      <protection locked="0"/>
    </xf>
    <xf numFmtId="0" fontId="3" fillId="0" borderId="32" xfId="21" applyFont="1" applyBorder="1" applyAlignment="1" applyProtection="1">
      <alignment horizontal="center" vertical="center"/>
      <protection/>
    </xf>
    <xf numFmtId="0" fontId="3" fillId="2" borderId="2" xfId="21" applyFont="1" applyFill="1" applyBorder="1" applyAlignment="1" applyProtection="1">
      <alignment horizontal="center" vertical="center"/>
      <protection/>
    </xf>
    <xf numFmtId="3" fontId="4" fillId="2" borderId="2" xfId="21" applyNumberFormat="1" applyFont="1" applyFill="1" applyBorder="1" applyAlignment="1" applyProtection="1">
      <alignment horizontal="right" vertical="center"/>
      <protection/>
    </xf>
    <xf numFmtId="0" fontId="4" fillId="0" borderId="0" xfId="21" applyFont="1" applyFill="1" applyAlignment="1" applyProtection="1">
      <alignment vertical="center"/>
      <protection/>
    </xf>
    <xf numFmtId="0" fontId="4" fillId="3" borderId="0" xfId="21" applyFont="1" applyFill="1" applyAlignment="1" applyProtection="1">
      <alignment vertical="center"/>
      <protection/>
    </xf>
    <xf numFmtId="0" fontId="3" fillId="2" borderId="0" xfId="21" applyFont="1" applyFill="1" applyAlignment="1" applyProtection="1">
      <alignment horizontal="center" vertical="center"/>
      <protection/>
    </xf>
    <xf numFmtId="0" fontId="4" fillId="2" borderId="0" xfId="21" applyFont="1" applyFill="1" applyAlignment="1" applyProtection="1">
      <alignment vertical="center"/>
      <protection/>
    </xf>
    <xf numFmtId="3" fontId="5" fillId="0" borderId="11" xfId="21" applyNumberFormat="1" applyFont="1" applyBorder="1" applyAlignment="1" applyProtection="1">
      <alignment horizontal="right" vertical="center"/>
      <protection locked="0"/>
    </xf>
    <xf numFmtId="0" fontId="4" fillId="0" borderId="17" xfId="21" applyFont="1" applyBorder="1" applyAlignment="1" applyProtection="1">
      <alignment horizontal="left" vertical="center"/>
      <protection/>
    </xf>
    <xf numFmtId="3" fontId="5" fillId="0" borderId="17" xfId="21" applyNumberFormat="1" applyFont="1" applyBorder="1" applyAlignment="1" applyProtection="1">
      <alignment horizontal="right" vertical="center"/>
      <protection locked="0"/>
    </xf>
    <xf numFmtId="3" fontId="5" fillId="2" borderId="2" xfId="21" applyNumberFormat="1" applyFont="1" applyFill="1" applyBorder="1" applyAlignment="1" applyProtection="1">
      <alignment horizontal="right" vertical="center"/>
      <protection/>
    </xf>
    <xf numFmtId="0" fontId="3" fillId="0" borderId="0" xfId="21" applyFont="1" applyFill="1" applyBorder="1" applyAlignment="1" applyProtection="1" quotePrefix="1">
      <alignment horizontal="left" vertical="center"/>
      <protection/>
    </xf>
    <xf numFmtId="0" fontId="4" fillId="0" borderId="7" xfId="22" applyFont="1" applyFill="1" applyBorder="1" applyAlignment="1" applyProtection="1">
      <alignment horizontal="left" vertical="center"/>
      <protection/>
    </xf>
    <xf numFmtId="3" fontId="7" fillId="2" borderId="2" xfId="21" applyNumberFormat="1" applyFont="1" applyFill="1" applyBorder="1" applyAlignment="1" applyProtection="1">
      <alignment horizontal="right" vertical="center"/>
      <protection/>
    </xf>
    <xf numFmtId="0" fontId="3" fillId="2" borderId="0" xfId="21" applyFont="1" applyFill="1" applyAlignment="1" applyProtection="1">
      <alignment vertical="center"/>
      <protection/>
    </xf>
    <xf numFmtId="0" fontId="3" fillId="3" borderId="0" xfId="21" applyFont="1" applyFill="1" applyAlignment="1" applyProtection="1">
      <alignment vertical="center"/>
      <protection/>
    </xf>
    <xf numFmtId="0" fontId="4" fillId="0" borderId="2" xfId="21" applyFont="1" applyBorder="1" applyAlignment="1" applyProtection="1" quotePrefix="1">
      <alignment horizontal="left" vertical="center"/>
      <protection/>
    </xf>
    <xf numFmtId="0" fontId="4" fillId="0" borderId="17" xfId="21" applyFont="1" applyBorder="1" applyAlignment="1" applyProtection="1">
      <alignment vertical="center"/>
      <protection/>
    </xf>
    <xf numFmtId="0" fontId="3" fillId="2" borderId="17" xfId="21" applyFont="1" applyFill="1" applyBorder="1" applyAlignment="1" applyProtection="1">
      <alignment horizontal="center" vertical="center"/>
      <protection/>
    </xf>
    <xf numFmtId="3" fontId="3" fillId="2" borderId="17" xfId="21" applyNumberFormat="1" applyFont="1" applyFill="1" applyBorder="1" applyAlignment="1" applyProtection="1">
      <alignment horizontal="right" vertical="center"/>
      <protection/>
    </xf>
    <xf numFmtId="0" fontId="3" fillId="2" borderId="17" xfId="21" applyFont="1" applyFill="1" applyBorder="1" applyAlignment="1" applyProtection="1" quotePrefix="1">
      <alignment horizontal="center" vertical="center"/>
      <protection/>
    </xf>
    <xf numFmtId="0" fontId="4" fillId="0" borderId="2" xfId="21" applyFont="1" applyBorder="1" applyAlignment="1" applyProtection="1">
      <alignment vertical="center"/>
      <protection locked="0"/>
    </xf>
    <xf numFmtId="0" fontId="4" fillId="0" borderId="4" xfId="21" applyFont="1" applyBorder="1" applyAlignment="1" applyProtection="1">
      <alignment vertical="center"/>
      <protection locked="0"/>
    </xf>
    <xf numFmtId="0" fontId="4" fillId="0" borderId="0" xfId="24" applyFont="1" applyProtection="1">
      <alignment/>
      <protection locked="0"/>
    </xf>
    <xf numFmtId="0" fontId="4" fillId="0" borderId="9" xfId="24" applyFont="1" applyBorder="1" applyAlignment="1" applyProtection="1">
      <alignment horizontal="left"/>
      <protection/>
    </xf>
    <xf numFmtId="0" fontId="4" fillId="0" borderId="9" xfId="24" applyFont="1" applyBorder="1" applyProtection="1">
      <alignment/>
      <protection/>
    </xf>
    <xf numFmtId="0" fontId="4" fillId="0" borderId="29" xfId="24" applyFont="1" applyBorder="1" applyProtection="1">
      <alignment/>
      <protection/>
    </xf>
    <xf numFmtId="0" fontId="5" fillId="0" borderId="0" xfId="24" applyFont="1" applyBorder="1" applyAlignment="1" applyProtection="1">
      <alignment horizontal="center"/>
      <protection/>
    </xf>
    <xf numFmtId="0" fontId="4" fillId="0" borderId="0" xfId="24" applyFont="1" applyBorder="1" applyProtection="1">
      <alignment/>
      <protection/>
    </xf>
    <xf numFmtId="0" fontId="7" fillId="0" borderId="0" xfId="26" applyFont="1" applyFill="1" applyBorder="1" applyAlignment="1" applyProtection="1">
      <alignment horizontal="center"/>
      <protection/>
    </xf>
    <xf numFmtId="0" fontId="1" fillId="0" borderId="4" xfId="24" applyBorder="1" applyAlignment="1" applyProtection="1">
      <alignment horizontal="center" vertical="center"/>
      <protection/>
    </xf>
    <xf numFmtId="0" fontId="27" fillId="0" borderId="0" xfId="24" applyFont="1" applyBorder="1" applyAlignment="1" applyProtection="1">
      <alignment horizontal="center" vertical="center"/>
      <protection/>
    </xf>
    <xf numFmtId="0" fontId="4" fillId="0" borderId="26" xfId="24" applyFont="1" applyBorder="1" applyProtection="1">
      <alignment/>
      <protection/>
    </xf>
    <xf numFmtId="0" fontId="6" fillId="0" borderId="25" xfId="24" applyFont="1" applyBorder="1" applyAlignment="1" applyProtection="1">
      <alignment horizontal="center"/>
      <protection/>
    </xf>
    <xf numFmtId="0" fontId="4" fillId="0" borderId="0" xfId="24" applyFont="1" applyBorder="1" applyAlignment="1" applyProtection="1">
      <alignment horizontal="left"/>
      <protection/>
    </xf>
    <xf numFmtId="0" fontId="4" fillId="0" borderId="25" xfId="24" applyFont="1" applyBorder="1" applyProtection="1">
      <alignment/>
      <protection/>
    </xf>
    <xf numFmtId="0" fontId="6" fillId="0" borderId="20" xfId="24" applyFont="1" applyBorder="1" applyAlignment="1" applyProtection="1">
      <alignment horizontal="center"/>
      <protection/>
    </xf>
    <xf numFmtId="0" fontId="3" fillId="0" borderId="27" xfId="24" applyFont="1" applyBorder="1" applyAlignment="1" applyProtection="1">
      <alignment horizontal="center"/>
      <protection/>
    </xf>
    <xf numFmtId="0" fontId="3" fillId="0" borderId="5" xfId="24" applyFont="1" applyBorder="1" applyAlignment="1" applyProtection="1">
      <alignment horizontal="center" vertical="center"/>
      <protection/>
    </xf>
    <xf numFmtId="0" fontId="3" fillId="0" borderId="0" xfId="24" applyFont="1" applyBorder="1" applyAlignment="1" applyProtection="1">
      <alignment horizontal="center"/>
      <protection/>
    </xf>
    <xf numFmtId="0" fontId="3" fillId="0" borderId="1" xfId="24" applyFont="1" applyBorder="1" applyAlignment="1" applyProtection="1">
      <alignment horizontal="center" vertical="center"/>
      <protection/>
    </xf>
    <xf numFmtId="0" fontId="3" fillId="0" borderId="2" xfId="24" applyFont="1" applyBorder="1" applyAlignment="1" applyProtection="1">
      <alignment horizontal="center" vertical="center"/>
      <protection/>
    </xf>
    <xf numFmtId="0" fontId="3" fillId="0" borderId="6" xfId="24" applyFont="1" applyBorder="1" applyAlignment="1" applyProtection="1">
      <alignment horizontal="center" vertical="center"/>
      <protection/>
    </xf>
    <xf numFmtId="0" fontId="3" fillId="0" borderId="23" xfId="24" applyFont="1" applyBorder="1" applyAlignment="1" applyProtection="1">
      <alignment horizontal="left"/>
      <protection/>
    </xf>
    <xf numFmtId="0" fontId="3" fillId="0" borderId="5" xfId="24" applyFont="1" applyBorder="1" applyAlignment="1" applyProtection="1">
      <alignment horizontal="left" vertical="center"/>
      <protection/>
    </xf>
    <xf numFmtId="3" fontId="5" fillId="0" borderId="22" xfId="24" applyNumberFormat="1" applyFont="1" applyBorder="1" applyAlignment="1" applyProtection="1">
      <alignment horizontal="right" vertical="center"/>
      <protection locked="0"/>
    </xf>
    <xf numFmtId="3" fontId="5" fillId="0" borderId="18" xfId="24" applyNumberFormat="1" applyFont="1" applyBorder="1" applyAlignment="1" applyProtection="1">
      <alignment horizontal="right" vertical="center"/>
      <protection locked="0"/>
    </xf>
    <xf numFmtId="3" fontId="5" fillId="0" borderId="34" xfId="24" applyNumberFormat="1" applyFont="1" applyBorder="1" applyAlignment="1" applyProtection="1">
      <alignment horizontal="right" vertical="center"/>
      <protection locked="0"/>
    </xf>
    <xf numFmtId="3" fontId="5" fillId="0" borderId="35" xfId="24" applyNumberFormat="1" applyFont="1" applyBorder="1" applyAlignment="1" applyProtection="1">
      <alignment horizontal="right" vertical="center"/>
      <protection locked="0"/>
    </xf>
    <xf numFmtId="0" fontId="4" fillId="0" borderId="0" xfId="24" applyFont="1" applyAlignment="1" applyProtection="1">
      <alignment vertical="center"/>
      <protection locked="0"/>
    </xf>
    <xf numFmtId="3" fontId="5" fillId="0" borderId="23" xfId="24" applyNumberFormat="1" applyFont="1" applyBorder="1" applyAlignment="1" applyProtection="1">
      <alignment horizontal="right" vertical="center"/>
      <protection locked="0"/>
    </xf>
    <xf numFmtId="3" fontId="5" fillId="0" borderId="11" xfId="24" applyNumberFormat="1" applyFont="1" applyBorder="1" applyAlignment="1" applyProtection="1">
      <alignment horizontal="right" vertical="center"/>
      <protection locked="0"/>
    </xf>
    <xf numFmtId="3" fontId="5" fillId="0" borderId="25" xfId="24" applyNumberFormat="1" applyFont="1" applyBorder="1" applyAlignment="1" applyProtection="1">
      <alignment horizontal="right" vertical="center"/>
      <protection locked="0"/>
    </xf>
    <xf numFmtId="3" fontId="5" fillId="0" borderId="12" xfId="24" applyNumberFormat="1" applyFont="1" applyBorder="1" applyAlignment="1" applyProtection="1">
      <alignment horizontal="right" vertical="center"/>
      <protection locked="0"/>
    </xf>
    <xf numFmtId="0" fontId="3" fillId="0" borderId="15" xfId="24" applyFont="1" applyBorder="1" applyAlignment="1" applyProtection="1">
      <alignment horizontal="left" vertical="center"/>
      <protection/>
    </xf>
    <xf numFmtId="0" fontId="3" fillId="0" borderId="6" xfId="24" applyFont="1" applyBorder="1" applyAlignment="1" applyProtection="1">
      <alignment horizontal="left" vertical="center"/>
      <protection/>
    </xf>
    <xf numFmtId="0" fontId="3" fillId="0" borderId="36" xfId="24" applyFont="1" applyBorder="1" applyAlignment="1" applyProtection="1">
      <alignment horizontal="left" vertical="center"/>
      <protection/>
    </xf>
    <xf numFmtId="3" fontId="5" fillId="0" borderId="37" xfId="24" applyNumberFormat="1" applyFont="1" applyBorder="1" applyAlignment="1" applyProtection="1">
      <alignment horizontal="right" vertical="center"/>
      <protection locked="0"/>
    </xf>
    <xf numFmtId="3" fontId="5" fillId="0" borderId="17" xfId="24" applyNumberFormat="1" applyFont="1" applyBorder="1" applyAlignment="1" applyProtection="1">
      <alignment horizontal="right" vertical="center"/>
      <protection locked="0"/>
    </xf>
    <xf numFmtId="3" fontId="5" fillId="0" borderId="31" xfId="24" applyNumberFormat="1" applyFont="1" applyBorder="1" applyAlignment="1" applyProtection="1">
      <alignment horizontal="right" vertical="center"/>
      <protection locked="0"/>
    </xf>
    <xf numFmtId="3" fontId="5" fillId="0" borderId="38" xfId="24" applyNumberFormat="1" applyFont="1" applyBorder="1" applyAlignment="1" applyProtection="1">
      <alignment horizontal="right" vertical="center"/>
      <protection locked="0"/>
    </xf>
    <xf numFmtId="0" fontId="3" fillId="0" borderId="0" xfId="24" applyFont="1" applyAlignment="1" applyProtection="1">
      <alignment horizontal="center"/>
      <protection locked="0"/>
    </xf>
    <xf numFmtId="0" fontId="3" fillId="0" borderId="0" xfId="26" applyFont="1" applyFill="1" applyAlignment="1" applyProtection="1">
      <alignment horizontal="center"/>
      <protection locked="0"/>
    </xf>
    <xf numFmtId="0" fontId="4" fillId="0" borderId="0" xfId="26" applyFont="1" applyFill="1" applyProtection="1">
      <alignment/>
      <protection locked="0"/>
    </xf>
    <xf numFmtId="0" fontId="3" fillId="0" borderId="9" xfId="26" applyFont="1" applyFill="1" applyBorder="1" applyAlignment="1" applyProtection="1">
      <alignment horizontal="left"/>
      <protection/>
    </xf>
    <xf numFmtId="0" fontId="4" fillId="0" borderId="9" xfId="26" applyFont="1" applyFill="1" applyBorder="1" applyProtection="1">
      <alignment/>
      <protection/>
    </xf>
    <xf numFmtId="0" fontId="9" fillId="0" borderId="0" xfId="26" applyFont="1" applyFill="1" applyBorder="1" applyAlignment="1" applyProtection="1">
      <alignment horizontal="center"/>
      <protection/>
    </xf>
    <xf numFmtId="0" fontId="29" fillId="0" borderId="0" xfId="24" applyFont="1" applyBorder="1" applyAlignment="1" applyProtection="1">
      <alignment/>
      <protection/>
    </xf>
    <xf numFmtId="0" fontId="1" fillId="0" borderId="0" xfId="24" applyBorder="1" applyAlignment="1" applyProtection="1">
      <alignment/>
      <protection/>
    </xf>
    <xf numFmtId="0" fontId="3" fillId="0" borderId="0" xfId="26" applyFont="1" applyFill="1" applyBorder="1" applyAlignment="1" applyProtection="1">
      <alignment horizontal="left"/>
      <protection/>
    </xf>
    <xf numFmtId="0" fontId="3" fillId="0" borderId="0" xfId="26" applyFont="1" applyFill="1" applyBorder="1" applyProtection="1">
      <alignment/>
      <protection/>
    </xf>
    <xf numFmtId="0" fontId="29" fillId="0" borderId="0" xfId="24" applyFont="1" applyBorder="1" applyAlignment="1" applyProtection="1">
      <alignment horizontal="center" vertical="top"/>
      <protection/>
    </xf>
    <xf numFmtId="0" fontId="1" fillId="0" borderId="0" xfId="24" applyBorder="1" applyAlignment="1" applyProtection="1">
      <alignment horizontal="center"/>
      <protection/>
    </xf>
    <xf numFmtId="0" fontId="3" fillId="0" borderId="0" xfId="26" applyFont="1" applyFill="1" applyBorder="1" applyAlignment="1" applyProtection="1">
      <alignment horizontal="centerContinuous"/>
      <protection/>
    </xf>
    <xf numFmtId="0" fontId="4" fillId="0" borderId="0" xfId="26" applyFont="1" applyFill="1" applyBorder="1" applyProtection="1">
      <alignment/>
      <protection/>
    </xf>
    <xf numFmtId="0" fontId="4" fillId="0" borderId="25" xfId="26" applyFont="1" applyFill="1" applyBorder="1" applyProtection="1">
      <alignment/>
      <protection/>
    </xf>
    <xf numFmtId="0" fontId="6" fillId="0" borderId="5" xfId="26" applyFont="1" applyFill="1" applyBorder="1" applyAlignment="1" applyProtection="1">
      <alignment horizontal="center" vertical="center"/>
      <protection/>
    </xf>
    <xf numFmtId="0" fontId="3" fillId="0" borderId="27" xfId="26" applyFont="1" applyFill="1" applyBorder="1" applyAlignment="1" applyProtection="1">
      <alignment horizontal="center" vertical="center"/>
      <protection/>
    </xf>
    <xf numFmtId="0" fontId="6" fillId="0" borderId="20" xfId="26" applyFont="1" applyFill="1" applyBorder="1" applyAlignment="1" applyProtection="1">
      <alignment horizontal="center" vertical="center"/>
      <protection/>
    </xf>
    <xf numFmtId="0" fontId="8" fillId="0" borderId="0" xfId="26" applyFont="1" applyFill="1" applyProtection="1">
      <alignment/>
      <protection locked="0"/>
    </xf>
    <xf numFmtId="0" fontId="3" fillId="0" borderId="5" xfId="26" applyFont="1" applyFill="1" applyBorder="1" applyAlignment="1" applyProtection="1">
      <alignment horizontal="center" vertical="center"/>
      <protection/>
    </xf>
    <xf numFmtId="0" fontId="3" fillId="0" borderId="1" xfId="26" applyFont="1" applyFill="1" applyBorder="1" applyAlignment="1" applyProtection="1">
      <alignment horizontal="center" vertical="center"/>
      <protection/>
    </xf>
    <xf numFmtId="0" fontId="3" fillId="0" borderId="20" xfId="26" applyFont="1" applyFill="1" applyBorder="1" applyAlignment="1" applyProtection="1">
      <alignment horizontal="center" vertical="center"/>
      <protection/>
    </xf>
    <xf numFmtId="0" fontId="3" fillId="0" borderId="1" xfId="26" applyFont="1" applyFill="1" applyBorder="1" applyAlignment="1" applyProtection="1">
      <alignment horizontal="center" vertical="center"/>
      <protection/>
    </xf>
    <xf numFmtId="0" fontId="3" fillId="0" borderId="11" xfId="26" applyFont="1" applyFill="1" applyBorder="1" applyProtection="1">
      <alignment/>
      <protection/>
    </xf>
    <xf numFmtId="0" fontId="4" fillId="0" borderId="11" xfId="26" applyFont="1" applyFill="1" applyBorder="1" applyProtection="1">
      <alignment/>
      <protection/>
    </xf>
    <xf numFmtId="3" fontId="5" fillId="0" borderId="18" xfId="26" applyNumberFormat="1" applyFont="1" applyFill="1" applyBorder="1" applyAlignment="1" applyProtection="1">
      <alignment horizontal="right" vertical="center"/>
      <protection locked="0"/>
    </xf>
    <xf numFmtId="3" fontId="5" fillId="0" borderId="35" xfId="26" applyNumberFormat="1" applyFont="1" applyFill="1" applyBorder="1" applyAlignment="1" applyProtection="1">
      <alignment horizontal="right" vertical="center"/>
      <protection locked="0"/>
    </xf>
    <xf numFmtId="0" fontId="4" fillId="0" borderId="0" xfId="26" applyFont="1" applyFill="1" applyAlignment="1" applyProtection="1">
      <alignment vertical="center"/>
      <protection locked="0"/>
    </xf>
    <xf numFmtId="0" fontId="4" fillId="0" borderId="1" xfId="24" applyFont="1" applyFill="1" applyBorder="1" applyAlignment="1" applyProtection="1">
      <alignment vertical="center"/>
      <protection/>
    </xf>
    <xf numFmtId="3" fontId="5" fillId="0" borderId="11" xfId="26" applyNumberFormat="1" applyFont="1" applyFill="1" applyBorder="1" applyAlignment="1" applyProtection="1">
      <alignment horizontal="right" vertical="center"/>
      <protection locked="0"/>
    </xf>
    <xf numFmtId="3" fontId="5" fillId="0" borderId="12" xfId="26" applyNumberFormat="1" applyFont="1" applyFill="1" applyBorder="1" applyAlignment="1" applyProtection="1">
      <alignment horizontal="right" vertical="center"/>
      <protection locked="0"/>
    </xf>
    <xf numFmtId="0" fontId="4" fillId="0" borderId="11" xfId="24" applyFont="1" applyFill="1" applyBorder="1" applyAlignment="1" applyProtection="1">
      <alignment vertical="center"/>
      <protection/>
    </xf>
    <xf numFmtId="0" fontId="8" fillId="0" borderId="11" xfId="24" applyFont="1" applyBorder="1" applyAlignment="1" applyProtection="1">
      <alignment horizontal="left" vertical="center"/>
      <protection locked="0"/>
    </xf>
    <xf numFmtId="0" fontId="4" fillId="0" borderId="2" xfId="26" applyFont="1" applyFill="1" applyBorder="1" applyAlignment="1" applyProtection="1">
      <alignment vertical="center"/>
      <protection/>
    </xf>
    <xf numFmtId="0" fontId="3" fillId="0" borderId="0" xfId="26" applyFont="1" applyFill="1" applyAlignment="1" applyProtection="1">
      <alignment vertical="center"/>
      <protection locked="0"/>
    </xf>
    <xf numFmtId="0" fontId="8" fillId="0" borderId="11" xfId="24" applyFont="1" applyBorder="1" applyAlignment="1" applyProtection="1">
      <alignment vertical="center"/>
      <protection locked="0"/>
    </xf>
    <xf numFmtId="0" fontId="4" fillId="0" borderId="2" xfId="24" applyFont="1" applyFill="1" applyBorder="1" applyAlignment="1" applyProtection="1">
      <alignment horizontal="left" vertical="center"/>
      <protection/>
    </xf>
    <xf numFmtId="0" fontId="4" fillId="0" borderId="11" xfId="24" applyFont="1" applyFill="1" applyBorder="1" applyAlignment="1" applyProtection="1">
      <alignment horizontal="left" vertical="center"/>
      <protection/>
    </xf>
    <xf numFmtId="0" fontId="4" fillId="0" borderId="2" xfId="24" applyFont="1" applyFill="1" applyBorder="1" applyAlignment="1" applyProtection="1">
      <alignment horizontal="left" vertical="center"/>
      <protection/>
    </xf>
    <xf numFmtId="0" fontId="3" fillId="0" borderId="2" xfId="24" applyFont="1" applyFill="1" applyBorder="1" applyAlignment="1" applyProtection="1">
      <alignment horizontal="left" vertical="center"/>
      <protection/>
    </xf>
    <xf numFmtId="0" fontId="3" fillId="0" borderId="17" xfId="24" applyFont="1" applyFill="1" applyBorder="1" applyAlignment="1" applyProtection="1">
      <alignment horizontal="left" vertical="center"/>
      <protection/>
    </xf>
    <xf numFmtId="0" fontId="8" fillId="0" borderId="17" xfId="24" applyFont="1" applyBorder="1" applyAlignment="1" applyProtection="1">
      <alignment vertical="center"/>
      <protection locked="0"/>
    </xf>
    <xf numFmtId="3" fontId="5" fillId="0" borderId="17" xfId="26" applyNumberFormat="1" applyFont="1" applyFill="1" applyBorder="1" applyAlignment="1" applyProtection="1">
      <alignment horizontal="right" vertical="center"/>
      <protection locked="0"/>
    </xf>
    <xf numFmtId="3" fontId="5" fillId="0" borderId="38" xfId="26" applyNumberFormat="1" applyFont="1" applyFill="1" applyBorder="1" applyAlignment="1" applyProtection="1">
      <alignment horizontal="right" vertical="center"/>
      <protection locked="0"/>
    </xf>
    <xf numFmtId="0" fontId="3" fillId="0" borderId="0" xfId="26" applyFont="1" applyFill="1" applyBorder="1" applyAlignment="1" applyProtection="1">
      <alignment horizontal="center"/>
      <protection/>
    </xf>
    <xf numFmtId="0" fontId="4" fillId="0" borderId="0" xfId="26" applyFont="1" applyFill="1" applyProtection="1">
      <alignment/>
      <protection/>
    </xf>
    <xf numFmtId="0" fontId="3" fillId="0" borderId="0" xfId="26" applyFont="1" applyFill="1" applyProtection="1">
      <alignment/>
      <protection locked="0"/>
    </xf>
    <xf numFmtId="0" fontId="4" fillId="0" borderId="0" xfId="26" applyFont="1" applyFill="1" applyBorder="1" applyProtection="1">
      <alignment/>
      <protection locked="0"/>
    </xf>
    <xf numFmtId="0" fontId="8"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protection locked="0"/>
    </xf>
    <xf numFmtId="0" fontId="14" fillId="0" borderId="5" xfId="0" applyFont="1" applyFill="1" applyBorder="1" applyAlignment="1" applyProtection="1">
      <alignment horizontal="left" vertical="center"/>
      <protection/>
    </xf>
    <xf numFmtId="0" fontId="14" fillId="0" borderId="6" xfId="0" applyFont="1" applyFill="1" applyBorder="1" applyAlignment="1" applyProtection="1">
      <alignment horizontal="left" vertical="center"/>
      <protection/>
    </xf>
    <xf numFmtId="0" fontId="14" fillId="0" borderId="2" xfId="0" applyFont="1" applyFill="1" applyBorder="1" applyAlignment="1" applyProtection="1">
      <alignment vertical="center"/>
      <protection/>
    </xf>
    <xf numFmtId="0" fontId="14" fillId="0" borderId="5" xfId="0" applyFont="1" applyFill="1" applyBorder="1" applyAlignment="1" applyProtection="1">
      <alignment horizontal="left" vertical="top"/>
      <protection/>
    </xf>
    <xf numFmtId="0" fontId="14" fillId="0" borderId="17" xfId="0" applyFont="1" applyFill="1" applyBorder="1" applyAlignment="1" applyProtection="1" quotePrefix="1">
      <alignment horizontal="left" vertical="center" indent="1"/>
      <protection/>
    </xf>
    <xf numFmtId="3" fontId="13" fillId="0" borderId="37"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protection/>
    </xf>
    <xf numFmtId="0" fontId="14" fillId="0" borderId="0" xfId="0" applyFont="1" applyFill="1" applyBorder="1" applyAlignment="1" applyProtection="1">
      <alignment horizontal="center"/>
      <protection/>
    </xf>
    <xf numFmtId="0" fontId="14" fillId="0" borderId="25" xfId="0" applyFont="1" applyFill="1" applyBorder="1" applyAlignment="1" applyProtection="1">
      <alignment horizontal="center"/>
      <protection/>
    </xf>
    <xf numFmtId="0" fontId="4" fillId="0" borderId="0" xfId="0" applyFont="1" applyFill="1" applyAlignment="1" applyProtection="1">
      <alignment/>
      <protection/>
    </xf>
    <xf numFmtId="0" fontId="18" fillId="0" borderId="0" xfId="0" applyFont="1" applyFill="1" applyAlignment="1" applyProtection="1">
      <alignment horizontal="center"/>
      <protection/>
    </xf>
    <xf numFmtId="0" fontId="19" fillId="0" borderId="0" xfId="0" applyFont="1" applyFill="1" applyBorder="1" applyAlignment="1" applyProtection="1">
      <alignment/>
      <protection/>
    </xf>
    <xf numFmtId="0" fontId="11" fillId="0" borderId="25" xfId="0" applyFont="1" applyBorder="1" applyAlignment="1" applyProtection="1">
      <alignment horizontal="left" vertical="center"/>
      <protection/>
    </xf>
    <xf numFmtId="0" fontId="14" fillId="0" borderId="20" xfId="0" applyFont="1" applyFill="1" applyBorder="1" applyAlignment="1" applyProtection="1">
      <alignment horizontal="center" vertical="center"/>
      <protection/>
    </xf>
    <xf numFmtId="0" fontId="14" fillId="0" borderId="2" xfId="0" applyFont="1" applyFill="1" applyBorder="1" applyAlignment="1" applyProtection="1">
      <alignment horizontal="center"/>
      <protection/>
    </xf>
    <xf numFmtId="0" fontId="14" fillId="0" borderId="3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3" fillId="0" borderId="1" xfId="24" applyFont="1" applyBorder="1" applyAlignment="1" applyProtection="1">
      <alignment horizontal="center" vertical="top" shrinkToFit="1"/>
      <protection/>
    </xf>
    <xf numFmtId="0" fontId="3" fillId="0" borderId="1" xfId="24" applyFont="1" applyBorder="1" applyAlignment="1" applyProtection="1">
      <alignment horizontal="left" vertical="center"/>
      <protection/>
    </xf>
    <xf numFmtId="0" fontId="3" fillId="0" borderId="27" xfId="24" applyFont="1" applyBorder="1" applyAlignment="1" applyProtection="1">
      <alignment vertical="center"/>
      <protection/>
    </xf>
    <xf numFmtId="0" fontId="3" fillId="0" borderId="2" xfId="24" applyFont="1" applyBorder="1" applyAlignment="1" applyProtection="1">
      <alignment horizontal="left" vertical="center"/>
      <protection/>
    </xf>
    <xf numFmtId="0" fontId="3" fillId="0" borderId="11" xfId="24" applyFont="1" applyBorder="1" applyAlignment="1" applyProtection="1">
      <alignment horizontal="center" vertical="top" shrinkToFit="1"/>
      <protection/>
    </xf>
    <xf numFmtId="0" fontId="3" fillId="0" borderId="1" xfId="24" applyFont="1" applyBorder="1" applyAlignment="1" applyProtection="1">
      <alignment horizontal="left" vertical="center" indent="1"/>
      <protection/>
    </xf>
    <xf numFmtId="0" fontId="3" fillId="0" borderId="11" xfId="24" applyFont="1" applyBorder="1" applyAlignment="1" applyProtection="1">
      <alignment horizontal="left" vertical="center" indent="2"/>
      <protection/>
    </xf>
    <xf numFmtId="0" fontId="3" fillId="0" borderId="2" xfId="24" applyFont="1" applyBorder="1" applyAlignment="1" applyProtection="1">
      <alignment horizontal="left" vertical="center" indent="1"/>
      <protection/>
    </xf>
    <xf numFmtId="0" fontId="3" fillId="0" borderId="17" xfId="24" applyFont="1" applyBorder="1" applyAlignment="1" applyProtection="1">
      <alignment horizontal="left" vertical="center" indent="2"/>
      <protection/>
    </xf>
    <xf numFmtId="0" fontId="3" fillId="0" borderId="8" xfId="24" applyFont="1" applyBorder="1" applyAlignment="1" applyProtection="1">
      <alignment horizontal="center" vertical="center"/>
      <protection/>
    </xf>
    <xf numFmtId="0" fontId="3" fillId="0" borderId="8" xfId="26" applyFont="1" applyFill="1" applyBorder="1" applyAlignment="1" applyProtection="1">
      <alignment horizontal="center" vertical="center"/>
      <protection/>
    </xf>
    <xf numFmtId="0" fontId="3" fillId="0" borderId="0" xfId="26" applyFont="1" applyFill="1" applyBorder="1" applyProtection="1">
      <alignment/>
      <protection locked="0"/>
    </xf>
    <xf numFmtId="0" fontId="3" fillId="0" borderId="10" xfId="26" applyFont="1" applyFill="1" applyBorder="1" applyAlignment="1" applyProtection="1">
      <alignment horizontal="center"/>
      <protection/>
    </xf>
    <xf numFmtId="0" fontId="3" fillId="0" borderId="7" xfId="26" applyFont="1" applyFill="1" applyBorder="1" applyAlignment="1" applyProtection="1">
      <alignment horizontal="center"/>
      <protection/>
    </xf>
    <xf numFmtId="0" fontId="3" fillId="0" borderId="28" xfId="26" applyFont="1" applyFill="1" applyBorder="1" applyAlignment="1" applyProtection="1">
      <alignment horizontal="center"/>
      <protection/>
    </xf>
    <xf numFmtId="0" fontId="4" fillId="0" borderId="26" xfId="0" applyFont="1" applyFill="1" applyBorder="1" applyAlignment="1" applyProtection="1">
      <alignment/>
      <protection/>
    </xf>
    <xf numFmtId="0" fontId="14" fillId="0" borderId="28" xfId="0" applyFont="1" applyFill="1" applyBorder="1" applyAlignment="1" applyProtection="1">
      <alignment horizontal="center"/>
      <protection/>
    </xf>
    <xf numFmtId="0" fontId="14" fillId="0" borderId="4" xfId="0" applyFont="1" applyFill="1" applyBorder="1" applyAlignment="1" applyProtection="1">
      <alignment horizontal="center" vertical="center"/>
      <protection/>
    </xf>
    <xf numFmtId="0" fontId="4" fillId="0" borderId="0" xfId="24" applyFont="1" applyBorder="1" applyProtection="1">
      <alignment/>
      <protection locked="0"/>
    </xf>
    <xf numFmtId="0" fontId="3" fillId="0" borderId="10" xfId="24" applyFont="1" applyBorder="1" applyAlignment="1" applyProtection="1">
      <alignment horizontal="center"/>
      <protection/>
    </xf>
    <xf numFmtId="0" fontId="3" fillId="0" borderId="7" xfId="24" applyFont="1" applyBorder="1" applyAlignment="1" applyProtection="1">
      <alignment horizontal="center"/>
      <protection/>
    </xf>
    <xf numFmtId="0" fontId="3" fillId="0" borderId="28" xfId="24" applyFont="1" applyBorder="1" applyAlignment="1" applyProtection="1">
      <alignment horizontal="center"/>
      <protection/>
    </xf>
    <xf numFmtId="0" fontId="3" fillId="0" borderId="2" xfId="0" applyFont="1" applyFill="1" applyBorder="1" applyAlignment="1" applyProtection="1">
      <alignment horizontal="left" vertical="center" indent="1"/>
      <protection/>
    </xf>
    <xf numFmtId="0" fontId="14" fillId="0" borderId="0" xfId="0" applyFont="1" applyFill="1" applyBorder="1" applyAlignment="1" applyProtection="1">
      <alignment horizontal="center" vertical="center"/>
      <protection/>
    </xf>
    <xf numFmtId="0" fontId="14" fillId="0" borderId="4" xfId="0" applyFont="1" applyFill="1" applyBorder="1" applyAlignment="1" applyProtection="1">
      <alignment horizontal="center"/>
      <protection/>
    </xf>
    <xf numFmtId="0" fontId="13" fillId="0" borderId="4" xfId="0" applyFont="1" applyFill="1" applyBorder="1" applyAlignment="1" applyProtection="1">
      <alignment horizontal="center" vertical="center"/>
      <protection/>
    </xf>
    <xf numFmtId="0" fontId="3" fillId="0" borderId="7" xfId="25" applyFont="1" applyFill="1" applyBorder="1" applyAlignment="1" applyProtection="1">
      <alignment horizontal="center" vertical="center"/>
      <protection/>
    </xf>
    <xf numFmtId="0" fontId="3" fillId="0" borderId="28" xfId="25"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8" fillId="0" borderId="6" xfId="25" applyFont="1" applyFill="1" applyBorder="1" applyAlignment="1" applyProtection="1">
      <alignment horizontal="center" vertical="center"/>
      <protection/>
    </xf>
    <xf numFmtId="0" fontId="4" fillId="0" borderId="18" xfId="0" applyFont="1" applyBorder="1" applyAlignment="1" applyProtection="1" quotePrefix="1">
      <alignment horizontal="center" vertical="center"/>
      <protection/>
    </xf>
    <xf numFmtId="0" fontId="4" fillId="0" borderId="11" xfId="0" applyFont="1" applyBorder="1" applyAlignment="1" applyProtection="1" quotePrefix="1">
      <alignment horizontal="center" vertical="center"/>
      <protection/>
    </xf>
    <xf numFmtId="0" fontId="4" fillId="0" borderId="18" xfId="0" applyFont="1" applyFill="1" applyBorder="1" applyAlignment="1" applyProtection="1">
      <alignment horizontal="center" vertical="center"/>
      <protection/>
    </xf>
    <xf numFmtId="3" fontId="4" fillId="0" borderId="13" xfId="0" applyNumberFormat="1" applyFont="1" applyBorder="1" applyAlignment="1" applyProtection="1">
      <alignment horizontal="center" vertical="center"/>
      <protection locked="0"/>
    </xf>
    <xf numFmtId="0" fontId="4" fillId="0" borderId="32" xfId="21" applyFont="1" applyBorder="1" applyAlignment="1" applyProtection="1" quotePrefix="1">
      <alignment horizontal="center" vertical="center"/>
      <protection/>
    </xf>
    <xf numFmtId="0" fontId="4" fillId="0" borderId="11" xfId="24" applyFont="1" applyBorder="1" applyAlignment="1" applyProtection="1">
      <alignment horizontal="center" vertical="center"/>
      <protection/>
    </xf>
    <xf numFmtId="0" fontId="4" fillId="0" borderId="17" xfId="24" applyFont="1" applyBorder="1" applyAlignment="1" applyProtection="1">
      <alignment horizontal="center" vertical="center"/>
      <protection/>
    </xf>
    <xf numFmtId="0" fontId="4" fillId="0" borderId="2" xfId="26" applyFont="1" applyFill="1" applyBorder="1" applyAlignment="1" applyProtection="1">
      <alignment horizontal="center"/>
      <protection/>
    </xf>
    <xf numFmtId="0" fontId="14" fillId="0" borderId="11" xfId="0" applyFont="1" applyFill="1" applyBorder="1" applyAlignment="1" applyProtection="1">
      <alignment vertical="center"/>
      <protection/>
    </xf>
    <xf numFmtId="0" fontId="6" fillId="0" borderId="34" xfId="0" applyFont="1" applyFill="1" applyBorder="1" applyAlignment="1" applyProtection="1">
      <alignment vertical="center"/>
      <protection locked="0"/>
    </xf>
    <xf numFmtId="0" fontId="3" fillId="4" borderId="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xf>
    <xf numFmtId="0" fontId="20" fillId="0" borderId="0" xfId="26" applyFont="1" applyFill="1" applyBorder="1" applyAlignment="1" applyProtection="1">
      <alignment horizontal="center"/>
      <protection/>
    </xf>
    <xf numFmtId="0" fontId="14" fillId="0" borderId="17" xfId="0" applyFont="1" applyFill="1" applyBorder="1" applyAlignment="1" applyProtection="1">
      <alignment horizontal="left" vertical="center" indent="3"/>
      <protection/>
    </xf>
    <xf numFmtId="0" fontId="14" fillId="0" borderId="17" xfId="0" applyFont="1" applyFill="1" applyBorder="1" applyAlignment="1" applyProtection="1">
      <alignment horizontal="left" vertical="center" indent="2"/>
      <protection/>
    </xf>
    <xf numFmtId="0" fontId="14" fillId="0" borderId="17" xfId="0" applyFont="1" applyBorder="1" applyAlignment="1" applyProtection="1">
      <alignment horizontal="left" vertical="center" indent="1"/>
      <protection/>
    </xf>
    <xf numFmtId="0" fontId="13" fillId="0" borderId="40" xfId="0" applyFont="1" applyFill="1" applyBorder="1" applyAlignment="1" applyProtection="1">
      <alignment horizontal="center" vertical="center"/>
      <protection/>
    </xf>
    <xf numFmtId="3" fontId="13" fillId="0" borderId="40" xfId="0" applyNumberFormat="1" applyFont="1" applyFill="1" applyBorder="1" applyAlignment="1" applyProtection="1">
      <alignment horizontal="right" vertical="center"/>
      <protection locked="0"/>
    </xf>
    <xf numFmtId="0" fontId="14" fillId="5" borderId="2" xfId="0" applyFont="1" applyFill="1" applyBorder="1" applyAlignment="1" applyProtection="1">
      <alignment horizontal="left" vertical="center"/>
      <protection/>
    </xf>
    <xf numFmtId="0" fontId="13" fillId="5" borderId="20" xfId="0" applyFont="1" applyFill="1" applyBorder="1" applyAlignment="1" applyProtection="1">
      <alignment horizontal="center" vertical="center"/>
      <protection/>
    </xf>
    <xf numFmtId="3" fontId="13" fillId="5" borderId="11" xfId="0" applyNumberFormat="1" applyFont="1" applyFill="1" applyBorder="1" applyAlignment="1" applyProtection="1">
      <alignment horizontal="right" vertical="center"/>
      <protection locked="0"/>
    </xf>
    <xf numFmtId="0" fontId="4" fillId="5" borderId="0" xfId="0" applyFont="1" applyFill="1" applyAlignment="1" applyProtection="1">
      <alignment vertical="center"/>
      <protection locked="0"/>
    </xf>
    <xf numFmtId="0" fontId="3" fillId="5" borderId="1" xfId="0" applyFont="1" applyFill="1" applyBorder="1" applyAlignment="1" applyProtection="1">
      <alignment horizontal="center" vertical="center"/>
      <protection/>
    </xf>
    <xf numFmtId="0" fontId="3" fillId="5" borderId="5" xfId="0" applyFont="1" applyFill="1" applyBorder="1" applyAlignment="1" applyProtection="1">
      <alignment horizontal="left" vertical="center"/>
      <protection/>
    </xf>
    <xf numFmtId="0" fontId="14" fillId="5" borderId="20" xfId="0" applyFont="1" applyFill="1" applyBorder="1" applyAlignment="1" applyProtection="1">
      <alignment horizontal="left" vertical="center"/>
      <protection/>
    </xf>
    <xf numFmtId="3" fontId="13" fillId="5" borderId="18" xfId="0" applyNumberFormat="1" applyFont="1" applyFill="1" applyBorder="1" applyAlignment="1" applyProtection="1">
      <alignment horizontal="right" vertical="center"/>
      <protection locked="0"/>
    </xf>
    <xf numFmtId="3" fontId="13" fillId="5" borderId="22" xfId="0" applyNumberFormat="1" applyFont="1" applyFill="1" applyBorder="1" applyAlignment="1" applyProtection="1">
      <alignment horizontal="right" vertical="center"/>
      <protection locked="0"/>
    </xf>
    <xf numFmtId="0" fontId="3" fillId="5" borderId="15" xfId="0" applyFont="1" applyFill="1" applyBorder="1" applyAlignment="1" applyProtection="1">
      <alignment horizontal="left" vertical="center"/>
      <protection/>
    </xf>
    <xf numFmtId="0" fontId="13" fillId="5" borderId="2" xfId="0" applyFont="1" applyFill="1" applyBorder="1" applyAlignment="1" applyProtection="1">
      <alignment horizontal="center" vertical="center"/>
      <protection/>
    </xf>
    <xf numFmtId="3" fontId="13" fillId="5" borderId="23" xfId="0" applyNumberFormat="1" applyFont="1" applyFill="1" applyBorder="1" applyAlignment="1" applyProtection="1">
      <alignment horizontal="right" vertical="center"/>
      <protection locked="0"/>
    </xf>
    <xf numFmtId="0" fontId="14" fillId="5" borderId="11" xfId="0" applyFont="1" applyFill="1" applyBorder="1" applyAlignment="1" applyProtection="1">
      <alignment horizontal="left" vertical="center"/>
      <protection/>
    </xf>
    <xf numFmtId="0" fontId="13" fillId="5" borderId="11" xfId="0" applyFont="1" applyFill="1" applyBorder="1" applyAlignment="1" applyProtection="1">
      <alignment horizontal="center" vertical="center"/>
      <protection/>
    </xf>
    <xf numFmtId="0" fontId="3" fillId="5" borderId="7" xfId="0" applyFont="1" applyFill="1" applyBorder="1" applyAlignment="1" applyProtection="1">
      <alignment horizontal="left" vertical="center"/>
      <protection/>
    </xf>
    <xf numFmtId="0" fontId="3" fillId="5" borderId="30" xfId="0" applyFont="1" applyFill="1" applyBorder="1" applyAlignment="1" applyProtection="1">
      <alignment horizontal="left" vertical="center"/>
      <protection/>
    </xf>
    <xf numFmtId="0" fontId="3" fillId="5" borderId="23" xfId="0" applyFont="1" applyFill="1" applyBorder="1" applyAlignment="1" applyProtection="1">
      <alignment horizontal="center" vertical="center"/>
      <protection/>
    </xf>
    <xf numFmtId="0" fontId="3" fillId="5" borderId="28" xfId="0" applyFont="1" applyFill="1" applyBorder="1" applyAlignment="1" applyProtection="1">
      <alignment horizontal="left" vertical="center"/>
      <protection/>
    </xf>
    <xf numFmtId="0" fontId="14" fillId="5" borderId="18" xfId="0" applyFont="1" applyFill="1" applyBorder="1" applyAlignment="1" applyProtection="1">
      <alignment horizontal="left" vertical="center"/>
      <protection/>
    </xf>
    <xf numFmtId="0" fontId="13" fillId="5" borderId="18" xfId="0" applyFont="1" applyFill="1" applyBorder="1" applyAlignment="1" applyProtection="1">
      <alignment horizontal="center" vertical="center"/>
      <protection/>
    </xf>
    <xf numFmtId="0" fontId="3" fillId="5" borderId="41" xfId="0" applyFont="1" applyFill="1" applyBorder="1" applyAlignment="1" applyProtection="1">
      <alignment horizontal="left" vertical="center"/>
      <protection/>
    </xf>
    <xf numFmtId="0" fontId="3" fillId="5" borderId="42" xfId="0" applyFont="1" applyFill="1" applyBorder="1" applyAlignment="1" applyProtection="1">
      <alignment horizontal="left" vertical="center"/>
      <protection/>
    </xf>
    <xf numFmtId="0" fontId="14" fillId="0" borderId="17" xfId="0" applyFont="1" applyBorder="1" applyAlignment="1" applyProtection="1" quotePrefix="1">
      <alignment horizontal="left" vertical="center" indent="2"/>
      <protection/>
    </xf>
    <xf numFmtId="0" fontId="13" fillId="0" borderId="32" xfId="0" applyFont="1" applyFill="1" applyBorder="1" applyAlignment="1" applyProtection="1">
      <alignment horizontal="center" vertical="center"/>
      <protection/>
    </xf>
    <xf numFmtId="0" fontId="14" fillId="0" borderId="40" xfId="0" applyFont="1" applyFill="1" applyBorder="1" applyAlignment="1" applyProtection="1">
      <alignment horizontal="left" vertical="center" indent="1"/>
      <protection/>
    </xf>
    <xf numFmtId="3" fontId="13" fillId="0" borderId="17" xfId="0" applyNumberFormat="1" applyFont="1" applyFill="1" applyBorder="1" applyAlignment="1" applyProtection="1">
      <alignment horizontal="right" vertical="center"/>
      <protection locked="0"/>
    </xf>
    <xf numFmtId="3" fontId="13" fillId="0" borderId="4" xfId="0" applyNumberFormat="1" applyFont="1" applyFill="1" applyBorder="1" applyAlignment="1" applyProtection="1">
      <alignment horizontal="right" vertical="center"/>
      <protection locked="0"/>
    </xf>
    <xf numFmtId="3" fontId="13" fillId="0" borderId="43" xfId="0" applyNumberFormat="1" applyFont="1" applyFill="1" applyBorder="1" applyAlignment="1" applyProtection="1">
      <alignment horizontal="right" vertical="center"/>
      <protection locked="0"/>
    </xf>
    <xf numFmtId="0" fontId="13" fillId="0" borderId="25" xfId="0" applyFont="1" applyFill="1" applyBorder="1" applyAlignment="1" applyProtection="1">
      <alignment horizontal="center"/>
      <protection locked="0"/>
    </xf>
    <xf numFmtId="0" fontId="3" fillId="0" borderId="21" xfId="0" applyFont="1" applyBorder="1" applyAlignment="1" applyProtection="1">
      <alignment horizontal="left" vertical="center" indent="1"/>
      <protection/>
    </xf>
    <xf numFmtId="0" fontId="30" fillId="0" borderId="0" xfId="0" applyFont="1" applyBorder="1" applyAlignment="1">
      <alignment horizontal="right" vertical="center"/>
    </xf>
    <xf numFmtId="0" fontId="4" fillId="0" borderId="4" xfId="0" applyFont="1" applyFill="1" applyBorder="1" applyAlignment="1" applyProtection="1">
      <alignment vertical="center"/>
      <protection locked="0"/>
    </xf>
    <xf numFmtId="0" fontId="4" fillId="0" borderId="4" xfId="0" applyFont="1" applyFill="1" applyBorder="1" applyAlignment="1" applyProtection="1">
      <alignment/>
      <protection locked="0"/>
    </xf>
    <xf numFmtId="0" fontId="36" fillId="0" borderId="26" xfId="0" applyFont="1" applyBorder="1" applyAlignment="1">
      <alignment horizontal="left" vertical="center"/>
    </xf>
    <xf numFmtId="0" fontId="32" fillId="0" borderId="0" xfId="24" applyFont="1" applyBorder="1" applyAlignment="1" applyProtection="1">
      <alignment vertical="center"/>
      <protection locked="0"/>
    </xf>
    <xf numFmtId="0" fontId="13" fillId="0" borderId="44" xfId="0" applyFont="1" applyFill="1" applyBorder="1" applyAlignment="1" applyProtection="1">
      <alignment horizontal="center"/>
      <protection locked="0"/>
    </xf>
    <xf numFmtId="0" fontId="32" fillId="0" borderId="26" xfId="24" applyFont="1" applyBorder="1" applyAlignment="1" applyProtection="1">
      <alignment vertical="center"/>
      <protection locked="0"/>
    </xf>
    <xf numFmtId="0" fontId="0" fillId="0" borderId="0" xfId="0" applyBorder="1" applyAlignment="1">
      <alignment/>
    </xf>
    <xf numFmtId="0" fontId="0" fillId="0" borderId="26" xfId="0" applyBorder="1" applyAlignment="1">
      <alignment/>
    </xf>
    <xf numFmtId="0" fontId="3" fillId="4" borderId="1" xfId="0" applyFont="1" applyFill="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1" fillId="0" borderId="0" xfId="24" applyFont="1" applyBorder="1" applyAlignment="1" applyProtection="1">
      <alignment horizontal="center" vertical="top"/>
      <protection/>
    </xf>
    <xf numFmtId="0" fontId="13" fillId="0" borderId="45" xfId="0" applyFont="1" applyFill="1" applyBorder="1" applyAlignment="1" applyProtection="1">
      <alignment horizontal="center" vertical="center"/>
      <protection/>
    </xf>
    <xf numFmtId="0" fontId="14" fillId="5" borderId="13" xfId="0" applyFont="1" applyFill="1" applyBorder="1" applyAlignment="1" applyProtection="1">
      <alignment horizontal="left" vertical="center"/>
      <protection/>
    </xf>
    <xf numFmtId="0" fontId="13" fillId="5" borderId="13" xfId="0" applyFont="1" applyFill="1" applyBorder="1" applyAlignment="1" applyProtection="1">
      <alignment horizontal="center" vertical="center"/>
      <protection/>
    </xf>
    <xf numFmtId="3" fontId="13" fillId="5" borderId="13" xfId="0" applyNumberFormat="1" applyFont="1" applyFill="1" applyBorder="1" applyAlignment="1" applyProtection="1">
      <alignment horizontal="right" vertical="center"/>
      <protection locked="0"/>
    </xf>
    <xf numFmtId="0" fontId="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3" fillId="0" borderId="46" xfId="0" applyFont="1" applyFill="1" applyBorder="1" applyAlignment="1" applyProtection="1">
      <alignment horizontal="center"/>
      <protection/>
    </xf>
    <xf numFmtId="0" fontId="4" fillId="0" borderId="47" xfId="0" applyFont="1" applyFill="1" applyBorder="1" applyAlignment="1" applyProtection="1">
      <alignment/>
      <protection/>
    </xf>
    <xf numFmtId="0" fontId="3" fillId="0" borderId="48" xfId="0" applyFont="1" applyFill="1" applyBorder="1" applyAlignment="1" applyProtection="1">
      <alignment horizontal="center"/>
      <protection/>
    </xf>
    <xf numFmtId="0" fontId="3" fillId="0" borderId="49" xfId="0" applyFont="1" applyFill="1" applyBorder="1" applyAlignment="1" applyProtection="1">
      <alignment horizontal="center"/>
      <protection/>
    </xf>
    <xf numFmtId="0" fontId="14" fillId="0" borderId="50"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52" xfId="0" applyFont="1" applyFill="1" applyBorder="1" applyAlignment="1" applyProtection="1">
      <alignment horizontal="center" vertical="center"/>
      <protection/>
    </xf>
    <xf numFmtId="49" fontId="3" fillId="5" borderId="50" xfId="0" applyNumberFormat="1" applyFont="1" applyFill="1" applyBorder="1" applyAlignment="1" applyProtection="1">
      <alignment horizontal="left" vertical="center"/>
      <protection/>
    </xf>
    <xf numFmtId="3" fontId="13" fillId="5" borderId="53" xfId="0" applyNumberFormat="1" applyFont="1" applyFill="1" applyBorder="1" applyAlignment="1" applyProtection="1">
      <alignment horizontal="right" vertical="center"/>
      <protection locked="0"/>
    </xf>
    <xf numFmtId="49" fontId="3" fillId="0" borderId="50" xfId="0" applyNumberFormat="1" applyFont="1" applyFill="1" applyBorder="1" applyAlignment="1" applyProtection="1">
      <alignment horizontal="left" vertical="center"/>
      <protection/>
    </xf>
    <xf numFmtId="3" fontId="13" fillId="0" borderId="54" xfId="0" applyNumberFormat="1" applyFont="1" applyFill="1" applyBorder="1" applyAlignment="1" applyProtection="1">
      <alignment horizontal="right" vertical="center"/>
      <protection locked="0"/>
    </xf>
    <xf numFmtId="3" fontId="13" fillId="0" borderId="55" xfId="0" applyNumberFormat="1" applyFont="1" applyFill="1" applyBorder="1" applyAlignment="1" applyProtection="1">
      <alignment horizontal="right" vertical="center"/>
      <protection locked="0"/>
    </xf>
    <xf numFmtId="3" fontId="13" fillId="0" borderId="52" xfId="0" applyNumberFormat="1" applyFont="1" applyFill="1" applyBorder="1" applyAlignment="1" applyProtection="1">
      <alignment horizontal="right" vertical="center"/>
      <protection locked="0"/>
    </xf>
    <xf numFmtId="49" fontId="3" fillId="0" borderId="51" xfId="0" applyNumberFormat="1" applyFont="1" applyFill="1" applyBorder="1" applyAlignment="1" applyProtection="1">
      <alignment horizontal="left" vertical="center"/>
      <protection/>
    </xf>
    <xf numFmtId="49" fontId="3" fillId="0" borderId="48" xfId="0" applyNumberFormat="1" applyFont="1" applyFill="1" applyBorder="1" applyAlignment="1" applyProtection="1">
      <alignment horizontal="left" vertical="center"/>
      <protection/>
    </xf>
    <xf numFmtId="3" fontId="13" fillId="0" borderId="53" xfId="0" applyNumberFormat="1" applyFont="1" applyFill="1" applyBorder="1" applyAlignment="1" applyProtection="1">
      <alignment horizontal="right" vertical="center"/>
      <protection locked="0"/>
    </xf>
    <xf numFmtId="49" fontId="3" fillId="5" borderId="56" xfId="0" applyNumberFormat="1" applyFont="1" applyFill="1" applyBorder="1" applyAlignment="1" applyProtection="1">
      <alignment horizontal="left" vertical="center"/>
      <protection/>
    </xf>
    <xf numFmtId="3" fontId="13" fillId="5" borderId="52" xfId="0" applyNumberFormat="1" applyFont="1" applyFill="1" applyBorder="1" applyAlignment="1" applyProtection="1">
      <alignment horizontal="right" vertical="center"/>
      <protection locked="0"/>
    </xf>
    <xf numFmtId="49" fontId="3" fillId="5" borderId="57" xfId="0" applyNumberFormat="1" applyFont="1" applyFill="1" applyBorder="1" applyAlignment="1" applyProtection="1">
      <alignment horizontal="left" vertical="center"/>
      <protection/>
    </xf>
    <xf numFmtId="49" fontId="3" fillId="5" borderId="49" xfId="0" applyNumberFormat="1" applyFont="1" applyFill="1" applyBorder="1" applyAlignment="1" applyProtection="1">
      <alignment horizontal="left" vertical="center"/>
      <protection/>
    </xf>
    <xf numFmtId="49" fontId="3" fillId="5" borderId="58" xfId="0" applyNumberFormat="1" applyFont="1" applyFill="1" applyBorder="1" applyAlignment="1" applyProtection="1">
      <alignment horizontal="left" vertical="center"/>
      <protection/>
    </xf>
    <xf numFmtId="49" fontId="3" fillId="0" borderId="50" xfId="0" applyNumberFormat="1" applyFont="1" applyFill="1" applyBorder="1" applyAlignment="1" applyProtection="1">
      <alignment horizontal="left" vertical="center"/>
      <protection/>
    </xf>
    <xf numFmtId="3" fontId="13" fillId="0" borderId="59" xfId="0" applyNumberFormat="1" applyFont="1" applyFill="1" applyBorder="1" applyAlignment="1" applyProtection="1">
      <alignment horizontal="right" vertical="center"/>
      <protection locked="0"/>
    </xf>
    <xf numFmtId="49" fontId="3" fillId="5" borderId="48" xfId="0" applyNumberFormat="1" applyFont="1" applyFill="1" applyBorder="1" applyAlignment="1" applyProtection="1">
      <alignment horizontal="left" vertical="center"/>
      <protection/>
    </xf>
    <xf numFmtId="3" fontId="13" fillId="0" borderId="60" xfId="0" applyNumberFormat="1" applyFont="1" applyFill="1" applyBorder="1" applyAlignment="1" applyProtection="1">
      <alignment horizontal="right" vertical="center"/>
      <protection locked="0"/>
    </xf>
    <xf numFmtId="49" fontId="3" fillId="0" borderId="49" xfId="0" applyNumberFormat="1" applyFont="1" applyFill="1" applyBorder="1" applyAlignment="1" applyProtection="1">
      <alignment horizontal="left" vertical="center"/>
      <protection/>
    </xf>
    <xf numFmtId="3" fontId="13" fillId="5" borderId="59" xfId="0" applyNumberFormat="1" applyFont="1" applyFill="1" applyBorder="1" applyAlignment="1" applyProtection="1">
      <alignment horizontal="right" vertical="center"/>
      <protection locked="0"/>
    </xf>
    <xf numFmtId="3" fontId="13" fillId="0" borderId="61" xfId="0" applyNumberFormat="1" applyFont="1" applyFill="1" applyBorder="1" applyAlignment="1" applyProtection="1">
      <alignment horizontal="right" vertical="center"/>
      <protection locked="0"/>
    </xf>
    <xf numFmtId="49" fontId="3" fillId="0" borderId="62" xfId="0" applyNumberFormat="1" applyFont="1" applyFill="1" applyBorder="1" applyAlignment="1" applyProtection="1">
      <alignment horizontal="left" vertical="center"/>
      <protection/>
    </xf>
    <xf numFmtId="0" fontId="14" fillId="0" borderId="63" xfId="0" applyFont="1" applyFill="1" applyBorder="1" applyAlignment="1" applyProtection="1">
      <alignment horizontal="left" vertical="center" indent="1"/>
      <protection/>
    </xf>
    <xf numFmtId="0" fontId="13" fillId="0" borderId="63" xfId="0" applyFont="1" applyFill="1" applyBorder="1" applyAlignment="1" applyProtection="1">
      <alignment horizontal="center" vertical="center"/>
      <protection/>
    </xf>
    <xf numFmtId="3" fontId="13" fillId="0" borderId="63" xfId="0" applyNumberFormat="1" applyFont="1" applyFill="1" applyBorder="1" applyAlignment="1" applyProtection="1">
      <alignment horizontal="right" vertical="center"/>
      <protection locked="0"/>
    </xf>
    <xf numFmtId="3" fontId="13" fillId="0" borderId="64" xfId="0" applyNumberFormat="1" applyFont="1" applyFill="1" applyBorder="1" applyAlignment="1" applyProtection="1">
      <alignment horizontal="right" vertical="center"/>
      <protection locked="0"/>
    </xf>
    <xf numFmtId="0" fontId="4" fillId="0" borderId="0" xfId="0" applyFont="1" applyAlignment="1" applyProtection="1">
      <alignment horizontal="center"/>
      <protection locked="0"/>
    </xf>
    <xf numFmtId="0" fontId="4" fillId="0" borderId="3" xfId="0" applyFont="1" applyBorder="1" applyAlignment="1" applyProtection="1">
      <alignment/>
      <protection locked="0"/>
    </xf>
    <xf numFmtId="0" fontId="4" fillId="0" borderId="21" xfId="0" applyFont="1" applyBorder="1" applyAlignment="1" applyProtection="1">
      <alignment/>
      <protection locked="0"/>
    </xf>
    <xf numFmtId="0" fontId="3" fillId="0" borderId="23" xfId="0" applyFont="1" applyBorder="1" applyAlignment="1" applyProtection="1">
      <alignment horizontal="center" vertical="center"/>
      <protection/>
    </xf>
    <xf numFmtId="0" fontId="4" fillId="0" borderId="32" xfId="0" applyFont="1" applyBorder="1" applyAlignment="1" applyProtection="1">
      <alignment/>
      <protection locked="0"/>
    </xf>
    <xf numFmtId="0" fontId="3" fillId="0" borderId="10" xfId="0" applyFont="1" applyBorder="1" applyAlignment="1" applyProtection="1">
      <alignment horizontal="center"/>
      <protection locked="0"/>
    </xf>
    <xf numFmtId="0" fontId="4" fillId="0" borderId="9" xfId="0" applyFont="1" applyBorder="1" applyAlignment="1" applyProtection="1">
      <alignment/>
      <protection locked="0"/>
    </xf>
    <xf numFmtId="0" fontId="4" fillId="0" borderId="65" xfId="0" applyFont="1" applyBorder="1" applyAlignment="1" applyProtection="1">
      <alignment/>
      <protection locked="0"/>
    </xf>
    <xf numFmtId="0" fontId="3" fillId="0" borderId="5" xfId="0" applyFont="1" applyFill="1" applyBorder="1" applyAlignment="1" applyProtection="1">
      <alignment horizontal="left" vertical="center" indent="2"/>
      <protection/>
    </xf>
    <xf numFmtId="0" fontId="3" fillId="0" borderId="36" xfId="0" applyFont="1" applyFill="1" applyBorder="1" applyAlignment="1" applyProtection="1">
      <alignment horizontal="left" vertical="center" indent="2"/>
      <protection/>
    </xf>
    <xf numFmtId="0" fontId="4" fillId="0" borderId="0" xfId="0" applyFont="1" applyBorder="1" applyAlignment="1" applyProtection="1">
      <alignment/>
      <protection locked="0"/>
    </xf>
    <xf numFmtId="0" fontId="3" fillId="0" borderId="6" xfId="0" applyFont="1" applyFill="1" applyBorder="1" applyAlignment="1" applyProtection="1">
      <alignment horizontal="left" vertical="center" indent="2"/>
      <protection/>
    </xf>
    <xf numFmtId="0" fontId="4" fillId="0" borderId="7" xfId="0" applyFont="1" applyBorder="1" applyAlignment="1" applyProtection="1">
      <alignment/>
      <protection locked="0"/>
    </xf>
    <xf numFmtId="49" fontId="3" fillId="0" borderId="15"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0" fontId="4" fillId="0" borderId="0" xfId="0" applyFont="1" applyAlignment="1" applyProtection="1">
      <alignment/>
      <protection/>
    </xf>
    <xf numFmtId="0" fontId="3" fillId="0" borderId="0" xfId="0" applyFont="1" applyAlignment="1" applyProtection="1">
      <alignment/>
      <protection/>
    </xf>
    <xf numFmtId="0" fontId="20" fillId="0" borderId="0" xfId="0" applyFont="1" applyBorder="1" applyAlignment="1" applyProtection="1">
      <alignment horizontal="center" vertical="center"/>
      <protection/>
    </xf>
    <xf numFmtId="0" fontId="38" fillId="0" borderId="0" xfId="0" applyFont="1" applyBorder="1" applyAlignment="1" applyProtection="1">
      <alignment/>
      <protection/>
    </xf>
    <xf numFmtId="0" fontId="4" fillId="0" borderId="25" xfId="0" applyFont="1" applyBorder="1" applyAlignment="1" applyProtection="1">
      <alignment/>
      <protection/>
    </xf>
    <xf numFmtId="0" fontId="3" fillId="0" borderId="0" xfId="0" applyFont="1" applyAlignment="1" applyProtection="1">
      <alignment horizontal="left" vertical="center"/>
      <protection/>
    </xf>
    <xf numFmtId="0" fontId="20" fillId="0" borderId="25" xfId="0" applyFont="1" applyBorder="1" applyAlignment="1" applyProtection="1">
      <alignment horizontal="center" vertical="center"/>
      <protection/>
    </xf>
    <xf numFmtId="0" fontId="3" fillId="0" borderId="27" xfId="0" applyFont="1" applyBorder="1" applyAlignment="1" applyProtection="1">
      <alignment horizontal="center"/>
      <protection/>
    </xf>
    <xf numFmtId="0" fontId="20" fillId="0" borderId="2" xfId="0" applyFont="1" applyBorder="1" applyAlignment="1" applyProtection="1">
      <alignment horizontal="center" vertical="center"/>
      <protection/>
    </xf>
    <xf numFmtId="0" fontId="3" fillId="0" borderId="20" xfId="0" applyFont="1" applyBorder="1" applyAlignment="1" applyProtection="1">
      <alignment horizontal="right"/>
      <protection/>
    </xf>
    <xf numFmtId="0" fontId="3" fillId="0" borderId="21" xfId="0" applyFont="1" applyBorder="1" applyAlignment="1" applyProtection="1">
      <alignment horizontal="right"/>
      <protection/>
    </xf>
    <xf numFmtId="0" fontId="3" fillId="0" borderId="1" xfId="0" applyFont="1" applyBorder="1" applyAlignment="1" applyProtection="1">
      <alignment horizontal="center"/>
      <protection/>
    </xf>
    <xf numFmtId="0" fontId="20" fillId="0" borderId="11" xfId="0" applyFont="1" applyBorder="1" applyAlignment="1" applyProtection="1">
      <alignment horizontal="center" vertical="center"/>
      <protection/>
    </xf>
    <xf numFmtId="0" fontId="4" fillId="0" borderId="2" xfId="0" applyFont="1" applyBorder="1" applyAlignment="1" applyProtection="1">
      <alignment/>
      <protection/>
    </xf>
    <xf numFmtId="0" fontId="3" fillId="0" borderId="2" xfId="0" applyFont="1" applyBorder="1" applyAlignment="1" applyProtection="1">
      <alignment horizontal="right"/>
      <protection/>
    </xf>
    <xf numFmtId="0" fontId="3" fillId="0" borderId="4" xfId="0" applyFont="1" applyBorder="1" applyAlignment="1" applyProtection="1">
      <alignment horizontal="right"/>
      <protection/>
    </xf>
    <xf numFmtId="0" fontId="3" fillId="2" borderId="11" xfId="0" applyFont="1" applyFill="1" applyBorder="1" applyAlignment="1" applyProtection="1">
      <alignment horizontal="center" vertical="center"/>
      <protection/>
    </xf>
    <xf numFmtId="0" fontId="3" fillId="2" borderId="1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32" xfId="0" applyFont="1" applyFill="1" applyBorder="1" applyAlignment="1" applyProtection="1">
      <alignment vertical="center"/>
      <protection/>
    </xf>
    <xf numFmtId="0" fontId="4" fillId="0" borderId="20" xfId="0" applyFont="1" applyBorder="1" applyAlignment="1" applyProtection="1">
      <alignment horizontal="center" vertical="center"/>
      <protection/>
    </xf>
    <xf numFmtId="3" fontId="3" fillId="0" borderId="20" xfId="0" applyNumberFormat="1" applyFont="1" applyBorder="1" applyAlignment="1" applyProtection="1">
      <alignment horizontal="right" vertical="center"/>
      <protection/>
    </xf>
    <xf numFmtId="3" fontId="3" fillId="0" borderId="21" xfId="0" applyNumberFormat="1" applyFont="1" applyBorder="1" applyAlignment="1" applyProtection="1">
      <alignment horizontal="right" vertical="center"/>
      <protection/>
    </xf>
    <xf numFmtId="3" fontId="4" fillId="0" borderId="2"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11" xfId="0" applyNumberFormat="1" applyFont="1" applyBorder="1" applyAlignment="1" applyProtection="1">
      <alignment horizontal="right" vertical="center"/>
      <protection/>
    </xf>
    <xf numFmtId="3" fontId="4" fillId="0" borderId="32" xfId="0" applyNumberFormat="1" applyFont="1" applyBorder="1" applyAlignment="1" applyProtection="1">
      <alignment horizontal="right" vertical="center"/>
      <protection/>
    </xf>
    <xf numFmtId="3" fontId="3" fillId="0" borderId="20" xfId="0" applyNumberFormat="1" applyFont="1" applyBorder="1" applyAlignment="1" applyProtection="1">
      <alignment vertical="center"/>
      <protection/>
    </xf>
    <xf numFmtId="3" fontId="3" fillId="0" borderId="21" xfId="0" applyNumberFormat="1" applyFont="1" applyBorder="1" applyAlignment="1" applyProtection="1">
      <alignment vertical="center"/>
      <protection/>
    </xf>
    <xf numFmtId="0" fontId="4" fillId="0" borderId="2" xfId="0" applyFont="1" applyBorder="1" applyAlignment="1" applyProtection="1">
      <alignment vertical="center"/>
      <protection/>
    </xf>
    <xf numFmtId="0" fontId="4" fillId="0" borderId="4"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32" xfId="0" applyFont="1" applyBorder="1" applyAlignment="1" applyProtection="1">
      <alignment vertical="center"/>
      <protection/>
    </xf>
    <xf numFmtId="3" fontId="4" fillId="0" borderId="2" xfId="0" applyNumberFormat="1" applyFont="1" applyBorder="1" applyAlignment="1" applyProtection="1">
      <alignment vertical="center"/>
      <protection/>
    </xf>
    <xf numFmtId="3" fontId="4" fillId="0" borderId="4" xfId="0" applyNumberFormat="1" applyFont="1" applyBorder="1" applyAlignment="1" applyProtection="1">
      <alignment vertical="center"/>
      <protection/>
    </xf>
    <xf numFmtId="3" fontId="3" fillId="0" borderId="2" xfId="0" applyNumberFormat="1" applyFont="1" applyBorder="1" applyAlignment="1" applyProtection="1">
      <alignment vertical="center"/>
      <protection/>
    </xf>
    <xf numFmtId="3" fontId="3" fillId="0" borderId="4" xfId="0" applyNumberFormat="1" applyFont="1" applyBorder="1" applyAlignment="1" applyProtection="1">
      <alignment vertical="center"/>
      <protection/>
    </xf>
    <xf numFmtId="0" fontId="3" fillId="6" borderId="1" xfId="0" applyFont="1" applyFill="1" applyBorder="1" applyAlignment="1" applyProtection="1">
      <alignment vertical="center"/>
      <protection/>
    </xf>
    <xf numFmtId="0" fontId="3" fillId="2" borderId="2" xfId="0" applyFont="1" applyFill="1" applyBorder="1" applyAlignment="1" applyProtection="1">
      <alignment horizontal="left" vertical="center"/>
      <protection/>
    </xf>
    <xf numFmtId="0" fontId="3" fillId="2" borderId="18" xfId="0" applyFont="1" applyFill="1" applyBorder="1" applyAlignment="1" applyProtection="1">
      <alignment horizontal="center" vertical="center"/>
      <protection/>
    </xf>
    <xf numFmtId="0" fontId="4" fillId="2" borderId="20" xfId="0" applyFont="1" applyFill="1" applyBorder="1" applyAlignment="1" applyProtection="1">
      <alignment horizontal="center" vertical="center"/>
      <protection/>
    </xf>
    <xf numFmtId="0" fontId="3" fillId="2" borderId="20" xfId="0" applyFont="1" applyFill="1" applyBorder="1" applyAlignment="1" applyProtection="1">
      <alignment vertical="center"/>
      <protection/>
    </xf>
    <xf numFmtId="0" fontId="3" fillId="2" borderId="21" xfId="0" applyFont="1" applyFill="1" applyBorder="1" applyAlignment="1" applyProtection="1">
      <alignment vertical="center"/>
      <protection/>
    </xf>
    <xf numFmtId="0" fontId="3" fillId="4" borderId="1" xfId="25"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33" xfId="0" applyFont="1" applyBorder="1" applyAlignment="1" applyProtection="1">
      <alignment vertical="center"/>
      <protection/>
    </xf>
    <xf numFmtId="0" fontId="3" fillId="2" borderId="23"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3" fillId="0" borderId="17" xfId="0" applyFont="1" applyBorder="1" applyAlignment="1" applyProtection="1">
      <alignment horizontal="left" vertical="center"/>
      <protection/>
    </xf>
    <xf numFmtId="0" fontId="4" fillId="0" borderId="13"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11" fillId="0" borderId="0" xfId="0" applyFont="1" applyBorder="1" applyAlignment="1" applyProtection="1">
      <alignment/>
      <protection/>
    </xf>
    <xf numFmtId="0" fontId="12" fillId="0" borderId="34" xfId="0" applyFont="1" applyBorder="1" applyAlignment="1" applyProtection="1">
      <alignment vertical="center"/>
      <protection/>
    </xf>
    <xf numFmtId="0" fontId="3" fillId="0" borderId="34" xfId="0" applyFont="1" applyFill="1" applyBorder="1" applyAlignment="1" applyProtection="1">
      <alignment vertical="center"/>
      <protection/>
    </xf>
    <xf numFmtId="0" fontId="3" fillId="0" borderId="66" xfId="0" applyFont="1" applyFill="1" applyBorder="1" applyAlignment="1" applyProtection="1">
      <alignment/>
      <protection/>
    </xf>
    <xf numFmtId="0" fontId="19" fillId="0" borderId="0" xfId="0" applyFont="1" applyFill="1" applyAlignment="1" applyProtection="1">
      <alignment/>
      <protection/>
    </xf>
    <xf numFmtId="0" fontId="20"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67" xfId="0" applyFont="1" applyFill="1" applyBorder="1" applyAlignment="1" applyProtection="1">
      <alignment/>
      <protection/>
    </xf>
    <xf numFmtId="0" fontId="20" fillId="0" borderId="68" xfId="0" applyFont="1" applyFill="1" applyBorder="1" applyAlignment="1" applyProtection="1">
      <alignment horizontal="center" vertical="center"/>
      <protection/>
    </xf>
    <xf numFmtId="0" fontId="4" fillId="0" borderId="29" xfId="0" applyFont="1" applyFill="1" applyBorder="1" applyAlignment="1" applyProtection="1">
      <alignment/>
      <protection/>
    </xf>
    <xf numFmtId="0" fontId="8" fillId="0" borderId="44" xfId="0" applyFont="1" applyFill="1" applyBorder="1" applyAlignment="1" applyProtection="1">
      <alignment/>
      <protection/>
    </xf>
    <xf numFmtId="0" fontId="8" fillId="0" borderId="5" xfId="0" applyFont="1" applyFill="1" applyBorder="1" applyAlignment="1" applyProtection="1">
      <alignment/>
      <protection/>
    </xf>
    <xf numFmtId="0" fontId="4" fillId="5" borderId="0" xfId="0" applyFont="1" applyFill="1" applyBorder="1" applyAlignment="1" applyProtection="1">
      <alignment vertical="center"/>
      <protection/>
    </xf>
    <xf numFmtId="3" fontId="3" fillId="5" borderId="18" xfId="0" applyNumberFormat="1" applyFont="1" applyFill="1" applyBorder="1" applyAlignment="1" applyProtection="1">
      <alignment vertical="center"/>
      <protection/>
    </xf>
    <xf numFmtId="0" fontId="3" fillId="5" borderId="18" xfId="0" applyFont="1" applyFill="1" applyBorder="1" applyAlignment="1" applyProtection="1">
      <alignment vertical="center"/>
      <protection/>
    </xf>
    <xf numFmtId="0" fontId="3" fillId="5" borderId="19"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44" xfId="0" applyFont="1" applyFill="1" applyBorder="1" applyAlignment="1" applyProtection="1">
      <alignment vertical="center"/>
      <protection/>
    </xf>
    <xf numFmtId="0" fontId="4" fillId="5" borderId="3" xfId="0" applyFont="1" applyFill="1" applyBorder="1" applyAlignment="1" applyProtection="1">
      <alignment vertical="center"/>
      <protection/>
    </xf>
    <xf numFmtId="0" fontId="4" fillId="5" borderId="2" xfId="0" applyFont="1" applyFill="1" applyBorder="1" applyAlignment="1" applyProtection="1">
      <alignment vertical="center"/>
      <protection/>
    </xf>
    <xf numFmtId="0" fontId="4" fillId="5" borderId="26" xfId="0" applyFont="1" applyFill="1" applyBorder="1" applyAlignment="1" applyProtection="1">
      <alignment vertical="center"/>
      <protection/>
    </xf>
    <xf numFmtId="0" fontId="4" fillId="5" borderId="11" xfId="0" applyFont="1" applyFill="1" applyBorder="1" applyAlignment="1" applyProtection="1">
      <alignment vertical="center"/>
      <protection/>
    </xf>
    <xf numFmtId="0" fontId="4" fillId="5" borderId="44" xfId="0" applyFont="1" applyFill="1" applyBorder="1" applyAlignment="1" applyProtection="1">
      <alignment vertical="center"/>
      <protection/>
    </xf>
    <xf numFmtId="0" fontId="3" fillId="5" borderId="11" xfId="0" applyFont="1" applyFill="1" applyBorder="1" applyAlignment="1" applyProtection="1">
      <alignment vertical="center"/>
      <protection/>
    </xf>
    <xf numFmtId="0" fontId="3" fillId="5" borderId="44" xfId="0" applyFont="1" applyFill="1" applyBorder="1" applyAlignment="1" applyProtection="1">
      <alignment vertical="center"/>
      <protection/>
    </xf>
    <xf numFmtId="0" fontId="3" fillId="4" borderId="2" xfId="25"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3" fontId="3" fillId="0" borderId="11" xfId="0" applyNumberFormat="1" applyFont="1" applyBorder="1" applyAlignment="1" applyProtection="1">
      <alignment vertical="center"/>
      <protection/>
    </xf>
    <xf numFmtId="3" fontId="3" fillId="0" borderId="44" xfId="0" applyNumberFormat="1" applyFont="1" applyBorder="1" applyAlignment="1" applyProtection="1">
      <alignment vertical="center"/>
      <protection/>
    </xf>
    <xf numFmtId="0" fontId="4" fillId="0" borderId="2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69"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1" xfId="0" applyFont="1" applyBorder="1" applyAlignment="1" applyProtection="1">
      <alignment/>
      <protection/>
    </xf>
    <xf numFmtId="0" fontId="3" fillId="0" borderId="0" xfId="0" applyFont="1" applyFill="1" applyAlignment="1" applyProtection="1">
      <alignment horizontal="center"/>
      <protection/>
    </xf>
    <xf numFmtId="0" fontId="4" fillId="0" borderId="9" xfId="0" applyFont="1" applyBorder="1" applyAlignment="1" applyProtection="1">
      <alignment/>
      <protection/>
    </xf>
    <xf numFmtId="0" fontId="4" fillId="0" borderId="65" xfId="0" applyFont="1" applyFill="1" applyBorder="1" applyAlignment="1" applyProtection="1">
      <alignment/>
      <protection/>
    </xf>
    <xf numFmtId="3" fontId="4" fillId="0" borderId="12" xfId="0" applyNumberFormat="1" applyFont="1" applyBorder="1" applyAlignment="1" applyProtection="1">
      <alignment horizontal="right" vertic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8" fillId="0" borderId="0" xfId="0" applyFont="1" applyFill="1" applyAlignment="1" applyProtection="1">
      <alignment/>
      <protection/>
    </xf>
    <xf numFmtId="0" fontId="8" fillId="0" borderId="0" xfId="0" applyFont="1" applyFill="1" applyBorder="1" applyAlignment="1" applyProtection="1">
      <alignment/>
      <protection/>
    </xf>
    <xf numFmtId="0" fontId="3" fillId="0" borderId="0" xfId="0"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4" fillId="5"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49" fontId="3"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0" fillId="0" borderId="25" xfId="0" applyFont="1" applyBorder="1" applyAlignment="1" applyProtection="1">
      <alignment horizontal="left" vertical="center"/>
      <protection locked="0"/>
    </xf>
    <xf numFmtId="0" fontId="4" fillId="0" borderId="31" xfId="21" applyFont="1" applyBorder="1" applyAlignment="1" applyProtection="1">
      <alignment vertical="center"/>
      <protection/>
    </xf>
    <xf numFmtId="0" fontId="4" fillId="3" borderId="31" xfId="21" applyFont="1" applyFill="1" applyBorder="1" applyAlignment="1" applyProtection="1">
      <alignment vertical="center"/>
      <protection/>
    </xf>
    <xf numFmtId="0" fontId="4" fillId="0" borderId="31" xfId="21" applyFont="1" applyFill="1" applyBorder="1" applyAlignment="1" applyProtection="1">
      <alignment vertical="center"/>
      <protection/>
    </xf>
    <xf numFmtId="0" fontId="4" fillId="3" borderId="25" xfId="21" applyFont="1" applyFill="1" applyBorder="1" applyAlignment="1" applyProtection="1">
      <alignment vertical="center"/>
      <protection/>
    </xf>
    <xf numFmtId="0" fontId="4" fillId="0" borderId="25" xfId="21" applyFont="1" applyFill="1" applyBorder="1" applyAlignment="1" applyProtection="1">
      <alignment vertical="center"/>
      <protection/>
    </xf>
    <xf numFmtId="0" fontId="4" fillId="3" borderId="3" xfId="21" applyFont="1" applyFill="1" applyBorder="1" applyAlignment="1" applyProtection="1">
      <alignment vertical="center"/>
      <protection/>
    </xf>
    <xf numFmtId="0" fontId="4" fillId="0" borderId="3" xfId="21" applyFont="1" applyFill="1" applyBorder="1" applyAlignment="1" applyProtection="1">
      <alignment vertical="center"/>
      <protection/>
    </xf>
    <xf numFmtId="0" fontId="4" fillId="0" borderId="3" xfId="21" applyFont="1" applyBorder="1" applyAlignment="1" applyProtection="1">
      <alignment vertical="center"/>
      <protection/>
    </xf>
    <xf numFmtId="0" fontId="3" fillId="3" borderId="0" xfId="21" applyFont="1" applyFill="1" applyBorder="1" applyAlignment="1" applyProtection="1">
      <alignment vertical="center"/>
      <protection/>
    </xf>
    <xf numFmtId="0" fontId="4" fillId="0" borderId="0" xfId="21" applyFont="1" applyFill="1" applyBorder="1" applyAlignment="1" applyProtection="1">
      <alignment vertical="center"/>
      <protection/>
    </xf>
    <xf numFmtId="0" fontId="3" fillId="3" borderId="25" xfId="21" applyFont="1" applyFill="1" applyBorder="1" applyAlignment="1" applyProtection="1">
      <alignment vertical="center"/>
      <protection/>
    </xf>
    <xf numFmtId="0" fontId="3" fillId="2" borderId="25" xfId="21" applyFont="1" applyFill="1" applyBorder="1" applyAlignment="1" applyProtection="1">
      <alignment vertical="center"/>
      <protection/>
    </xf>
    <xf numFmtId="0" fontId="4" fillId="0" borderId="0" xfId="21" applyFont="1" applyAlignment="1" applyProtection="1" quotePrefix="1">
      <alignment horizontal="left" vertical="center"/>
      <protection/>
    </xf>
    <xf numFmtId="0" fontId="4" fillId="7" borderId="0" xfId="21" applyFont="1" applyFill="1" applyBorder="1" applyAlignment="1" applyProtection="1">
      <alignment vertical="center"/>
      <protection/>
    </xf>
    <xf numFmtId="3" fontId="5" fillId="0" borderId="0" xfId="21"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12" fillId="0" borderId="0" xfId="0" applyFont="1" applyBorder="1" applyAlignment="1" applyProtection="1">
      <alignment vertical="center"/>
      <protection/>
    </xf>
    <xf numFmtId="0" fontId="3" fillId="0" borderId="26"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3" fillId="0" borderId="39" xfId="0" applyFont="1" applyBorder="1" applyAlignment="1" applyProtection="1">
      <alignment horizontal="center"/>
      <protection/>
    </xf>
    <xf numFmtId="0" fontId="4" fillId="0" borderId="2" xfId="0" applyFont="1" applyFill="1" applyBorder="1" applyAlignment="1" applyProtection="1">
      <alignment/>
      <protection/>
    </xf>
    <xf numFmtId="0" fontId="4" fillId="0" borderId="2" xfId="0" applyFont="1" applyBorder="1" applyAlignment="1" applyProtection="1">
      <alignment horizontal="center" vertical="center"/>
      <protection/>
    </xf>
    <xf numFmtId="1" fontId="4" fillId="4" borderId="2" xfId="0" applyNumberFormat="1" applyFont="1" applyFill="1" applyBorder="1" applyAlignment="1" applyProtection="1">
      <alignment horizontal="right" vertical="center"/>
      <protection/>
    </xf>
    <xf numFmtId="1" fontId="4" fillId="4" borderId="4" xfId="0" applyNumberFormat="1" applyFont="1" applyFill="1" applyBorder="1" applyAlignment="1" applyProtection="1">
      <alignment horizontal="right" vertical="center"/>
      <protection/>
    </xf>
    <xf numFmtId="0" fontId="4" fillId="0" borderId="4" xfId="0" applyFont="1" applyFill="1" applyBorder="1" applyAlignment="1" applyProtection="1">
      <alignment vertical="center"/>
      <protection/>
    </xf>
    <xf numFmtId="0" fontId="3" fillId="0" borderId="11" xfId="0" applyFont="1" applyBorder="1" applyAlignment="1" applyProtection="1">
      <alignment horizontal="left" vertical="center"/>
      <protection/>
    </xf>
    <xf numFmtId="0" fontId="4" fillId="0" borderId="32" xfId="0" applyFont="1" applyFill="1" applyBorder="1" applyAlignment="1" applyProtection="1">
      <alignment vertical="center"/>
      <protection/>
    </xf>
    <xf numFmtId="0" fontId="4" fillId="0" borderId="0" xfId="0" applyFont="1" applyFill="1" applyAlignment="1" applyProtection="1">
      <alignment horizontal="left"/>
      <protection/>
    </xf>
    <xf numFmtId="0" fontId="14" fillId="0" borderId="0" xfId="24" applyFont="1" applyBorder="1" applyAlignment="1" applyProtection="1">
      <alignment horizontal="left" vertical="center"/>
      <protection/>
    </xf>
    <xf numFmtId="0" fontId="32" fillId="0" borderId="0" xfId="24" applyFont="1" applyBorder="1" applyAlignment="1" applyProtection="1">
      <alignment vertical="center"/>
      <protection/>
    </xf>
    <xf numFmtId="0" fontId="32" fillId="0" borderId="26" xfId="24" applyFont="1" applyBorder="1" applyAlignment="1" applyProtection="1">
      <alignment vertical="center"/>
      <protection/>
    </xf>
    <xf numFmtId="0" fontId="30" fillId="0" borderId="0" xfId="0" applyFont="1" applyBorder="1" applyAlignment="1" applyProtection="1">
      <alignment horizontal="left" vertical="center"/>
      <protection locked="0"/>
    </xf>
    <xf numFmtId="0" fontId="14" fillId="0" borderId="0" xfId="26" applyFont="1" applyBorder="1" applyAlignment="1" applyProtection="1">
      <alignment horizontal="left" vertical="center"/>
      <protection/>
    </xf>
    <xf numFmtId="0" fontId="14" fillId="0" borderId="26" xfId="26" applyFont="1" applyBorder="1" applyAlignment="1" applyProtection="1">
      <alignment horizontal="left" vertical="center"/>
      <protection/>
    </xf>
    <xf numFmtId="0" fontId="20" fillId="0" borderId="70"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39" fillId="0" borderId="23" xfId="0" applyNumberFormat="1" applyFont="1" applyFill="1" applyBorder="1" applyAlignment="1" applyProtection="1">
      <alignment vertical="center"/>
      <protection locked="0"/>
    </xf>
    <xf numFmtId="0" fontId="39" fillId="0" borderId="11" xfId="0" applyNumberFormat="1" applyFont="1" applyFill="1" applyBorder="1" applyAlignment="1" applyProtection="1">
      <alignment vertical="center"/>
      <protection locked="0"/>
    </xf>
    <xf numFmtId="0" fontId="39" fillId="0" borderId="12" xfId="0" applyNumberFormat="1" applyFont="1" applyFill="1" applyBorder="1" applyAlignment="1" applyProtection="1">
      <alignment vertical="center"/>
      <protection locked="0"/>
    </xf>
    <xf numFmtId="0" fontId="39" fillId="0" borderId="1" xfId="0" applyNumberFormat="1" applyFont="1" applyFill="1" applyBorder="1" applyAlignment="1" applyProtection="1">
      <alignment vertical="center"/>
      <protection locked="0"/>
    </xf>
    <xf numFmtId="0" fontId="39" fillId="0" borderId="18" xfId="0" applyNumberFormat="1" applyFont="1" applyFill="1" applyBorder="1" applyAlignment="1" applyProtection="1">
      <alignment vertical="center"/>
      <protection locked="0"/>
    </xf>
    <xf numFmtId="0" fontId="39" fillId="0" borderId="35" xfId="0" applyNumberFormat="1" applyFont="1" applyFill="1" applyBorder="1" applyAlignment="1" applyProtection="1">
      <alignment vertical="center"/>
      <protection locked="0"/>
    </xf>
    <xf numFmtId="0" fontId="39" fillId="0" borderId="22" xfId="0" applyNumberFormat="1" applyFont="1" applyFill="1" applyBorder="1" applyAlignment="1" applyProtection="1">
      <alignment vertical="center"/>
      <protection locked="0"/>
    </xf>
    <xf numFmtId="0" fontId="39" fillId="0" borderId="2" xfId="0" applyNumberFormat="1" applyFont="1" applyFill="1" applyBorder="1" applyAlignment="1" applyProtection="1">
      <alignment vertical="center"/>
      <protection locked="0"/>
    </xf>
    <xf numFmtId="0" fontId="39" fillId="0" borderId="17" xfId="0" applyNumberFormat="1" applyFont="1" applyFill="1" applyBorder="1" applyAlignment="1" applyProtection="1">
      <alignment vertical="center"/>
      <protection locked="0"/>
    </xf>
    <xf numFmtId="0" fontId="39" fillId="0" borderId="37" xfId="0" applyNumberFormat="1" applyFont="1" applyFill="1" applyBorder="1" applyAlignment="1" applyProtection="1">
      <alignment vertical="center"/>
      <protection locked="0"/>
    </xf>
    <xf numFmtId="0" fontId="39" fillId="0" borderId="14" xfId="0" applyNumberFormat="1" applyFont="1" applyFill="1" applyBorder="1" applyAlignment="1" applyProtection="1">
      <alignment vertical="center"/>
      <protection locked="0"/>
    </xf>
    <xf numFmtId="3" fontId="40" fillId="0" borderId="44" xfId="0" applyNumberFormat="1" applyFont="1" applyBorder="1" applyAlignment="1" applyProtection="1">
      <alignment horizontal="right" vertical="center"/>
      <protection locked="0"/>
    </xf>
    <xf numFmtId="3" fontId="40" fillId="0" borderId="11" xfId="0" applyNumberFormat="1" applyFont="1" applyBorder="1" applyAlignment="1" applyProtection="1">
      <alignment horizontal="right" vertical="center"/>
      <protection locked="0"/>
    </xf>
    <xf numFmtId="3" fontId="40" fillId="0" borderId="12" xfId="0" applyNumberFormat="1" applyFont="1" applyBorder="1" applyAlignment="1" applyProtection="1">
      <alignment horizontal="right" vertical="center"/>
      <protection locked="0"/>
    </xf>
    <xf numFmtId="3" fontId="40" fillId="0" borderId="18" xfId="0" applyNumberFormat="1" applyFont="1" applyBorder="1" applyAlignment="1" applyProtection="1">
      <alignment horizontal="right" vertical="center"/>
      <protection locked="0"/>
    </xf>
    <xf numFmtId="3" fontId="40" fillId="0" borderId="35" xfId="0" applyNumberFormat="1" applyFont="1" applyBorder="1" applyAlignment="1" applyProtection="1">
      <alignment horizontal="right" vertical="center"/>
      <protection locked="0"/>
    </xf>
    <xf numFmtId="3" fontId="40" fillId="0" borderId="13" xfId="0" applyNumberFormat="1" applyFont="1" applyBorder="1" applyAlignment="1" applyProtection="1">
      <alignment horizontal="right" vertical="center"/>
      <protection locked="0"/>
    </xf>
    <xf numFmtId="3" fontId="40" fillId="0" borderId="14" xfId="0" applyNumberFormat="1" applyFont="1" applyBorder="1" applyAlignment="1" applyProtection="1">
      <alignment horizontal="right" vertical="center"/>
      <protection locked="0"/>
    </xf>
    <xf numFmtId="0" fontId="4" fillId="0" borderId="24" xfId="21" applyFont="1" applyBorder="1" applyAlignment="1" applyProtection="1">
      <alignment vertical="center"/>
      <protection/>
    </xf>
    <xf numFmtId="0" fontId="3" fillId="2" borderId="24" xfId="21" applyFont="1" applyFill="1" applyBorder="1" applyAlignment="1" applyProtection="1" quotePrefix="1">
      <alignment horizontal="center" vertical="center"/>
      <protection/>
    </xf>
    <xf numFmtId="0" fontId="3" fillId="2" borderId="27" xfId="21" applyFont="1" applyFill="1" applyBorder="1" applyAlignment="1" applyProtection="1">
      <alignment horizontal="center" vertical="center"/>
      <protection/>
    </xf>
    <xf numFmtId="0" fontId="4" fillId="0" borderId="1" xfId="21" applyFont="1" applyBorder="1" applyAlignment="1" applyProtection="1" quotePrefix="1">
      <alignment horizontal="left" vertical="center"/>
      <protection/>
    </xf>
    <xf numFmtId="0" fontId="4" fillId="2" borderId="1" xfId="21" applyFont="1" applyFill="1" applyBorder="1" applyAlignment="1" applyProtection="1">
      <alignment vertical="center"/>
      <protection/>
    </xf>
    <xf numFmtId="0" fontId="4" fillId="0" borderId="1" xfId="22" applyFont="1" applyFill="1" applyBorder="1" applyAlignment="1" applyProtection="1">
      <alignment horizontal="left" vertical="center"/>
      <protection/>
    </xf>
    <xf numFmtId="0" fontId="3" fillId="2" borderId="1" xfId="21" applyFont="1" applyFill="1" applyBorder="1" applyAlignment="1" applyProtection="1">
      <alignment vertical="center"/>
      <protection/>
    </xf>
    <xf numFmtId="0" fontId="14" fillId="0" borderId="25"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3" fontId="0" fillId="0" borderId="0" xfId="0" applyNumberFormat="1" applyAlignment="1">
      <alignment/>
    </xf>
    <xf numFmtId="0" fontId="4" fillId="0" borderId="4" xfId="0" applyFont="1" applyBorder="1" applyAlignment="1" applyProtection="1">
      <alignment/>
      <protection locked="0"/>
    </xf>
    <xf numFmtId="0" fontId="4" fillId="0" borderId="20" xfId="0" applyFont="1" applyBorder="1" applyAlignment="1" applyProtection="1">
      <alignment horizontal="center"/>
      <protection locked="0"/>
    </xf>
    <xf numFmtId="0" fontId="4" fillId="0" borderId="11" xfId="0" applyFont="1" applyBorder="1" applyAlignment="1" applyProtection="1">
      <alignment horizontal="center" vertical="center"/>
      <protection/>
    </xf>
    <xf numFmtId="0" fontId="3" fillId="0" borderId="42" xfId="0" applyFont="1" applyFill="1" applyBorder="1" applyAlignment="1" applyProtection="1">
      <alignment horizontal="left" vertical="center" indent="2"/>
      <protection/>
    </xf>
    <xf numFmtId="3" fontId="4" fillId="0" borderId="17" xfId="0" applyNumberFormat="1" applyFont="1" applyBorder="1" applyAlignment="1" applyProtection="1">
      <alignment horizontal="right" vertical="center"/>
      <protection locked="0"/>
    </xf>
    <xf numFmtId="3" fontId="4" fillId="0" borderId="18" xfId="0" applyNumberFormat="1" applyFont="1" applyBorder="1" applyAlignment="1" applyProtection="1">
      <alignment horizontal="right" vertical="center"/>
      <protection/>
    </xf>
    <xf numFmtId="3" fontId="4" fillId="0" borderId="35"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27" xfId="0" applyFont="1" applyBorder="1" applyAlignment="1" applyProtection="1">
      <alignment/>
      <protection/>
    </xf>
    <xf numFmtId="0" fontId="3" fillId="0" borderId="0" xfId="0" applyFont="1" applyAlignment="1" applyProtection="1">
      <alignment horizont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20" xfId="0" applyFont="1" applyBorder="1" applyAlignment="1" applyProtection="1">
      <alignment/>
      <protection/>
    </xf>
    <xf numFmtId="0" fontId="3" fillId="0" borderId="2" xfId="0" applyFont="1" applyBorder="1" applyAlignment="1" applyProtection="1">
      <alignment/>
      <protection/>
    </xf>
    <xf numFmtId="0" fontId="3" fillId="0" borderId="11" xfId="0" applyFont="1" applyBorder="1" applyAlignment="1" applyProtection="1">
      <alignment/>
      <protection locked="0"/>
    </xf>
    <xf numFmtId="0" fontId="3" fillId="0" borderId="11" xfId="25" applyFont="1" applyFill="1" applyBorder="1" applyAlignment="1" applyProtection="1">
      <alignment horizontal="left" vertical="center"/>
      <protection/>
    </xf>
    <xf numFmtId="3" fontId="4" fillId="0" borderId="38" xfId="0" applyNumberFormat="1" applyFont="1" applyBorder="1" applyAlignment="1" applyProtection="1">
      <alignment horizontal="right" vertical="center"/>
      <protection locked="0"/>
    </xf>
    <xf numFmtId="0" fontId="14" fillId="0" borderId="17" xfId="0" applyFont="1" applyFill="1" applyBorder="1" applyAlignment="1" applyProtection="1">
      <alignment horizontal="center" vertical="center"/>
      <protection/>
    </xf>
    <xf numFmtId="3" fontId="13" fillId="0" borderId="38" xfId="0" applyNumberFormat="1" applyFont="1" applyFill="1" applyBorder="1" applyAlignment="1" applyProtection="1">
      <alignment horizontal="right" vertical="center"/>
      <protection locked="0"/>
    </xf>
    <xf numFmtId="0" fontId="3" fillId="0" borderId="0" xfId="0" applyFont="1" applyBorder="1" applyAlignment="1" applyProtection="1">
      <alignment/>
      <protection locked="0"/>
    </xf>
    <xf numFmtId="0" fontId="14" fillId="0" borderId="36" xfId="25" applyFont="1" applyFill="1" applyBorder="1" applyAlignment="1" applyProtection="1" quotePrefix="1">
      <alignment horizontal="left" vertical="center" indent="2"/>
      <protection/>
    </xf>
    <xf numFmtId="3" fontId="4" fillId="5" borderId="0" xfId="0" applyNumberFormat="1" applyFont="1" applyFill="1" applyAlignment="1" applyProtection="1">
      <alignment horizontal="right" vertical="center" wrapText="1"/>
      <protection locked="0"/>
    </xf>
    <xf numFmtId="0" fontId="14" fillId="0" borderId="27" xfId="0" applyFont="1" applyFill="1" applyBorder="1" applyAlignment="1" applyProtection="1">
      <alignment horizontal="right" vertical="center"/>
      <protection/>
    </xf>
    <xf numFmtId="49" fontId="4" fillId="0" borderId="0" xfId="0" applyNumberFormat="1" applyFont="1" applyFill="1" applyAlignment="1" applyProtection="1">
      <alignment/>
      <protection locked="0"/>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3" fontId="4" fillId="0" borderId="32" xfId="0" applyNumberFormat="1" applyFont="1" applyFill="1" applyBorder="1" applyAlignment="1" applyProtection="1">
      <alignment/>
      <protection locked="0"/>
    </xf>
    <xf numFmtId="0" fontId="4" fillId="0" borderId="18" xfId="0" applyFont="1" applyFill="1" applyBorder="1" applyAlignment="1" applyProtection="1">
      <alignment vertical="center"/>
      <protection/>
    </xf>
    <xf numFmtId="0" fontId="20" fillId="0" borderId="10" xfId="0" applyFont="1" applyFill="1" applyBorder="1" applyAlignment="1" applyProtection="1">
      <alignment horizontal="center"/>
      <protection/>
    </xf>
    <xf numFmtId="0" fontId="4" fillId="0" borderId="71" xfId="0" applyFont="1" applyFill="1" applyBorder="1" applyAlignment="1" applyProtection="1">
      <alignment/>
      <protection locked="0"/>
    </xf>
    <xf numFmtId="0" fontId="4" fillId="0" borderId="72" xfId="0" applyFont="1" applyFill="1" applyBorder="1" applyAlignment="1" applyProtection="1">
      <alignment/>
      <protection locked="0"/>
    </xf>
    <xf numFmtId="0" fontId="4" fillId="0" borderId="73" xfId="0" applyFont="1" applyFill="1" applyBorder="1" applyAlignment="1" applyProtection="1">
      <alignment/>
      <protection locked="0"/>
    </xf>
    <xf numFmtId="3" fontId="4" fillId="0" borderId="0" xfId="0" applyNumberFormat="1" applyFont="1" applyFill="1" applyBorder="1" applyAlignment="1" applyProtection="1">
      <alignment/>
      <protection locked="0"/>
    </xf>
    <xf numFmtId="0" fontId="14" fillId="0" borderId="39" xfId="0" applyFont="1" applyFill="1" applyBorder="1" applyAlignment="1" applyProtection="1">
      <alignment horizontal="right" vertical="center"/>
      <protection/>
    </xf>
    <xf numFmtId="49" fontId="3" fillId="5" borderId="6" xfId="0" applyNumberFormat="1" applyFont="1" applyFill="1" applyBorder="1" applyAlignment="1" applyProtection="1">
      <alignment vertical="center"/>
      <protection/>
    </xf>
    <xf numFmtId="49" fontId="3" fillId="5" borderId="7" xfId="0" applyNumberFormat="1" applyFont="1" applyFill="1" applyBorder="1" applyAlignment="1" applyProtection="1">
      <alignment vertical="center"/>
      <protection/>
    </xf>
    <xf numFmtId="49" fontId="3" fillId="5" borderId="42" xfId="0" applyNumberFormat="1" applyFont="1" applyFill="1" applyBorder="1" applyAlignment="1" applyProtection="1">
      <alignment vertical="center"/>
      <protection/>
    </xf>
    <xf numFmtId="3" fontId="3" fillId="5" borderId="11" xfId="0" applyNumberFormat="1" applyFont="1" applyFill="1" applyBorder="1" applyAlignment="1" applyProtection="1">
      <alignment horizontal="right" vertical="center" wrapText="1"/>
      <protection locked="0"/>
    </xf>
    <xf numFmtId="3" fontId="3" fillId="5" borderId="12" xfId="0" applyNumberFormat="1" applyFont="1" applyFill="1" applyBorder="1" applyAlignment="1" applyProtection="1">
      <alignment horizontal="right" vertical="center" wrapText="1"/>
      <protection locked="0"/>
    </xf>
    <xf numFmtId="3" fontId="3" fillId="5" borderId="18" xfId="0" applyNumberFormat="1" applyFont="1" applyFill="1" applyBorder="1" applyAlignment="1" applyProtection="1">
      <alignment horizontal="right" vertical="center" wrapText="1"/>
      <protection locked="0"/>
    </xf>
    <xf numFmtId="3" fontId="3" fillId="5" borderId="35" xfId="0" applyNumberFormat="1" applyFont="1" applyFill="1" applyBorder="1" applyAlignment="1" applyProtection="1">
      <alignment horizontal="right" vertical="center" wrapText="1"/>
      <protection locked="0"/>
    </xf>
    <xf numFmtId="3" fontId="3" fillId="5" borderId="20" xfId="0" applyNumberFormat="1" applyFont="1" applyFill="1" applyBorder="1" applyAlignment="1" applyProtection="1">
      <alignment horizontal="right" vertical="center" wrapText="1"/>
      <protection locked="0"/>
    </xf>
    <xf numFmtId="3" fontId="3" fillId="5" borderId="22" xfId="0" applyNumberFormat="1" applyFont="1" applyFill="1" applyBorder="1" applyAlignment="1" applyProtection="1">
      <alignment horizontal="right" vertical="center" wrapText="1"/>
      <protection locked="0"/>
    </xf>
    <xf numFmtId="3" fontId="3" fillId="0" borderId="11"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locked="0"/>
    </xf>
    <xf numFmtId="3" fontId="3" fillId="0" borderId="20" xfId="0" applyNumberFormat="1" applyFont="1" applyFill="1" applyBorder="1" applyAlignment="1" applyProtection="1">
      <alignment horizontal="right" vertical="center" wrapText="1"/>
      <protection locked="0"/>
    </xf>
    <xf numFmtId="0" fontId="4" fillId="0" borderId="22" xfId="0" applyFont="1" applyFill="1" applyBorder="1" applyAlignment="1" applyProtection="1">
      <alignment vertical="center"/>
      <protection/>
    </xf>
    <xf numFmtId="0" fontId="3" fillId="0" borderId="0" xfId="0" applyFont="1" applyFill="1" applyAlignment="1" applyProtection="1">
      <alignment horizontal="right"/>
      <protection locked="0"/>
    </xf>
    <xf numFmtId="3" fontId="3" fillId="0" borderId="24" xfId="0" applyNumberFormat="1" applyFont="1" applyFill="1" applyBorder="1" applyAlignment="1" applyProtection="1">
      <alignment horizontal="right" vertical="center" wrapText="1"/>
      <protection locked="0"/>
    </xf>
    <xf numFmtId="0" fontId="2" fillId="3" borderId="25" xfId="21" applyFont="1" applyFill="1" applyBorder="1" applyAlignment="1" applyProtection="1">
      <alignment vertical="center"/>
      <protection/>
    </xf>
    <xf numFmtId="0" fontId="2" fillId="3" borderId="3" xfId="21" applyFont="1" applyFill="1" applyBorder="1" applyAlignment="1" applyProtection="1">
      <alignment vertical="center"/>
      <protection/>
    </xf>
    <xf numFmtId="0" fontId="2" fillId="3" borderId="0" xfId="21" applyFont="1" applyFill="1" applyBorder="1" applyAlignment="1" applyProtection="1">
      <alignment vertical="center"/>
      <protection/>
    </xf>
    <xf numFmtId="0" fontId="4" fillId="8" borderId="31" xfId="21" applyFont="1" applyFill="1" applyBorder="1" applyAlignment="1" applyProtection="1">
      <alignment vertical="center"/>
      <protection/>
    </xf>
    <xf numFmtId="0" fontId="4" fillId="8" borderId="0" xfId="21" applyFont="1" applyFill="1" applyAlignment="1" applyProtection="1">
      <alignment vertical="center"/>
      <protection/>
    </xf>
    <xf numFmtId="0" fontId="4" fillId="8" borderId="3" xfId="21" applyFont="1" applyFill="1" applyBorder="1" applyAlignment="1" applyProtection="1">
      <alignment vertical="center"/>
      <protection/>
    </xf>
    <xf numFmtId="0" fontId="2" fillId="8" borderId="0" xfId="21" applyFont="1" applyFill="1" applyBorder="1" applyAlignment="1" applyProtection="1">
      <alignment vertical="center"/>
      <protection/>
    </xf>
    <xf numFmtId="0" fontId="2" fillId="8" borderId="25" xfId="21" applyFont="1" applyFill="1" applyBorder="1" applyAlignment="1" applyProtection="1">
      <alignment vertical="center"/>
      <protection/>
    </xf>
    <xf numFmtId="0" fontId="4" fillId="8" borderId="0" xfId="21" applyFont="1" applyFill="1" applyBorder="1" applyAlignment="1" applyProtection="1">
      <alignment vertical="center"/>
      <protection/>
    </xf>
    <xf numFmtId="0" fontId="3" fillId="8" borderId="0" xfId="21" applyFont="1" applyFill="1" applyAlignment="1" applyProtection="1">
      <alignment vertical="center"/>
      <protection/>
    </xf>
    <xf numFmtId="0" fontId="3" fillId="8" borderId="25" xfId="21"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xf>
    <xf numFmtId="0" fontId="4" fillId="2" borderId="2" xfId="0" applyFont="1" applyFill="1" applyBorder="1" applyAlignment="1" applyProtection="1">
      <alignment/>
      <protection/>
    </xf>
    <xf numFmtId="0" fontId="4" fillId="2" borderId="4" xfId="0" applyFont="1" applyFill="1" applyBorder="1" applyAlignment="1" applyProtection="1">
      <alignment/>
      <protection/>
    </xf>
    <xf numFmtId="0" fontId="14" fillId="0" borderId="7" xfId="0" applyFont="1" applyFill="1" applyBorder="1" applyAlignment="1" applyProtection="1">
      <alignment horizontal="center" vertical="center"/>
      <protection/>
    </xf>
    <xf numFmtId="0" fontId="14" fillId="0" borderId="7" xfId="0" applyFont="1" applyFill="1" applyBorder="1" applyAlignment="1" applyProtection="1">
      <alignment horizontal="left" vertical="center"/>
      <protection/>
    </xf>
    <xf numFmtId="0" fontId="14" fillId="0" borderId="28" xfId="0" applyFont="1" applyFill="1" applyBorder="1" applyAlignment="1" applyProtection="1">
      <alignment horizontal="left" vertical="center"/>
      <protection/>
    </xf>
    <xf numFmtId="0" fontId="14" fillId="0" borderId="16" xfId="0" applyFont="1" applyFill="1" applyBorder="1" applyAlignment="1" applyProtection="1">
      <alignment horizontal="left" vertical="center"/>
      <protection/>
    </xf>
    <xf numFmtId="0" fontId="14" fillId="0" borderId="5" xfId="0" applyFont="1" applyBorder="1" applyAlignment="1" applyProtection="1">
      <alignment horizontal="left" vertical="center" indent="1"/>
      <protection/>
    </xf>
    <xf numFmtId="0" fontId="14" fillId="0" borderId="6" xfId="0" applyFont="1" applyFill="1" applyBorder="1" applyAlignment="1" applyProtection="1">
      <alignment horizontal="left" vertical="center" indent="2"/>
      <protection/>
    </xf>
    <xf numFmtId="0" fontId="14" fillId="0" borderId="5" xfId="0" applyFont="1" applyFill="1" applyBorder="1" applyAlignment="1" applyProtection="1">
      <alignment vertical="center"/>
      <protection/>
    </xf>
    <xf numFmtId="0" fontId="14" fillId="0" borderId="6" xfId="0" applyFont="1" applyFill="1" applyBorder="1" applyAlignment="1" applyProtection="1">
      <alignment vertical="center"/>
      <protection/>
    </xf>
    <xf numFmtId="0" fontId="14" fillId="0" borderId="5" xfId="0" applyFont="1" applyFill="1" applyBorder="1" applyAlignment="1" applyProtection="1">
      <alignment horizontal="left" vertical="center" indent="1"/>
      <protection/>
    </xf>
    <xf numFmtId="0" fontId="14" fillId="0" borderId="6" xfId="0" applyFont="1" applyFill="1" applyBorder="1" applyAlignment="1" applyProtection="1">
      <alignment horizontal="left" vertical="center" indent="1"/>
      <protection/>
    </xf>
    <xf numFmtId="0" fontId="14" fillId="0" borderId="36" xfId="0" applyFont="1" applyFill="1" applyBorder="1" applyAlignment="1" applyProtection="1" quotePrefix="1">
      <alignment horizontal="left" vertical="center" indent="1"/>
      <protection/>
    </xf>
    <xf numFmtId="0" fontId="8" fillId="5" borderId="1" xfId="24" applyFont="1" applyFill="1" applyBorder="1" applyAlignment="1" applyProtection="1">
      <alignment vertical="center"/>
      <protection/>
    </xf>
    <xf numFmtId="0" fontId="6" fillId="5" borderId="1" xfId="24" applyFont="1" applyFill="1" applyBorder="1" applyAlignment="1" applyProtection="1">
      <alignment vertical="center"/>
      <protection/>
    </xf>
    <xf numFmtId="3" fontId="5" fillId="5" borderId="18" xfId="26" applyNumberFormat="1" applyFont="1" applyFill="1" applyBorder="1" applyAlignment="1" applyProtection="1">
      <alignment horizontal="right" vertical="center"/>
      <protection locked="0"/>
    </xf>
    <xf numFmtId="3" fontId="5" fillId="5" borderId="35" xfId="26" applyNumberFormat="1" applyFont="1" applyFill="1" applyBorder="1" applyAlignment="1" applyProtection="1">
      <alignment horizontal="right" vertical="center"/>
      <protection locked="0"/>
    </xf>
    <xf numFmtId="0" fontId="4" fillId="5" borderId="0" xfId="26" applyFont="1" applyFill="1" applyAlignment="1" applyProtection="1">
      <alignment vertical="center"/>
      <protection locked="0"/>
    </xf>
    <xf numFmtId="0" fontId="8" fillId="5" borderId="1" xfId="24" applyFont="1" applyFill="1" applyBorder="1" applyAlignment="1" applyProtection="1">
      <alignment horizontal="left" vertical="center" wrapText="1"/>
      <protection/>
    </xf>
    <xf numFmtId="0" fontId="8" fillId="5" borderId="1" xfId="24" applyFont="1" applyFill="1" applyBorder="1" applyAlignment="1" applyProtection="1">
      <alignment vertical="center" wrapText="1"/>
      <protection/>
    </xf>
    <xf numFmtId="3" fontId="5" fillId="5" borderId="11" xfId="26" applyNumberFormat="1" applyFont="1" applyFill="1" applyBorder="1" applyAlignment="1" applyProtection="1">
      <alignment horizontal="right" vertical="center"/>
      <protection locked="0"/>
    </xf>
    <xf numFmtId="3" fontId="5" fillId="5" borderId="12" xfId="26" applyNumberFormat="1" applyFont="1" applyFill="1" applyBorder="1" applyAlignment="1" applyProtection="1">
      <alignment horizontal="right" vertical="center"/>
      <protection locked="0"/>
    </xf>
    <xf numFmtId="0" fontId="8" fillId="5" borderId="2" xfId="26" applyFont="1" applyFill="1" applyBorder="1" applyAlignment="1" applyProtection="1">
      <alignment horizontal="left" vertical="center"/>
      <protection/>
    </xf>
    <xf numFmtId="0" fontId="8" fillId="5" borderId="1" xfId="24" applyFont="1" applyFill="1" applyBorder="1" applyAlignment="1" applyProtection="1">
      <alignment horizontal="left" vertical="center"/>
      <protection/>
    </xf>
    <xf numFmtId="0" fontId="20" fillId="0" borderId="20" xfId="0" applyFont="1" applyBorder="1" applyAlignment="1" applyProtection="1">
      <alignment horizontal="center" vertical="center"/>
      <protection/>
    </xf>
    <xf numFmtId="0" fontId="0" fillId="0" borderId="2" xfId="0" applyBorder="1" applyAlignment="1">
      <alignment/>
    </xf>
    <xf numFmtId="0" fontId="0" fillId="0" borderId="11" xfId="0" applyBorder="1" applyAlignment="1">
      <alignment/>
    </xf>
    <xf numFmtId="0" fontId="14" fillId="0" borderId="2" xfId="0" applyFont="1" applyFill="1" applyBorder="1" applyAlignment="1" applyProtection="1">
      <alignment horizontal="left" vertical="top"/>
      <protection/>
    </xf>
    <xf numFmtId="0" fontId="4" fillId="2" borderId="0"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4" xfId="0" applyFont="1" applyFill="1" applyBorder="1" applyAlignment="1" applyProtection="1">
      <alignment vertical="center"/>
      <protection locked="0"/>
    </xf>
    <xf numFmtId="1" fontId="4" fillId="2" borderId="2" xfId="0" applyNumberFormat="1" applyFont="1" applyFill="1" applyBorder="1" applyAlignment="1" applyProtection="1">
      <alignment horizontal="right" vertical="center"/>
      <protection/>
    </xf>
    <xf numFmtId="1" fontId="4" fillId="2" borderId="4" xfId="0" applyNumberFormat="1" applyFont="1" applyFill="1" applyBorder="1" applyAlignment="1" applyProtection="1">
      <alignment horizontal="right" vertical="center"/>
      <protection/>
    </xf>
    <xf numFmtId="0" fontId="21" fillId="2" borderId="2" xfId="0" applyFont="1" applyFill="1" applyBorder="1" applyAlignment="1" applyProtection="1">
      <alignment horizontal="center" vertical="center"/>
      <protection/>
    </xf>
    <xf numFmtId="0" fontId="3" fillId="4" borderId="2" xfId="0" applyFont="1" applyFill="1" applyBorder="1" applyAlignment="1" applyProtection="1">
      <alignment/>
      <protection/>
    </xf>
    <xf numFmtId="0" fontId="0" fillId="0" borderId="11" xfId="0" applyBorder="1" applyAlignment="1">
      <alignment/>
    </xf>
    <xf numFmtId="0" fontId="3" fillId="0" borderId="12" xfId="0" applyFont="1" applyBorder="1" applyAlignment="1" applyProtection="1">
      <alignment horizontal="center"/>
      <protection/>
    </xf>
    <xf numFmtId="0" fontId="14" fillId="0" borderId="1" xfId="0" applyFont="1" applyBorder="1" applyAlignment="1" applyProtection="1">
      <alignment horizontal="left" vertical="center"/>
      <protection/>
    </xf>
    <xf numFmtId="0" fontId="3" fillId="2" borderId="20" xfId="0" applyFont="1" applyFill="1" applyBorder="1" applyAlignment="1" applyProtection="1">
      <alignment horizontal="left" vertical="center"/>
      <protection/>
    </xf>
    <xf numFmtId="3" fontId="3" fillId="0" borderId="35" xfId="0" applyNumberFormat="1" applyFont="1" applyFill="1" applyBorder="1" applyAlignment="1" applyProtection="1">
      <alignment horizontal="right" vertical="center" wrapText="1"/>
      <protection locked="0"/>
    </xf>
    <xf numFmtId="0" fontId="45" fillId="0" borderId="25" xfId="0" applyFont="1" applyBorder="1" applyAlignment="1" applyProtection="1">
      <alignment horizontal="right" vertical="center"/>
      <protection locked="0"/>
    </xf>
    <xf numFmtId="0" fontId="44" fillId="0" borderId="0" xfId="0" applyFont="1" applyBorder="1" applyAlignment="1" applyProtection="1">
      <alignment horizontal="right" vertical="center"/>
      <protection/>
    </xf>
    <xf numFmtId="0" fontId="45" fillId="0" borderId="0" xfId="0" applyFont="1" applyBorder="1" applyAlignment="1" applyProtection="1">
      <alignment horizontal="right" vertical="center"/>
      <protection locked="0"/>
    </xf>
    <xf numFmtId="0" fontId="45" fillId="0" borderId="0" xfId="0" applyFont="1" applyBorder="1" applyAlignment="1">
      <alignment horizontal="right" vertical="center"/>
    </xf>
    <xf numFmtId="0" fontId="44" fillId="0" borderId="0" xfId="0" applyFont="1" applyBorder="1" applyAlignment="1">
      <alignment horizontal="right" vertical="center"/>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39" fillId="0" borderId="22" xfId="0" applyNumberFormat="1" applyFont="1" applyFill="1" applyBorder="1" applyAlignment="1" applyProtection="1">
      <alignment horizontal="right" vertical="center"/>
      <protection locked="0"/>
    </xf>
    <xf numFmtId="0" fontId="14" fillId="0" borderId="28"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46" fillId="0" borderId="0" xfId="0" applyFont="1" applyBorder="1" applyAlignment="1" applyProtection="1">
      <alignment/>
      <protection/>
    </xf>
    <xf numFmtId="0" fontId="0" fillId="0" borderId="0" xfId="0" applyFont="1" applyAlignment="1" applyProtection="1">
      <alignment/>
      <protection locked="0"/>
    </xf>
    <xf numFmtId="0" fontId="13" fillId="0" borderId="9" xfId="0" applyFont="1" applyFill="1" applyBorder="1" applyAlignment="1" applyProtection="1">
      <alignment/>
      <protection/>
    </xf>
    <xf numFmtId="0" fontId="4" fillId="0" borderId="0" xfId="24" applyFont="1" applyAlignment="1" applyProtection="1">
      <alignment/>
      <protection/>
    </xf>
    <xf numFmtId="0" fontId="4" fillId="0" borderId="0" xfId="24" applyFont="1" applyAlignment="1" applyProtection="1">
      <alignment/>
      <protection locked="0"/>
    </xf>
    <xf numFmtId="0" fontId="4" fillId="0" borderId="0" xfId="24" applyFont="1" applyAlignment="1" applyProtection="1">
      <alignment vertical="center"/>
      <protection/>
    </xf>
    <xf numFmtId="0" fontId="3" fillId="0" borderId="0" xfId="26" applyFont="1" applyFill="1" applyAlignment="1" applyProtection="1">
      <alignment vertical="center"/>
      <protection/>
    </xf>
    <xf numFmtId="0" fontId="4" fillId="0" borderId="0" xfId="26" applyFont="1" applyFill="1" applyAlignment="1" applyProtection="1">
      <alignment vertical="center"/>
      <protection/>
    </xf>
    <xf numFmtId="0" fontId="3" fillId="0" borderId="0" xfId="26" applyFont="1" applyFill="1" applyAlignment="1" applyProtection="1">
      <alignment/>
      <protection locked="0"/>
    </xf>
    <xf numFmtId="0" fontId="4" fillId="0" borderId="0" xfId="26" applyFont="1" applyFill="1" applyAlignment="1" applyProtection="1">
      <alignment/>
      <protection locked="0"/>
    </xf>
    <xf numFmtId="0" fontId="6" fillId="0" borderId="27" xfId="26" applyFont="1" applyFill="1" applyBorder="1" applyAlignment="1" applyProtection="1">
      <alignment vertical="center"/>
      <protection locked="0"/>
    </xf>
    <xf numFmtId="0" fontId="6" fillId="0" borderId="42" xfId="26" applyFont="1" applyFill="1" applyBorder="1" applyAlignment="1" applyProtection="1">
      <alignment vertical="center"/>
      <protection locked="0"/>
    </xf>
    <xf numFmtId="0" fontId="8" fillId="0" borderId="18" xfId="26" applyFont="1" applyFill="1" applyBorder="1" applyAlignment="1" applyProtection="1">
      <alignment vertical="center"/>
      <protection locked="0"/>
    </xf>
    <xf numFmtId="0" fontId="8" fillId="0" borderId="35" xfId="26" applyFont="1" applyFill="1" applyBorder="1" applyAlignment="1" applyProtection="1">
      <alignment vertical="center"/>
      <protection locked="0"/>
    </xf>
    <xf numFmtId="0" fontId="3" fillId="2" borderId="7" xfId="0" applyFont="1" applyFill="1" applyBorder="1" applyAlignment="1" applyProtection="1">
      <alignment horizontal="left" vertical="center"/>
      <protection/>
    </xf>
    <xf numFmtId="0" fontId="14" fillId="2" borderId="7" xfId="0" applyFont="1" applyFill="1" applyBorder="1" applyAlignment="1" applyProtection="1">
      <alignment horizontal="left" vertical="center"/>
      <protection/>
    </xf>
    <xf numFmtId="0" fontId="3" fillId="0" borderId="22" xfId="0" applyFont="1" applyFill="1" applyBorder="1" applyAlignment="1" applyProtection="1">
      <alignment vertical="center"/>
      <protection/>
    </xf>
    <xf numFmtId="0" fontId="3" fillId="0" borderId="72" xfId="24" applyFont="1" applyBorder="1" applyAlignment="1" applyProtection="1">
      <alignment horizontal="left" vertical="center"/>
      <protection/>
    </xf>
    <xf numFmtId="0" fontId="4" fillId="0" borderId="71" xfId="24" applyFont="1" applyBorder="1" applyAlignment="1" applyProtection="1">
      <alignment vertical="center"/>
      <protection locked="0"/>
    </xf>
    <xf numFmtId="0" fontId="4" fillId="0" borderId="73" xfId="24" applyFont="1" applyBorder="1" applyAlignment="1" applyProtection="1">
      <alignment vertical="center"/>
      <protection locked="0"/>
    </xf>
    <xf numFmtId="0" fontId="3" fillId="0" borderId="22" xfId="26" applyFont="1" applyBorder="1" applyAlignment="1" applyProtection="1">
      <alignment horizontal="left" vertical="center"/>
      <protection/>
    </xf>
    <xf numFmtId="0" fontId="4" fillId="0" borderId="34" xfId="24" applyFont="1" applyBorder="1" applyAlignment="1" applyProtection="1">
      <alignment vertical="center"/>
      <protection/>
    </xf>
    <xf numFmtId="0" fontId="4" fillId="0" borderId="34" xfId="24" applyFont="1" applyBorder="1" applyAlignment="1" applyProtection="1">
      <alignment vertical="center"/>
      <protection locked="0"/>
    </xf>
    <xf numFmtId="0" fontId="4" fillId="0" borderId="19" xfId="24" applyFont="1" applyBorder="1" applyAlignment="1" applyProtection="1">
      <alignment vertical="center"/>
      <protection locked="0"/>
    </xf>
    <xf numFmtId="0" fontId="3" fillId="0" borderId="34" xfId="24" applyFont="1" applyBorder="1" applyAlignment="1" applyProtection="1">
      <alignment vertical="center"/>
      <protection locked="0"/>
    </xf>
    <xf numFmtId="0" fontId="3" fillId="0" borderId="19" xfId="24" applyFont="1" applyBorder="1" applyAlignment="1" applyProtection="1">
      <alignment vertical="center"/>
      <protection locked="0"/>
    </xf>
    <xf numFmtId="0" fontId="3" fillId="0" borderId="22" xfId="24" applyFont="1" applyBorder="1" applyAlignment="1" applyProtection="1">
      <alignment horizontal="left" vertical="center"/>
      <protection/>
    </xf>
    <xf numFmtId="0" fontId="4" fillId="0" borderId="33" xfId="24" applyFont="1" applyBorder="1" applyAlignment="1" applyProtection="1">
      <alignment vertical="center"/>
      <protection locked="0"/>
    </xf>
    <xf numFmtId="0" fontId="3" fillId="0" borderId="70" xfId="0" applyFont="1" applyBorder="1" applyAlignment="1" applyProtection="1">
      <alignment horizontal="left" vertical="center"/>
      <protection/>
    </xf>
    <xf numFmtId="0" fontId="4" fillId="0" borderId="71" xfId="0" applyFont="1" applyBorder="1" applyAlignment="1" applyProtection="1">
      <alignment vertical="center"/>
      <protection locked="0"/>
    </xf>
    <xf numFmtId="0" fontId="3" fillId="0" borderId="74" xfId="0" applyFont="1" applyBorder="1" applyAlignment="1" applyProtection="1">
      <alignment vertical="center"/>
      <protection locked="0"/>
    </xf>
    <xf numFmtId="0" fontId="3" fillId="0" borderId="22" xfId="0" applyFont="1" applyBorder="1" applyAlignment="1" applyProtection="1">
      <alignment horizontal="left" vertical="center"/>
      <protection/>
    </xf>
    <xf numFmtId="0" fontId="4" fillId="0" borderId="34" xfId="0" applyFont="1" applyBorder="1" applyAlignment="1" applyProtection="1">
      <alignment vertical="center"/>
      <protection/>
    </xf>
    <xf numFmtId="0" fontId="4" fillId="0" borderId="19"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3" fillId="0" borderId="34" xfId="0" applyFont="1" applyBorder="1" applyAlignment="1" applyProtection="1">
      <alignment horizontal="left" vertical="center"/>
      <protection/>
    </xf>
    <xf numFmtId="0" fontId="3" fillId="0" borderId="3" xfId="0" applyFont="1" applyBorder="1" applyAlignment="1" applyProtection="1">
      <alignment horizontal="left" vertical="center"/>
      <protection locked="0"/>
    </xf>
    <xf numFmtId="0" fontId="4" fillId="0" borderId="3" xfId="0" applyFont="1" applyBorder="1" applyAlignment="1" applyProtection="1">
      <alignment vertical="center"/>
      <protection locked="0"/>
    </xf>
    <xf numFmtId="0" fontId="4" fillId="0" borderId="75"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14" fillId="0" borderId="76" xfId="0" applyFont="1" applyBorder="1" applyAlignment="1" applyProtection="1">
      <alignment horizontal="left" vertical="center"/>
      <protection/>
    </xf>
    <xf numFmtId="0" fontId="14" fillId="0" borderId="77" xfId="0" applyFont="1" applyFill="1" applyBorder="1" applyAlignment="1" applyProtection="1">
      <alignment/>
      <protection locked="0"/>
    </xf>
    <xf numFmtId="0" fontId="14" fillId="0" borderId="22" xfId="0" applyFont="1" applyBorder="1" applyAlignment="1" applyProtection="1">
      <alignment vertical="center"/>
      <protection/>
    </xf>
    <xf numFmtId="0" fontId="14" fillId="0" borderId="34" xfId="0" applyFont="1" applyBorder="1" applyAlignment="1" applyProtection="1">
      <alignment vertical="center"/>
      <protection/>
    </xf>
    <xf numFmtId="0" fontId="14" fillId="0" borderId="34" xfId="0" applyFont="1" applyBorder="1" applyAlignment="1" applyProtection="1">
      <alignment vertical="center"/>
      <protection locked="0"/>
    </xf>
    <xf numFmtId="0" fontId="14" fillId="0" borderId="34" xfId="0" applyFont="1" applyFill="1" applyBorder="1" applyAlignment="1" applyProtection="1">
      <alignment vertical="center"/>
      <protection locked="0"/>
    </xf>
    <xf numFmtId="0" fontId="14" fillId="0" borderId="66" xfId="0" applyFont="1" applyFill="1" applyBorder="1" applyAlignment="1" applyProtection="1">
      <alignment/>
      <protection locked="0"/>
    </xf>
    <xf numFmtId="0" fontId="4" fillId="0" borderId="0" xfId="0" applyFont="1" applyFill="1" applyBorder="1" applyAlignment="1" applyProtection="1">
      <alignment vertical="center"/>
      <protection locked="0"/>
    </xf>
    <xf numFmtId="0" fontId="14" fillId="0" borderId="22" xfId="0" applyFont="1" applyFill="1" applyBorder="1" applyAlignment="1" applyProtection="1">
      <alignment vertical="center"/>
      <protection/>
    </xf>
    <xf numFmtId="0" fontId="3" fillId="0" borderId="34" xfId="0" applyFont="1" applyBorder="1" applyAlignment="1" applyProtection="1">
      <alignment vertical="center"/>
      <protection locked="0"/>
    </xf>
    <xf numFmtId="0" fontId="3" fillId="0" borderId="34" xfId="0" applyFont="1" applyFill="1" applyBorder="1" applyAlignment="1" applyProtection="1">
      <alignment vertical="center"/>
      <protection locked="0"/>
    </xf>
    <xf numFmtId="0" fontId="3" fillId="0" borderId="66"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72" xfId="21" applyFont="1" applyBorder="1" applyAlignment="1" applyProtection="1">
      <alignment horizontal="left" vertical="center"/>
      <protection/>
    </xf>
    <xf numFmtId="0" fontId="4" fillId="0" borderId="71" xfId="21" applyFont="1" applyBorder="1" applyAlignment="1" applyProtection="1">
      <alignment vertical="center"/>
      <protection locked="0"/>
    </xf>
    <xf numFmtId="0" fontId="3" fillId="0" borderId="22" xfId="21" applyFont="1" applyBorder="1" applyAlignment="1" applyProtection="1">
      <alignment horizontal="left" vertical="center"/>
      <protection/>
    </xf>
    <xf numFmtId="0" fontId="4" fillId="0" borderId="34" xfId="21" applyFont="1" applyBorder="1" applyAlignment="1" applyProtection="1">
      <alignment vertical="center"/>
      <protection/>
    </xf>
    <xf numFmtId="0" fontId="4" fillId="0" borderId="34" xfId="21" applyFont="1" applyBorder="1" applyAlignment="1" applyProtection="1">
      <alignment vertical="center"/>
      <protection locked="0"/>
    </xf>
    <xf numFmtId="0" fontId="4" fillId="0" borderId="33" xfId="21" applyFont="1" applyBorder="1" applyAlignment="1" applyProtection="1">
      <alignment vertical="center"/>
      <protection locked="0"/>
    </xf>
    <xf numFmtId="0" fontId="4" fillId="0" borderId="33" xfId="21" applyFont="1" applyBorder="1" applyAlignment="1" applyProtection="1">
      <alignment horizontal="left" vertical="center"/>
      <protection locked="0"/>
    </xf>
    <xf numFmtId="0" fontId="3" fillId="0" borderId="37" xfId="21" applyFont="1" applyBorder="1" applyAlignment="1" applyProtection="1">
      <alignment horizontal="left" vertical="center"/>
      <protection/>
    </xf>
    <xf numFmtId="0" fontId="4" fillId="0" borderId="78" xfId="21" applyFont="1" applyBorder="1" applyAlignment="1" applyProtection="1">
      <alignment vertical="center"/>
      <protection locked="0"/>
    </xf>
    <xf numFmtId="0" fontId="4" fillId="0" borderId="45" xfId="21" applyFont="1" applyBorder="1" applyAlignment="1" applyProtection="1">
      <alignment vertical="center"/>
      <protection locked="0"/>
    </xf>
    <xf numFmtId="0" fontId="3" fillId="0" borderId="32" xfId="21" applyFont="1" applyBorder="1" applyAlignment="1" applyProtection="1">
      <alignment vertical="center"/>
      <protection locked="0"/>
    </xf>
    <xf numFmtId="0" fontId="3" fillId="0" borderId="72" xfId="0" applyFont="1" applyBorder="1" applyAlignment="1" applyProtection="1">
      <alignment vertical="center"/>
      <protection/>
    </xf>
    <xf numFmtId="0" fontId="3" fillId="0" borderId="70" xfId="0" applyFont="1" applyBorder="1" applyAlignment="1" applyProtection="1">
      <alignment vertical="center"/>
      <protection locked="0"/>
    </xf>
    <xf numFmtId="0" fontId="3" fillId="0" borderId="22" xfId="0" applyFont="1" applyBorder="1" applyAlignment="1" applyProtection="1">
      <alignment vertical="center"/>
      <protection/>
    </xf>
    <xf numFmtId="0" fontId="3" fillId="0" borderId="19" xfId="0" applyFont="1" applyFill="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79" xfId="26" applyFont="1" applyBorder="1" applyAlignment="1" applyProtection="1">
      <alignment horizontal="left" vertical="center"/>
      <protection/>
    </xf>
    <xf numFmtId="0" fontId="4" fillId="0" borderId="79" xfId="24" applyFont="1" applyBorder="1" applyAlignment="1" applyProtection="1">
      <alignment/>
      <protection locked="0"/>
    </xf>
    <xf numFmtId="0" fontId="4" fillId="0" borderId="72" xfId="24" applyFont="1" applyBorder="1" applyAlignment="1" applyProtection="1">
      <alignment/>
      <protection locked="0"/>
    </xf>
    <xf numFmtId="0" fontId="4" fillId="0" borderId="34" xfId="24" applyFont="1" applyBorder="1" applyAlignment="1" applyProtection="1">
      <alignment horizontal="center" vertical="center"/>
      <protection locked="0"/>
    </xf>
    <xf numFmtId="0" fontId="4" fillId="0" borderId="19" xfId="24" applyFont="1" applyBorder="1" applyAlignment="1" applyProtection="1">
      <alignment horizontal="center" vertical="center"/>
      <protection locked="0"/>
    </xf>
    <xf numFmtId="0" fontId="3" fillId="0" borderId="23" xfId="26" applyFont="1" applyBorder="1" applyAlignment="1" applyProtection="1">
      <alignment horizontal="left" vertical="center"/>
      <protection/>
    </xf>
    <xf numFmtId="0" fontId="4" fillId="0" borderId="25" xfId="24" applyFont="1" applyBorder="1" applyAlignment="1" applyProtection="1">
      <alignment vertical="center"/>
      <protection locked="0"/>
    </xf>
    <xf numFmtId="0" fontId="14" fillId="0" borderId="72" xfId="24" applyFont="1" applyBorder="1" applyAlignment="1" applyProtection="1">
      <alignment vertical="center"/>
      <protection/>
    </xf>
    <xf numFmtId="0" fontId="14" fillId="0" borderId="18" xfId="26" applyFont="1" applyBorder="1" applyAlignment="1" applyProtection="1">
      <alignment horizontal="left" vertical="center"/>
      <protection/>
    </xf>
    <xf numFmtId="0" fontId="13" fillId="0" borderId="11" xfId="24" applyFont="1" applyBorder="1" applyAlignment="1" applyProtection="1">
      <alignment vertical="center"/>
      <protection/>
    </xf>
    <xf numFmtId="0" fontId="13" fillId="0" borderId="22" xfId="24" applyFont="1" applyBorder="1" applyAlignment="1" applyProtection="1">
      <alignment vertical="center"/>
      <protection locked="0"/>
    </xf>
    <xf numFmtId="0" fontId="13" fillId="0" borderId="25" xfId="24" applyFont="1" applyBorder="1" applyAlignment="1" applyProtection="1">
      <alignment horizontal="center" vertical="center"/>
      <protection locked="0"/>
    </xf>
    <xf numFmtId="0" fontId="13" fillId="0" borderId="34" xfId="24" applyFont="1" applyBorder="1" applyAlignment="1" applyProtection="1">
      <alignment horizontal="center" vertical="center"/>
      <protection locked="0"/>
    </xf>
    <xf numFmtId="0" fontId="13" fillId="0" borderId="19" xfId="24" applyFont="1" applyBorder="1" applyAlignment="1" applyProtection="1">
      <alignment horizontal="center" vertical="center"/>
      <protection locked="0"/>
    </xf>
    <xf numFmtId="0" fontId="14" fillId="0" borderId="18" xfId="26" applyFont="1" applyBorder="1" applyAlignment="1" applyProtection="1">
      <alignment horizontal="left" vertical="center"/>
      <protection locked="0"/>
    </xf>
    <xf numFmtId="0" fontId="14" fillId="0" borderId="23" xfId="24" applyFont="1" applyBorder="1" applyAlignment="1" applyProtection="1">
      <alignment vertical="center"/>
      <protection/>
    </xf>
    <xf numFmtId="0" fontId="14" fillId="0" borderId="22" xfId="26" applyFont="1" applyBorder="1" applyAlignment="1" applyProtection="1">
      <alignment horizontal="left" vertical="center"/>
      <protection/>
    </xf>
    <xf numFmtId="0" fontId="3" fillId="0" borderId="0" xfId="26" applyFont="1" applyFill="1" applyAlignment="1" applyProtection="1">
      <alignment horizontal="center"/>
      <protection locked="0"/>
    </xf>
    <xf numFmtId="0" fontId="3" fillId="0" borderId="0" xfId="26" applyFont="1" applyFill="1" applyBorder="1" applyProtection="1">
      <alignment/>
      <protection locked="0"/>
    </xf>
    <xf numFmtId="0" fontId="4" fillId="0" borderId="0" xfId="26" applyFont="1" applyFill="1" applyBorder="1" applyProtection="1">
      <alignment/>
      <protection locked="0"/>
    </xf>
    <xf numFmtId="0" fontId="4" fillId="0" borderId="0" xfId="26" applyFont="1" applyFill="1" applyProtection="1">
      <alignment/>
      <protection locked="0"/>
    </xf>
    <xf numFmtId="0" fontId="3" fillId="0" borderId="10" xfId="26" applyFont="1" applyFill="1" applyBorder="1" applyAlignment="1" applyProtection="1">
      <alignment horizontal="center"/>
      <protection/>
    </xf>
    <xf numFmtId="0" fontId="3" fillId="0" borderId="9" xfId="26" applyFont="1" applyFill="1" applyBorder="1" applyAlignment="1" applyProtection="1">
      <alignment horizontal="left"/>
      <protection/>
    </xf>
    <xf numFmtId="0" fontId="4" fillId="0" borderId="9" xfId="26" applyFont="1" applyFill="1" applyBorder="1" applyProtection="1">
      <alignment/>
      <protection/>
    </xf>
    <xf numFmtId="0" fontId="3" fillId="0" borderId="7" xfId="26" applyFont="1" applyFill="1" applyBorder="1" applyAlignment="1" applyProtection="1">
      <alignment horizontal="center"/>
      <protection/>
    </xf>
    <xf numFmtId="0" fontId="7" fillId="0" borderId="0" xfId="26" applyFont="1" applyFill="1" applyBorder="1" applyAlignment="1" applyProtection="1">
      <alignment horizontal="center"/>
      <protection/>
    </xf>
    <xf numFmtId="0" fontId="4" fillId="0" borderId="0" xfId="26" applyFont="1" applyFill="1" applyBorder="1" applyProtection="1">
      <alignment/>
      <protection/>
    </xf>
    <xf numFmtId="0" fontId="10" fillId="0" borderId="0" xfId="24" applyFont="1" applyBorder="1" applyAlignment="1" applyProtection="1">
      <alignment horizontal="center" vertical="center"/>
      <protection/>
    </xf>
    <xf numFmtId="0" fontId="10" fillId="0" borderId="0" xfId="26" applyFont="1" applyFill="1" applyBorder="1" applyAlignment="1" applyProtection="1">
      <alignment horizontal="center"/>
      <protection/>
    </xf>
    <xf numFmtId="0" fontId="10" fillId="0" borderId="0" xfId="24" applyFont="1" applyBorder="1" applyAlignment="1">
      <alignment horizontal="center"/>
      <protection/>
    </xf>
    <xf numFmtId="0" fontId="3" fillId="0" borderId="0" xfId="26" applyFont="1" applyFill="1" applyBorder="1" applyProtection="1">
      <alignment/>
      <protection/>
    </xf>
    <xf numFmtId="0" fontId="20" fillId="0" borderId="0" xfId="26" applyFont="1" applyFill="1" applyBorder="1" applyAlignment="1" applyProtection="1">
      <alignment horizontal="center" vertical="center"/>
      <protection/>
    </xf>
    <xf numFmtId="0" fontId="9" fillId="0" borderId="0" xfId="26" applyFont="1" applyFill="1" applyBorder="1" applyAlignment="1" applyProtection="1">
      <alignment horizontal="center" vertical="center"/>
      <protection/>
    </xf>
    <xf numFmtId="0" fontId="3" fillId="0" borderId="28" xfId="26" applyFont="1" applyFill="1" applyBorder="1" applyAlignment="1" applyProtection="1">
      <alignment horizontal="center"/>
      <protection/>
    </xf>
    <xf numFmtId="0" fontId="3" fillId="0" borderId="25" xfId="26" applyFont="1" applyFill="1" applyBorder="1" applyAlignment="1" applyProtection="1">
      <alignment horizontal="centerContinuous"/>
      <protection/>
    </xf>
    <xf numFmtId="0" fontId="4" fillId="0" borderId="0" xfId="26" applyFont="1" applyFill="1" applyBorder="1" applyAlignment="1" applyProtection="1">
      <alignment/>
      <protection/>
    </xf>
    <xf numFmtId="0" fontId="4" fillId="0" borderId="25" xfId="26" applyFont="1" applyFill="1" applyBorder="1" applyAlignment="1" applyProtection="1">
      <alignment/>
      <protection/>
    </xf>
    <xf numFmtId="0" fontId="4" fillId="0" borderId="25" xfId="26" applyFont="1" applyFill="1" applyBorder="1" applyProtection="1">
      <alignment/>
      <protection/>
    </xf>
    <xf numFmtId="0" fontId="22" fillId="0" borderId="25" xfId="26" applyFont="1" applyFill="1" applyBorder="1" applyAlignment="1" applyProtection="1">
      <alignment horizontal="left"/>
      <protection/>
    </xf>
    <xf numFmtId="0" fontId="4" fillId="0" borderId="25" xfId="26" applyFont="1" applyFill="1" applyBorder="1" applyAlignment="1" applyProtection="1">
      <alignment horizontal="left"/>
      <protection/>
    </xf>
    <xf numFmtId="0" fontId="4" fillId="0" borderId="44" xfId="26" applyFont="1" applyFill="1" applyBorder="1" applyProtection="1">
      <alignment/>
      <protection/>
    </xf>
    <xf numFmtId="0" fontId="8" fillId="0" borderId="22" xfId="24" applyFont="1" applyBorder="1" applyAlignment="1" applyProtection="1">
      <alignment/>
      <protection locked="0"/>
    </xf>
    <xf numFmtId="0" fontId="8" fillId="0" borderId="18" xfId="24" applyFont="1" applyBorder="1" applyAlignment="1" applyProtection="1">
      <alignment/>
      <protection locked="0"/>
    </xf>
    <xf numFmtId="0" fontId="8" fillId="0" borderId="35" xfId="24" applyFont="1" applyBorder="1" applyAlignment="1" applyProtection="1">
      <alignment/>
      <protection locked="0"/>
    </xf>
    <xf numFmtId="0" fontId="8" fillId="0" borderId="11" xfId="24" applyFont="1" applyBorder="1" applyAlignment="1" applyProtection="1">
      <alignment/>
      <protection locked="0"/>
    </xf>
    <xf numFmtId="0" fontId="8" fillId="0" borderId="34" xfId="24" applyFont="1" applyBorder="1" applyAlignment="1" applyProtection="1">
      <alignment/>
      <protection locked="0"/>
    </xf>
    <xf numFmtId="0" fontId="8" fillId="0" borderId="19" xfId="24" applyFont="1" applyBorder="1" applyAlignment="1" applyProtection="1">
      <alignment/>
      <protection locked="0"/>
    </xf>
    <xf numFmtId="0" fontId="8" fillId="0" borderId="34" xfId="24" applyFont="1" applyBorder="1" applyAlignment="1" applyProtection="1">
      <alignment horizontal="center"/>
      <protection locked="0"/>
    </xf>
    <xf numFmtId="0" fontId="8" fillId="0" borderId="19" xfId="24" applyFont="1" applyBorder="1" applyAlignment="1" applyProtection="1">
      <alignment horizontal="center"/>
      <protection locked="0"/>
    </xf>
    <xf numFmtId="0" fontId="6" fillId="0" borderId="22" xfId="24" applyFont="1" applyFill="1" applyBorder="1" applyAlignment="1" applyProtection="1">
      <alignment horizontal="left" vertical="center"/>
      <protection locked="0"/>
    </xf>
    <xf numFmtId="0" fontId="6" fillId="0" borderId="23" xfId="24" applyFont="1" applyFill="1" applyBorder="1" applyAlignment="1" applyProtection="1">
      <alignment wrapText="1"/>
      <protection locked="0"/>
    </xf>
    <xf numFmtId="0" fontId="8" fillId="0" borderId="25" xfId="24" applyFont="1" applyBorder="1" applyAlignment="1" applyProtection="1">
      <alignment wrapText="1"/>
      <protection locked="0"/>
    </xf>
    <xf numFmtId="0" fontId="8" fillId="0" borderId="44" xfId="24" applyFont="1" applyBorder="1" applyAlignment="1" applyProtection="1">
      <alignment wrapText="1"/>
      <protection locked="0"/>
    </xf>
    <xf numFmtId="0" fontId="3" fillId="0" borderId="0" xfId="26" applyFont="1" applyFill="1" applyProtection="1">
      <alignment/>
      <protection locked="0"/>
    </xf>
    <xf numFmtId="0" fontId="6" fillId="0" borderId="0" xfId="26" applyFont="1" applyFill="1" applyAlignment="1" applyProtection="1">
      <alignment horizontal="center"/>
      <protection locked="0"/>
    </xf>
    <xf numFmtId="0" fontId="6" fillId="0" borderId="0" xfId="26" applyFont="1" applyFill="1" applyBorder="1" applyProtection="1">
      <alignment/>
      <protection locked="0"/>
    </xf>
    <xf numFmtId="0" fontId="8" fillId="0" borderId="0" xfId="26" applyFont="1" applyFill="1" applyBorder="1" applyProtection="1">
      <alignment/>
      <protection locked="0"/>
    </xf>
    <xf numFmtId="0" fontId="8" fillId="0" borderId="0" xfId="26" applyFont="1" applyFill="1" applyProtection="1">
      <alignment/>
      <protection locked="0"/>
    </xf>
    <xf numFmtId="0" fontId="6" fillId="0" borderId="10" xfId="26" applyFont="1" applyFill="1" applyBorder="1" applyAlignment="1" applyProtection="1">
      <alignment horizontal="center"/>
      <protection/>
    </xf>
    <xf numFmtId="0" fontId="6" fillId="0" borderId="9" xfId="26" applyFont="1" applyFill="1" applyBorder="1" applyAlignment="1" applyProtection="1">
      <alignment horizontal="left"/>
      <protection/>
    </xf>
    <xf numFmtId="0" fontId="8" fillId="0" borderId="9" xfId="26" applyFont="1" applyFill="1" applyBorder="1" applyProtection="1">
      <alignment/>
      <protection/>
    </xf>
    <xf numFmtId="0" fontId="3" fillId="0" borderId="72" xfId="26" applyFont="1" applyFill="1" applyBorder="1" applyAlignment="1" applyProtection="1">
      <alignment vertical="center"/>
      <protection/>
    </xf>
    <xf numFmtId="0" fontId="6" fillId="0" borderId="7" xfId="26" applyFont="1" applyFill="1" applyBorder="1" applyAlignment="1" applyProtection="1">
      <alignment horizontal="center"/>
      <protection/>
    </xf>
    <xf numFmtId="0" fontId="9" fillId="0" borderId="0" xfId="26" applyFont="1" applyFill="1" applyBorder="1" applyAlignment="1" applyProtection="1">
      <alignment horizontal="center"/>
      <protection/>
    </xf>
    <xf numFmtId="0" fontId="8" fillId="0" borderId="0" xfId="26" applyFont="1" applyFill="1" applyBorder="1" applyProtection="1">
      <alignment/>
      <protection/>
    </xf>
    <xf numFmtId="0" fontId="3" fillId="0" borderId="22" xfId="26" applyFont="1" applyFill="1" applyBorder="1" applyAlignment="1" applyProtection="1">
      <alignment vertical="center"/>
      <protection/>
    </xf>
    <xf numFmtId="0" fontId="4" fillId="0" borderId="25" xfId="23" applyFont="1" applyBorder="1" applyAlignment="1" applyProtection="1">
      <alignment vertical="center"/>
      <protection locked="0"/>
    </xf>
    <xf numFmtId="0" fontId="4" fillId="0" borderId="34" xfId="23" applyFont="1" applyBorder="1" applyAlignment="1" applyProtection="1">
      <alignment vertical="center"/>
      <protection locked="0"/>
    </xf>
    <xf numFmtId="0" fontId="4" fillId="0" borderId="19" xfId="23" applyFont="1" applyBorder="1" applyAlignment="1" applyProtection="1">
      <alignment vertical="center"/>
      <protection locked="0"/>
    </xf>
    <xf numFmtId="0" fontId="8" fillId="0" borderId="0" xfId="26" applyFont="1" applyFill="1" applyBorder="1" applyAlignment="1" applyProtection="1">
      <alignment/>
      <protection/>
    </xf>
    <xf numFmtId="0" fontId="8" fillId="0" borderId="0" xfId="26" applyFont="1" applyFill="1" applyBorder="1" applyAlignment="1" applyProtection="1">
      <alignment/>
      <protection locked="0"/>
    </xf>
    <xf numFmtId="0" fontId="47" fillId="0" borderId="0" xfId="23" applyFont="1" applyBorder="1" applyAlignment="1">
      <alignment/>
      <protection/>
    </xf>
    <xf numFmtId="0" fontId="47" fillId="0" borderId="4" xfId="23" applyFont="1" applyBorder="1" applyAlignment="1">
      <alignment/>
      <protection/>
    </xf>
    <xf numFmtId="0" fontId="8" fillId="0" borderId="0" xfId="26" applyFont="1" applyFill="1" applyAlignment="1" applyProtection="1">
      <alignment/>
      <protection locked="0"/>
    </xf>
    <xf numFmtId="0" fontId="6" fillId="0" borderId="0" xfId="26" applyFont="1" applyFill="1" applyBorder="1" applyAlignment="1" applyProtection="1">
      <alignment horizontal="left"/>
      <protection/>
    </xf>
    <xf numFmtId="0" fontId="10" fillId="0" borderId="0" xfId="26" applyFont="1" applyFill="1" applyBorder="1" applyAlignment="1" applyProtection="1">
      <alignment horizontal="center" vertical="top"/>
      <protection/>
    </xf>
    <xf numFmtId="0" fontId="10" fillId="0" borderId="4" xfId="26" applyFont="1" applyFill="1" applyBorder="1" applyAlignment="1" applyProtection="1">
      <alignment horizontal="center" vertical="top"/>
      <protection/>
    </xf>
    <xf numFmtId="0" fontId="3" fillId="0" borderId="23" xfId="26"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xf>
    <xf numFmtId="0" fontId="6" fillId="0" borderId="0" xfId="26" applyFont="1" applyBorder="1" applyAlignment="1" applyProtection="1">
      <alignment horizontal="left" vertical="center"/>
      <protection/>
    </xf>
    <xf numFmtId="0" fontId="8" fillId="0" borderId="0" xfId="26" applyNumberFormat="1" applyFont="1" applyFill="1" applyBorder="1" applyAlignment="1" applyProtection="1">
      <alignment vertical="center"/>
      <protection/>
    </xf>
    <xf numFmtId="0" fontId="48" fillId="0" borderId="0" xfId="26" applyFont="1" applyBorder="1" applyAlignment="1" applyProtection="1">
      <alignment vertical="center"/>
      <protection/>
    </xf>
    <xf numFmtId="0" fontId="6" fillId="0" borderId="26" xfId="26" applyFont="1" applyBorder="1" applyAlignment="1" applyProtection="1">
      <alignment vertical="center"/>
      <protection/>
    </xf>
    <xf numFmtId="0" fontId="20" fillId="0" borderId="0" xfId="0" applyFont="1" applyBorder="1" applyAlignment="1" applyProtection="1">
      <alignment horizontal="center"/>
      <protection/>
    </xf>
    <xf numFmtId="0" fontId="44" fillId="0" borderId="0" xfId="0" applyFont="1" applyFill="1" applyBorder="1" applyAlignment="1" applyProtection="1">
      <alignment horizontal="right" vertical="center"/>
      <protection/>
    </xf>
    <xf numFmtId="0" fontId="45" fillId="0" borderId="0" xfId="0" applyFont="1" applyBorder="1" applyAlignment="1" applyProtection="1">
      <alignment horizontal="right" vertical="center"/>
      <protection locked="0"/>
    </xf>
    <xf numFmtId="0" fontId="36" fillId="0" borderId="0" xfId="0" applyFont="1" applyBorder="1" applyAlignment="1" applyProtection="1">
      <alignment horizontal="right" vertical="center"/>
      <protection locked="0"/>
    </xf>
    <xf numFmtId="0" fontId="30" fillId="0" borderId="0" xfId="0" applyFont="1" applyBorder="1" applyAlignment="1" applyProtection="1">
      <alignment horizontal="left" vertical="center"/>
      <protection locked="0"/>
    </xf>
    <xf numFmtId="0" fontId="6" fillId="0" borderId="0" xfId="26"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NumberFormat="1" applyFont="1" applyFill="1" applyBorder="1" applyAlignment="1" applyProtection="1">
      <alignment horizontal="center"/>
      <protection/>
    </xf>
    <xf numFmtId="0" fontId="6" fillId="0" borderId="28" xfId="26" applyFont="1" applyFill="1" applyBorder="1" applyAlignment="1" applyProtection="1">
      <alignment horizontal="center"/>
      <protection/>
    </xf>
    <xf numFmtId="0" fontId="6" fillId="0" borderId="0" xfId="26" applyFont="1" applyFill="1" applyBorder="1" applyAlignment="1" applyProtection="1">
      <alignment horizontal="centerContinuous"/>
      <protection/>
    </xf>
    <xf numFmtId="0" fontId="8" fillId="0" borderId="25" xfId="26" applyFont="1" applyFill="1" applyBorder="1" applyProtection="1">
      <alignment/>
      <protection/>
    </xf>
    <xf numFmtId="0" fontId="49" fillId="0" borderId="0" xfId="26" applyFont="1" applyFill="1" applyBorder="1" applyAlignment="1" applyProtection="1">
      <alignment horizontal="left"/>
      <protection/>
    </xf>
    <xf numFmtId="0" fontId="8" fillId="0" borderId="0" xfId="26" applyFont="1" applyFill="1" applyBorder="1" applyAlignment="1" applyProtection="1">
      <alignment horizontal="left"/>
      <protection/>
    </xf>
    <xf numFmtId="0" fontId="8" fillId="0" borderId="26" xfId="26" applyFont="1" applyFill="1" applyBorder="1" applyProtection="1">
      <alignment/>
      <protection/>
    </xf>
    <xf numFmtId="0" fontId="4" fillId="0" borderId="67" xfId="0" applyFont="1" applyFill="1" applyBorder="1" applyAlignment="1" applyProtection="1">
      <alignment/>
      <protection/>
    </xf>
    <xf numFmtId="0" fontId="20" fillId="0" borderId="68" xfId="0" applyFont="1" applyFill="1" applyBorder="1" applyAlignment="1" applyProtection="1">
      <alignment horizontal="center" vertical="center"/>
      <protection/>
    </xf>
    <xf numFmtId="0" fontId="6" fillId="0" borderId="5" xfId="26" applyFont="1" applyFill="1" applyBorder="1" applyAlignment="1" applyProtection="1">
      <alignment horizontal="center" vertical="center"/>
      <protection/>
    </xf>
    <xf numFmtId="0" fontId="6" fillId="0" borderId="27" xfId="26" applyFont="1" applyFill="1" applyBorder="1" applyAlignment="1" applyProtection="1">
      <alignment horizontal="center" vertical="center"/>
      <protection/>
    </xf>
    <xf numFmtId="0" fontId="6" fillId="0" borderId="20" xfId="26" applyFont="1" applyFill="1" applyBorder="1" applyAlignment="1" applyProtection="1">
      <alignment horizontal="center" vertical="center"/>
      <protection/>
    </xf>
    <xf numFmtId="0" fontId="8" fillId="0" borderId="5" xfId="0" applyFont="1" applyFill="1" applyBorder="1" applyAlignment="1" applyProtection="1">
      <alignment horizontal="center"/>
      <protection/>
    </xf>
    <xf numFmtId="0" fontId="20" fillId="0" borderId="1" xfId="0" applyFont="1" applyFill="1" applyBorder="1" applyAlignment="1" applyProtection="1">
      <alignment horizontal="center" vertical="center"/>
      <protection/>
    </xf>
    <xf numFmtId="0" fontId="14" fillId="0" borderId="4" xfId="0" applyFont="1" applyFill="1" applyBorder="1" applyAlignment="1" applyProtection="1">
      <alignment horizontal="center" vertical="center"/>
      <protection/>
    </xf>
    <xf numFmtId="0" fontId="8" fillId="0" borderId="0" xfId="26" applyFont="1" applyFill="1" applyAlignment="1" applyProtection="1">
      <alignment horizontal="left"/>
      <protection locked="0"/>
    </xf>
    <xf numFmtId="0" fontId="6" fillId="0" borderId="1" xfId="26" applyFont="1" applyFill="1" applyBorder="1" applyAlignment="1" applyProtection="1">
      <alignment horizontal="center" vertical="center"/>
      <protection/>
    </xf>
    <xf numFmtId="0" fontId="8" fillId="0" borderId="2" xfId="26" applyFont="1" applyFill="1" applyBorder="1" applyAlignment="1" applyProtection="1">
      <alignment horizontal="left" vertical="center"/>
      <protection/>
    </xf>
    <xf numFmtId="0" fontId="3" fillId="0" borderId="1" xfId="26" applyFont="1" applyFill="1" applyBorder="1" applyAlignment="1" applyProtection="1">
      <alignment horizontal="center"/>
      <protection/>
    </xf>
    <xf numFmtId="0" fontId="8" fillId="0" borderId="5" xfId="25" applyFont="1" applyFill="1" applyBorder="1" applyAlignment="1" applyProtection="1">
      <alignment horizontal="center" vertical="center"/>
      <protection/>
    </xf>
    <xf numFmtId="0" fontId="14" fillId="0" borderId="4" xfId="0" applyFont="1" applyFill="1" applyBorder="1" applyAlignment="1" applyProtection="1">
      <alignment horizontal="center"/>
      <protection/>
    </xf>
    <xf numFmtId="0" fontId="6" fillId="0" borderId="2" xfId="23" applyFont="1" applyBorder="1" applyAlignment="1" applyProtection="1">
      <alignment horizontal="center" vertical="center"/>
      <protection/>
    </xf>
    <xf numFmtId="0" fontId="6" fillId="0" borderId="18" xfId="26" applyFont="1" applyFill="1" applyBorder="1" applyAlignment="1" applyProtection="1">
      <alignment horizontal="center" vertical="center"/>
      <protection/>
    </xf>
    <xf numFmtId="0" fontId="6" fillId="0" borderId="35" xfId="26" applyFont="1" applyFill="1" applyBorder="1" applyAlignment="1" applyProtection="1">
      <alignment horizontal="center" vertical="center"/>
      <protection/>
    </xf>
    <xf numFmtId="0" fontId="3" fillId="0" borderId="5" xfId="25"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6" fillId="0" borderId="15" xfId="26" applyFont="1" applyFill="1" applyBorder="1" applyAlignment="1" applyProtection="1">
      <alignment horizontal="left" vertical="center"/>
      <protection/>
    </xf>
    <xf numFmtId="0" fontId="6" fillId="0" borderId="20" xfId="23" applyFont="1" applyFill="1" applyBorder="1" applyAlignment="1" applyProtection="1">
      <alignment vertical="center"/>
      <protection/>
    </xf>
    <xf numFmtId="0" fontId="6" fillId="0" borderId="27" xfId="23" applyFont="1" applyBorder="1" applyAlignment="1" applyProtection="1">
      <alignment vertical="center"/>
      <protection/>
    </xf>
    <xf numFmtId="0" fontId="8" fillId="0" borderId="20" xfId="26" applyFont="1" applyFill="1" applyBorder="1" applyAlignment="1" applyProtection="1">
      <alignment horizontal="center" vertical="center"/>
      <protection/>
    </xf>
    <xf numFmtId="3" fontId="30" fillId="0" borderId="11" xfId="26" applyNumberFormat="1" applyFont="1" applyFill="1" applyBorder="1" applyAlignment="1" applyProtection="1">
      <alignment horizontal="right" vertical="center"/>
      <protection locked="0"/>
    </xf>
    <xf numFmtId="3" fontId="30" fillId="0" borderId="25" xfId="26" applyNumberFormat="1" applyFont="1" applyFill="1" applyBorder="1" applyAlignment="1" applyProtection="1">
      <alignment horizontal="right" vertical="center"/>
      <protection locked="0"/>
    </xf>
    <xf numFmtId="3" fontId="30" fillId="0" borderId="23" xfId="26" applyNumberFormat="1" applyFont="1" applyFill="1" applyBorder="1" applyAlignment="1" applyProtection="1">
      <alignment horizontal="right" vertical="center"/>
      <protection locked="0"/>
    </xf>
    <xf numFmtId="3" fontId="30" fillId="0" borderId="12" xfId="26" applyNumberFormat="1" applyFont="1" applyFill="1" applyBorder="1" applyAlignment="1" applyProtection="1">
      <alignment horizontal="right" vertical="center"/>
      <protection locked="0"/>
    </xf>
    <xf numFmtId="0" fontId="8" fillId="0" borderId="0" xfId="26" applyFont="1" applyFill="1" applyAlignment="1" applyProtection="1">
      <alignment vertical="center"/>
      <protection locked="0"/>
    </xf>
    <xf numFmtId="0" fontId="8" fillId="0" borderId="0" xfId="26" applyFont="1" applyFill="1" applyAlignment="1" applyProtection="1">
      <alignment horizontal="left" vertical="center"/>
      <protection locked="0"/>
    </xf>
    <xf numFmtId="0" fontId="6" fillId="0" borderId="5" xfId="26" applyFont="1" applyFill="1" applyBorder="1" applyAlignment="1" applyProtection="1">
      <alignment horizontal="left" vertical="center"/>
      <protection/>
    </xf>
    <xf numFmtId="0" fontId="6" fillId="0" borderId="18" xfId="23" applyFont="1" applyFill="1" applyBorder="1" applyAlignment="1" applyProtection="1">
      <alignment vertical="center"/>
      <protection/>
    </xf>
    <xf numFmtId="0" fontId="8" fillId="0" borderId="4" xfId="23" applyFont="1" applyBorder="1" applyAlignment="1" applyProtection="1">
      <alignment horizontal="left" vertical="center" indent="1"/>
      <protection/>
    </xf>
    <xf numFmtId="0" fontId="8" fillId="0" borderId="42" xfId="26" applyFont="1" applyFill="1" applyBorder="1" applyAlignment="1" applyProtection="1">
      <alignment vertical="center"/>
      <protection locked="0"/>
    </xf>
    <xf numFmtId="0" fontId="8" fillId="0" borderId="1" xfId="26" applyFont="1" applyFill="1" applyBorder="1" applyAlignment="1" applyProtection="1">
      <alignment vertical="center"/>
      <protection locked="0"/>
    </xf>
    <xf numFmtId="3" fontId="8" fillId="0" borderId="18" xfId="26" applyNumberFormat="1" applyFont="1" applyFill="1" applyBorder="1" applyAlignment="1" applyProtection="1">
      <alignment vertical="center"/>
      <protection locked="0"/>
    </xf>
    <xf numFmtId="0" fontId="8" fillId="0" borderId="4" xfId="23" applyNumberFormat="1" applyFont="1" applyBorder="1" applyAlignment="1" applyProtection="1">
      <alignment horizontal="left" vertical="center" indent="1"/>
      <protection/>
    </xf>
    <xf numFmtId="3" fontId="30" fillId="0" borderId="20" xfId="26" applyNumberFormat="1" applyFont="1" applyFill="1" applyBorder="1" applyAlignment="1" applyProtection="1">
      <alignment horizontal="right" vertical="center"/>
      <protection locked="0"/>
    </xf>
    <xf numFmtId="3" fontId="30" fillId="0" borderId="34" xfId="26" applyNumberFormat="1" applyFont="1" applyFill="1" applyBorder="1" applyAlignment="1" applyProtection="1">
      <alignment horizontal="right" vertical="center"/>
      <protection locked="0"/>
    </xf>
    <xf numFmtId="3" fontId="30" fillId="0" borderId="18" xfId="26" applyNumberFormat="1" applyFont="1" applyFill="1" applyBorder="1" applyAlignment="1" applyProtection="1">
      <alignment horizontal="right" vertical="center"/>
      <protection locked="0"/>
    </xf>
    <xf numFmtId="3" fontId="30" fillId="0" borderId="22" xfId="26" applyNumberFormat="1" applyFont="1" applyFill="1" applyBorder="1" applyAlignment="1" applyProtection="1">
      <alignment horizontal="right" vertical="center"/>
      <protection locked="0"/>
    </xf>
    <xf numFmtId="3" fontId="30" fillId="0" borderId="35" xfId="26" applyNumberFormat="1" applyFont="1" applyFill="1" applyBorder="1" applyAlignment="1" applyProtection="1">
      <alignment horizontal="right" vertical="center"/>
      <protection locked="0"/>
    </xf>
    <xf numFmtId="0" fontId="6" fillId="0" borderId="1" xfId="23" applyFont="1" applyFill="1" applyBorder="1" applyAlignment="1" applyProtection="1">
      <alignment vertical="center"/>
      <protection/>
    </xf>
    <xf numFmtId="0" fontId="8" fillId="0" borderId="11" xfId="23" applyFont="1" applyBorder="1" applyAlignment="1" applyProtection="1">
      <alignment horizontal="left" vertical="center" indent="1"/>
      <protection/>
    </xf>
    <xf numFmtId="0" fontId="8" fillId="0" borderId="23" xfId="26" applyFont="1" applyFill="1" applyBorder="1" applyAlignment="1" applyProtection="1">
      <alignment vertical="center"/>
      <protection locked="0"/>
    </xf>
    <xf numFmtId="0" fontId="6" fillId="0" borderId="0" xfId="26" applyFont="1" applyFill="1" applyAlignment="1" applyProtection="1">
      <alignment vertical="center"/>
      <protection locked="0"/>
    </xf>
    <xf numFmtId="0" fontId="6" fillId="0" borderId="0" xfId="26" applyFont="1" applyFill="1" applyAlignment="1" applyProtection="1">
      <alignment horizontal="left" vertical="center"/>
      <protection locked="0"/>
    </xf>
    <xf numFmtId="0" fontId="6" fillId="0" borderId="18" xfId="23" applyFont="1" applyFill="1" applyBorder="1" applyAlignment="1" applyProtection="1">
      <alignment horizontal="left" vertical="center"/>
      <protection/>
    </xf>
    <xf numFmtId="0" fontId="6" fillId="0" borderId="2" xfId="23" applyFont="1" applyFill="1" applyBorder="1" applyAlignment="1" applyProtection="1">
      <alignment horizontal="left" vertical="center"/>
      <protection/>
    </xf>
    <xf numFmtId="0" fontId="6" fillId="0" borderId="20" xfId="23" applyFont="1" applyFill="1" applyBorder="1" applyAlignment="1" applyProtection="1">
      <alignment horizontal="left" vertical="center"/>
      <protection/>
    </xf>
    <xf numFmtId="0" fontId="8" fillId="0" borderId="18" xfId="26" applyFont="1" applyFill="1" applyBorder="1" applyAlignment="1" applyProtection="1">
      <alignment horizontal="center" vertical="center"/>
      <protection/>
    </xf>
    <xf numFmtId="0" fontId="6" fillId="0" borderId="36" xfId="26" applyFont="1" applyFill="1" applyBorder="1" applyAlignment="1" applyProtection="1">
      <alignment vertical="center"/>
      <protection/>
    </xf>
    <xf numFmtId="0" fontId="6" fillId="0" borderId="17" xfId="23" applyFont="1" applyFill="1" applyBorder="1" applyAlignment="1" applyProtection="1">
      <alignment horizontal="left" vertical="center"/>
      <protection/>
    </xf>
    <xf numFmtId="0" fontId="8" fillId="0" borderId="24" xfId="26" applyFont="1" applyFill="1" applyBorder="1" applyAlignment="1" applyProtection="1">
      <alignment horizontal="center" vertical="center"/>
      <protection/>
    </xf>
    <xf numFmtId="3" fontId="30" fillId="0" borderId="17" xfId="26" applyNumberFormat="1" applyFont="1" applyFill="1" applyBorder="1" applyAlignment="1" applyProtection="1">
      <alignment horizontal="right" vertical="center"/>
      <protection locked="0"/>
    </xf>
    <xf numFmtId="3" fontId="30" fillId="0" borderId="24" xfId="26" applyNumberFormat="1" applyFont="1" applyFill="1" applyBorder="1" applyAlignment="1" applyProtection="1">
      <alignment horizontal="right" vertical="center"/>
      <protection locked="0"/>
    </xf>
    <xf numFmtId="3" fontId="30" fillId="0" borderId="38" xfId="26" applyNumberFormat="1" applyFont="1" applyFill="1" applyBorder="1" applyAlignment="1" applyProtection="1">
      <alignment horizontal="right" vertical="center"/>
      <protection locked="0"/>
    </xf>
    <xf numFmtId="0" fontId="8" fillId="0" borderId="80" xfId="26" applyFont="1" applyFill="1" applyBorder="1" applyAlignment="1" applyProtection="1">
      <alignment vertical="center"/>
      <protection locked="0"/>
    </xf>
    <xf numFmtId="0" fontId="8" fillId="0" borderId="24" xfId="26" applyFont="1" applyFill="1" applyBorder="1" applyAlignment="1" applyProtection="1">
      <alignment vertical="center"/>
      <protection locked="0"/>
    </xf>
    <xf numFmtId="0" fontId="8" fillId="0" borderId="13" xfId="26" applyFont="1" applyFill="1" applyBorder="1" applyAlignment="1" applyProtection="1">
      <alignment vertical="center"/>
      <protection locked="0"/>
    </xf>
    <xf numFmtId="0" fontId="8" fillId="0" borderId="14" xfId="26" applyFont="1" applyFill="1" applyBorder="1" applyAlignment="1" applyProtection="1">
      <alignment vertical="center"/>
      <protection locked="0"/>
    </xf>
    <xf numFmtId="0" fontId="6" fillId="0" borderId="0" xfId="26" applyFont="1" applyFill="1" applyBorder="1" applyAlignment="1" applyProtection="1">
      <alignment horizontal="center"/>
      <protection/>
    </xf>
    <xf numFmtId="0" fontId="6" fillId="0" borderId="0" xfId="26" applyFont="1" applyFill="1" applyBorder="1" applyProtection="1">
      <alignment/>
      <protection/>
    </xf>
    <xf numFmtId="0" fontId="6" fillId="0" borderId="0" xfId="26" applyFont="1" applyFill="1" applyProtection="1">
      <alignment/>
      <protection locked="0"/>
    </xf>
    <xf numFmtId="0" fontId="18" fillId="0" borderId="0" xfId="0" applyFont="1" applyFill="1" applyAlignment="1" applyProtection="1">
      <alignment horizontal="center"/>
      <protection/>
    </xf>
    <xf numFmtId="0" fontId="19" fillId="0" borderId="0" xfId="0" applyFont="1" applyFill="1" applyBorder="1" applyAlignment="1" applyProtection="1">
      <alignment/>
      <protection/>
    </xf>
    <xf numFmtId="0" fontId="19" fillId="0" borderId="0" xfId="0" applyFont="1" applyFill="1" applyAlignment="1" applyProtection="1">
      <alignment/>
      <protection/>
    </xf>
    <xf numFmtId="0" fontId="19" fillId="0" borderId="0" xfId="0" applyFont="1" applyFill="1" applyAlignment="1" applyProtection="1">
      <alignment/>
      <protection locked="0"/>
    </xf>
    <xf numFmtId="0" fontId="3" fillId="0" borderId="46" xfId="0" applyFont="1" applyFill="1" applyBorder="1" applyAlignment="1" applyProtection="1">
      <alignment horizontal="center"/>
      <protection/>
    </xf>
    <xf numFmtId="0" fontId="4" fillId="0" borderId="47" xfId="0" applyFont="1" applyFill="1" applyBorder="1" applyAlignment="1" applyProtection="1">
      <alignment/>
      <protection/>
    </xf>
    <xf numFmtId="0" fontId="3" fillId="0" borderId="76" xfId="0" applyFont="1" applyBorder="1" applyAlignment="1" applyProtection="1">
      <alignment horizontal="left" vertical="center"/>
      <protection/>
    </xf>
    <xf numFmtId="0" fontId="3" fillId="0" borderId="77" xfId="0" applyFont="1" applyFill="1" applyBorder="1" applyAlignment="1" applyProtection="1">
      <alignment/>
      <protection locked="0"/>
    </xf>
    <xf numFmtId="0" fontId="4" fillId="0" borderId="0" xfId="0" applyFont="1" applyFill="1" applyAlignment="1" applyProtection="1">
      <alignment/>
      <protection locked="0"/>
    </xf>
    <xf numFmtId="0" fontId="3" fillId="0" borderId="48" xfId="0" applyFont="1" applyFill="1" applyBorder="1" applyAlignment="1" applyProtection="1">
      <alignment horizontal="center"/>
      <protection/>
    </xf>
    <xf numFmtId="0" fontId="3" fillId="0" borderId="34" xfId="0" applyFont="1" applyBorder="1" applyAlignment="1" applyProtection="1">
      <alignment vertical="center"/>
      <protection/>
    </xf>
    <xf numFmtId="0" fontId="3" fillId="0" borderId="0" xfId="0" applyFont="1" applyFill="1" applyBorder="1" applyAlignment="1" applyProtection="1">
      <alignment horizontal="left"/>
      <protection/>
    </xf>
    <xf numFmtId="0" fontId="7"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52" fillId="0" borderId="0" xfId="0" applyFont="1" applyBorder="1" applyAlignment="1" applyProtection="1">
      <alignment horizontal="center" vertical="center"/>
      <protection/>
    </xf>
    <xf numFmtId="0" fontId="20" fillId="0" borderId="0" xfId="0" applyFont="1" applyFill="1" applyBorder="1" applyAlignment="1" applyProtection="1" quotePrefix="1">
      <alignment horizontal="center" vertical="center"/>
      <protection/>
    </xf>
    <xf numFmtId="0" fontId="4" fillId="0" borderId="0" xfId="0" applyFont="1" applyBorder="1" applyAlignment="1" applyProtection="1">
      <alignment horizontal="center"/>
      <protection/>
    </xf>
    <xf numFmtId="0" fontId="52" fillId="0" borderId="0" xfId="0" applyFont="1" applyBorder="1" applyAlignment="1" applyProtection="1">
      <alignment/>
      <protection/>
    </xf>
    <xf numFmtId="0" fontId="3" fillId="0" borderId="49" xfId="0" applyFont="1" applyFill="1" applyBorder="1" applyAlignment="1" applyProtection="1">
      <alignment horizontal="center"/>
      <protection/>
    </xf>
    <xf numFmtId="0" fontId="45" fillId="0" borderId="25" xfId="0" applyFont="1" applyBorder="1" applyAlignment="1" applyProtection="1">
      <alignment horizontal="right" vertical="center"/>
      <protection locked="0"/>
    </xf>
    <xf numFmtId="0" fontId="30" fillId="0" borderId="25" xfId="0" applyFont="1" applyBorder="1" applyAlignment="1" applyProtection="1">
      <alignment horizontal="left" vertical="center"/>
      <protection locked="0"/>
    </xf>
    <xf numFmtId="0" fontId="6" fillId="0" borderId="34" xfId="0" applyFont="1" applyFill="1" applyBorder="1" applyAlignment="1" applyProtection="1">
      <alignment vertical="center"/>
      <protection locked="0"/>
    </xf>
    <xf numFmtId="0" fontId="3" fillId="0" borderId="34" xfId="0" applyFont="1" applyFill="1" applyBorder="1" applyAlignment="1" applyProtection="1">
      <alignment vertical="center"/>
      <protection/>
    </xf>
    <xf numFmtId="0" fontId="3" fillId="0" borderId="66" xfId="0" applyFont="1" applyFill="1" applyBorder="1" applyAlignment="1" applyProtection="1">
      <alignment/>
      <protection/>
    </xf>
    <xf numFmtId="0" fontId="14" fillId="0" borderId="50" xfId="0" applyFont="1" applyFill="1" applyBorder="1" applyAlignment="1" applyProtection="1">
      <alignment horizontal="center" vertical="center"/>
      <protection/>
    </xf>
    <xf numFmtId="0" fontId="8" fillId="0" borderId="44" xfId="0" applyFont="1" applyFill="1" applyBorder="1" applyAlignment="1" applyProtection="1">
      <alignment/>
      <protection/>
    </xf>
    <xf numFmtId="0" fontId="8" fillId="0" borderId="5" xfId="0" applyFont="1" applyFill="1" applyBorder="1" applyAlignment="1" applyProtection="1">
      <alignment/>
      <protection/>
    </xf>
    <xf numFmtId="3" fontId="4" fillId="0" borderId="0" xfId="0" applyNumberFormat="1" applyFont="1" applyFill="1" applyAlignment="1" applyProtection="1">
      <alignment/>
      <protection locked="0"/>
    </xf>
    <xf numFmtId="0" fontId="8" fillId="0" borderId="0" xfId="0" applyFont="1" applyFill="1" applyAlignment="1" applyProtection="1">
      <alignment/>
      <protection locked="0"/>
    </xf>
    <xf numFmtId="0" fontId="14" fillId="0" borderId="2" xfId="0" applyFont="1" applyFill="1" applyBorder="1" applyAlignment="1" applyProtection="1">
      <alignment horizontal="center"/>
      <protection/>
    </xf>
    <xf numFmtId="0" fontId="3" fillId="0" borderId="7" xfId="25" applyFont="1" applyFill="1" applyBorder="1" applyAlignment="1" applyProtection="1">
      <alignment horizontal="center" vertical="center"/>
      <protection/>
    </xf>
    <xf numFmtId="0" fontId="8" fillId="0" borderId="6" xfId="25"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14" fillId="0" borderId="52" xfId="0" applyFont="1" applyFill="1" applyBorder="1" applyAlignment="1" applyProtection="1">
      <alignment horizontal="center" vertical="center"/>
      <protection/>
    </xf>
    <xf numFmtId="0" fontId="3" fillId="0" borderId="28" xfId="25" applyFont="1" applyFill="1" applyBorder="1" applyAlignment="1" applyProtection="1">
      <alignment horizontal="center" vertical="center"/>
      <protection/>
    </xf>
    <xf numFmtId="0" fontId="14" fillId="5" borderId="2" xfId="0" applyFont="1" applyFill="1" applyBorder="1" applyAlignment="1" applyProtection="1">
      <alignment horizontal="left" vertical="center"/>
      <protection/>
    </xf>
    <xf numFmtId="0" fontId="13" fillId="5" borderId="20" xfId="0" applyFont="1" applyFill="1" applyBorder="1" applyAlignment="1" applyProtection="1">
      <alignment horizontal="center" vertical="center"/>
      <protection/>
    </xf>
    <xf numFmtId="3" fontId="13" fillId="5" borderId="11" xfId="0" applyNumberFormat="1" applyFont="1" applyFill="1" applyBorder="1" applyAlignment="1" applyProtection="1">
      <alignment horizontal="right" vertical="center"/>
      <protection locked="0"/>
    </xf>
    <xf numFmtId="3" fontId="13" fillId="5" borderId="32" xfId="0" applyNumberFormat="1" applyFont="1" applyFill="1" applyBorder="1" applyAlignment="1" applyProtection="1">
      <alignment horizontal="right" vertical="center"/>
      <protection locked="0"/>
    </xf>
    <xf numFmtId="3" fontId="13" fillId="5" borderId="53" xfId="0" applyNumberFormat="1" applyFont="1" applyFill="1" applyBorder="1" applyAlignment="1" applyProtection="1">
      <alignment horizontal="right" vertical="center"/>
      <protection locked="0"/>
    </xf>
    <xf numFmtId="0" fontId="3" fillId="5" borderId="1" xfId="0" applyFont="1" applyFill="1" applyBorder="1" applyAlignment="1" applyProtection="1">
      <alignment horizontal="center" vertical="center"/>
      <protection/>
    </xf>
    <xf numFmtId="3" fontId="3" fillId="5" borderId="18" xfId="0" applyNumberFormat="1" applyFont="1" applyFill="1" applyBorder="1" applyAlignment="1" applyProtection="1">
      <alignment vertical="center"/>
      <protection/>
    </xf>
    <xf numFmtId="0" fontId="3" fillId="5" borderId="18" xfId="0" applyFont="1" applyFill="1" applyBorder="1" applyAlignment="1" applyProtection="1">
      <alignment vertical="center"/>
      <protection/>
    </xf>
    <xf numFmtId="0" fontId="3" fillId="5" borderId="19" xfId="0" applyFont="1" applyFill="1" applyBorder="1" applyAlignment="1" applyProtection="1">
      <alignment vertical="center"/>
      <protection/>
    </xf>
    <xf numFmtId="0" fontId="14" fillId="0" borderId="17" xfId="0" applyFont="1" applyBorder="1" applyAlignment="1" applyProtection="1">
      <alignment horizontal="left" vertical="center" indent="1"/>
      <protection/>
    </xf>
    <xf numFmtId="0" fontId="13" fillId="0" borderId="13" xfId="0" applyFont="1" applyFill="1" applyBorder="1" applyAlignment="1" applyProtection="1">
      <alignment horizontal="center" vertical="center"/>
      <protection/>
    </xf>
    <xf numFmtId="3" fontId="13" fillId="0" borderId="17" xfId="0" applyNumberFormat="1" applyFont="1" applyFill="1" applyBorder="1" applyAlignment="1" applyProtection="1">
      <alignment horizontal="right" vertical="center"/>
      <protection locked="0"/>
    </xf>
    <xf numFmtId="3" fontId="13" fillId="0" borderId="43" xfId="0" applyNumberFormat="1" applyFont="1" applyFill="1" applyBorder="1" applyAlignment="1" applyProtection="1">
      <alignment horizontal="right" vertical="center"/>
      <protection locked="0"/>
    </xf>
    <xf numFmtId="3" fontId="13" fillId="0" borderId="54"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protection/>
    </xf>
    <xf numFmtId="0" fontId="14" fillId="0" borderId="2" xfId="0" applyFont="1" applyBorder="1" applyAlignment="1" applyProtection="1">
      <alignment horizontal="left" vertical="center" indent="1"/>
      <protection/>
    </xf>
    <xf numFmtId="0" fontId="4" fillId="0" borderId="3"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4" fillId="0" borderId="0" xfId="0" applyFont="1" applyFill="1" applyAlignment="1" applyProtection="1">
      <alignment vertical="center"/>
      <protection locked="0"/>
    </xf>
    <xf numFmtId="0" fontId="13" fillId="0" borderId="2" xfId="0" applyFont="1" applyFill="1" applyBorder="1" applyAlignment="1" applyProtection="1">
      <alignment horizontal="center" vertical="center"/>
      <protection/>
    </xf>
    <xf numFmtId="3" fontId="13" fillId="0" borderId="11" xfId="0" applyNumberFormat="1" applyFont="1" applyFill="1" applyBorder="1" applyAlignment="1" applyProtection="1">
      <alignment horizontal="right" vertical="center"/>
      <protection locked="0"/>
    </xf>
    <xf numFmtId="3" fontId="13" fillId="0" borderId="4" xfId="0" applyNumberFormat="1" applyFont="1" applyFill="1" applyBorder="1" applyAlignment="1" applyProtection="1">
      <alignment horizontal="right" vertical="center"/>
      <protection locked="0"/>
    </xf>
    <xf numFmtId="3" fontId="13" fillId="0" borderId="2" xfId="0" applyNumberFormat="1" applyFont="1" applyFill="1" applyBorder="1" applyAlignment="1" applyProtection="1">
      <alignment horizontal="right" vertical="center"/>
      <protection locked="0"/>
    </xf>
    <xf numFmtId="3" fontId="13" fillId="0" borderId="55" xfId="0" applyNumberFormat="1" applyFont="1" applyFill="1" applyBorder="1" applyAlignment="1" applyProtection="1">
      <alignment horizontal="right" vertical="center"/>
      <protection locked="0"/>
    </xf>
    <xf numFmtId="0" fontId="3" fillId="2" borderId="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3" fillId="0" borderId="44" xfId="0" applyFont="1" applyFill="1" applyBorder="1" applyAlignment="1" applyProtection="1">
      <alignment vertical="center"/>
      <protection/>
    </xf>
    <xf numFmtId="0" fontId="14" fillId="0" borderId="2" xfId="0" applyFont="1" applyFill="1" applyBorder="1" applyAlignment="1" applyProtection="1">
      <alignment horizontal="left" vertical="center" indent="2"/>
      <protection/>
    </xf>
    <xf numFmtId="0" fontId="13" fillId="0" borderId="20" xfId="0" applyFont="1" applyFill="1" applyBorder="1" applyAlignment="1" applyProtection="1">
      <alignment horizontal="center" vertical="center"/>
      <protection/>
    </xf>
    <xf numFmtId="3" fontId="13" fillId="0" borderId="18" xfId="0" applyNumberFormat="1" applyFont="1" applyFill="1" applyBorder="1" applyAlignment="1" applyProtection="1">
      <alignment horizontal="right" vertical="center"/>
      <protection locked="0"/>
    </xf>
    <xf numFmtId="3" fontId="13" fillId="0" borderId="22" xfId="0" applyNumberFormat="1" applyFont="1" applyFill="1" applyBorder="1" applyAlignment="1" applyProtection="1">
      <alignment horizontal="right" vertical="center"/>
      <protection locked="0"/>
    </xf>
    <xf numFmtId="3" fontId="13" fillId="0" borderId="52" xfId="0" applyNumberFormat="1" applyFont="1" applyFill="1" applyBorder="1" applyAlignment="1" applyProtection="1">
      <alignment horizontal="right" vertical="center"/>
      <protection locked="0"/>
    </xf>
    <xf numFmtId="0" fontId="14" fillId="0" borderId="11" xfId="0" applyFont="1" applyFill="1" applyBorder="1" applyAlignment="1" applyProtection="1">
      <alignment horizontal="left" vertical="center" indent="3"/>
      <protection/>
    </xf>
    <xf numFmtId="0" fontId="13" fillId="0" borderId="18" xfId="0" applyFont="1" applyFill="1" applyBorder="1" applyAlignment="1" applyProtection="1">
      <alignment horizontal="center" vertical="center"/>
      <protection/>
    </xf>
    <xf numFmtId="0" fontId="14" fillId="0" borderId="2" xfId="0" applyFont="1" applyFill="1" applyBorder="1" applyAlignment="1" applyProtection="1">
      <alignment horizontal="left" vertical="center" indent="3"/>
      <protection/>
    </xf>
    <xf numFmtId="0" fontId="14" fillId="5" borderId="18" xfId="0" applyFont="1" applyFill="1" applyBorder="1" applyAlignment="1" applyProtection="1">
      <alignment horizontal="left" vertical="center"/>
      <protection/>
    </xf>
    <xf numFmtId="0" fontId="13" fillId="5" borderId="18" xfId="0" applyFont="1" applyFill="1" applyBorder="1" applyAlignment="1" applyProtection="1">
      <alignment horizontal="center" vertical="center"/>
      <protection/>
    </xf>
    <xf numFmtId="3" fontId="13" fillId="5" borderId="18" xfId="0" applyNumberFormat="1" applyFont="1" applyFill="1" applyBorder="1" applyAlignment="1" applyProtection="1">
      <alignment horizontal="right" vertical="center"/>
      <protection locked="0"/>
    </xf>
    <xf numFmtId="3" fontId="13" fillId="5" borderId="22" xfId="0" applyNumberFormat="1" applyFont="1" applyFill="1" applyBorder="1" applyAlignment="1" applyProtection="1">
      <alignment horizontal="right" vertical="center"/>
      <protection locked="0"/>
    </xf>
    <xf numFmtId="3" fontId="13" fillId="5" borderId="52" xfId="0" applyNumberFormat="1" applyFont="1" applyFill="1" applyBorder="1" applyAlignment="1" applyProtection="1">
      <alignment horizontal="right" vertical="center"/>
      <protection locked="0"/>
    </xf>
    <xf numFmtId="0" fontId="4" fillId="5" borderId="3" xfId="0" applyFont="1" applyFill="1" applyBorder="1" applyAlignment="1" applyProtection="1">
      <alignment vertical="center"/>
      <protection/>
    </xf>
    <xf numFmtId="0" fontId="4" fillId="5" borderId="2" xfId="0" applyFont="1" applyFill="1" applyBorder="1" applyAlignment="1" applyProtection="1">
      <alignment vertical="center"/>
      <protection/>
    </xf>
    <xf numFmtId="0" fontId="4" fillId="5" borderId="26" xfId="0" applyFont="1" applyFill="1" applyBorder="1" applyAlignment="1" applyProtection="1">
      <alignment vertical="center"/>
      <protection/>
    </xf>
    <xf numFmtId="0" fontId="4" fillId="5" borderId="11" xfId="0" applyFont="1" applyFill="1" applyBorder="1" applyAlignment="1" applyProtection="1">
      <alignment vertical="center"/>
      <protection/>
    </xf>
    <xf numFmtId="0" fontId="4" fillId="5" borderId="44" xfId="0" applyFont="1" applyFill="1" applyBorder="1" applyAlignment="1" applyProtection="1">
      <alignment vertical="center"/>
      <protection/>
    </xf>
    <xf numFmtId="0" fontId="14" fillId="5" borderId="20" xfId="0" applyFont="1" applyFill="1" applyBorder="1" applyAlignment="1" applyProtection="1">
      <alignment horizontal="left" vertical="center"/>
      <protection/>
    </xf>
    <xf numFmtId="0" fontId="3" fillId="5" borderId="11" xfId="0" applyFont="1" applyFill="1" applyBorder="1" applyAlignment="1" applyProtection="1">
      <alignment vertical="center"/>
      <protection/>
    </xf>
    <xf numFmtId="0" fontId="3" fillId="5" borderId="44" xfId="0" applyFont="1" applyFill="1" applyBorder="1" applyAlignment="1" applyProtection="1">
      <alignment vertical="center"/>
      <protection/>
    </xf>
    <xf numFmtId="0" fontId="14" fillId="0" borderId="2" xfId="0" applyFont="1" applyFill="1" applyBorder="1" applyAlignment="1" applyProtection="1">
      <alignment horizontal="left" vertical="center" indent="1"/>
      <protection/>
    </xf>
    <xf numFmtId="0" fontId="14" fillId="0" borderId="11" xfId="0" applyFont="1" applyFill="1" applyBorder="1" applyAlignment="1" applyProtection="1">
      <alignment horizontal="left" vertical="center" indent="2"/>
      <protection/>
    </xf>
    <xf numFmtId="0" fontId="3" fillId="4" borderId="2" xfId="25"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13" fillId="5" borderId="2" xfId="0" applyFont="1" applyFill="1" applyBorder="1" applyAlignment="1" applyProtection="1">
      <alignment horizontal="center" vertical="center"/>
      <protection/>
    </xf>
    <xf numFmtId="3" fontId="13" fillId="5" borderId="23" xfId="0" applyNumberFormat="1" applyFont="1" applyFill="1" applyBorder="1" applyAlignment="1" applyProtection="1">
      <alignment horizontal="right" vertical="center"/>
      <protection locked="0"/>
    </xf>
    <xf numFmtId="0" fontId="3" fillId="0" borderId="18"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14" fillId="0" borderId="17" xfId="0" applyFont="1" applyFill="1" applyBorder="1" applyAlignment="1" applyProtection="1">
      <alignment horizontal="left" vertical="center" indent="3"/>
      <protection/>
    </xf>
    <xf numFmtId="3" fontId="13" fillId="0" borderId="13" xfId="0" applyNumberFormat="1" applyFont="1" applyFill="1" applyBorder="1" applyAlignment="1" applyProtection="1">
      <alignment horizontal="right" vertical="center"/>
      <protection locked="0"/>
    </xf>
    <xf numFmtId="3" fontId="13" fillId="0" borderId="37" xfId="0" applyNumberFormat="1" applyFont="1" applyFill="1" applyBorder="1" applyAlignment="1" applyProtection="1">
      <alignment horizontal="right" vertical="center"/>
      <protection locked="0"/>
    </xf>
    <xf numFmtId="3" fontId="13" fillId="0" borderId="59" xfId="0" applyNumberFormat="1" applyFont="1" applyFill="1" applyBorder="1" applyAlignment="1" applyProtection="1">
      <alignment horizontal="right" vertical="center"/>
      <protection locked="0"/>
    </xf>
    <xf numFmtId="3" fontId="13" fillId="0" borderId="23" xfId="0" applyNumberFormat="1" applyFont="1" applyFill="1" applyBorder="1" applyAlignment="1" applyProtection="1">
      <alignment horizontal="right" vertical="center"/>
      <protection locked="0"/>
    </xf>
    <xf numFmtId="3" fontId="13" fillId="0" borderId="53" xfId="0" applyNumberFormat="1" applyFont="1" applyFill="1" applyBorder="1" applyAlignment="1" applyProtection="1">
      <alignment horizontal="right" vertical="center"/>
      <protection locked="0"/>
    </xf>
    <xf numFmtId="0" fontId="3" fillId="4" borderId="2" xfId="0" applyFont="1" applyFill="1" applyBorder="1" applyAlignment="1" applyProtection="1">
      <alignment horizontal="center" vertical="center"/>
      <protection/>
    </xf>
    <xf numFmtId="0" fontId="14" fillId="0" borderId="2" xfId="0" applyFont="1" applyFill="1" applyBorder="1" applyAlignment="1" applyProtection="1" quotePrefix="1">
      <alignment horizontal="left" vertical="center" indent="1"/>
      <protection/>
    </xf>
    <xf numFmtId="0" fontId="14" fillId="0" borderId="17" xfId="0" applyFont="1" applyBorder="1" applyAlignment="1" applyProtection="1" quotePrefix="1">
      <alignment horizontal="left" vertical="center" indent="2"/>
      <protection/>
    </xf>
    <xf numFmtId="0" fontId="14" fillId="0" borderId="2" xfId="0" applyFont="1" applyBorder="1" applyAlignment="1" applyProtection="1">
      <alignment horizontal="left" vertical="center" indent="2"/>
      <protection/>
    </xf>
    <xf numFmtId="3" fontId="3" fillId="0" borderId="11" xfId="0" applyNumberFormat="1" applyFont="1" applyBorder="1" applyAlignment="1" applyProtection="1">
      <alignment vertical="center"/>
      <protection/>
    </xf>
    <xf numFmtId="3" fontId="3" fillId="0" borderId="44" xfId="0" applyNumberFormat="1" applyFont="1" applyBorder="1" applyAlignment="1" applyProtection="1">
      <alignment vertical="center"/>
      <protection/>
    </xf>
    <xf numFmtId="0" fontId="13" fillId="5" borderId="11" xfId="0" applyFont="1" applyFill="1" applyBorder="1" applyAlignment="1" applyProtection="1">
      <alignment horizontal="center" vertical="center"/>
      <protection/>
    </xf>
    <xf numFmtId="0" fontId="14" fillId="0" borderId="17" xfId="0" applyFont="1" applyFill="1" applyBorder="1" applyAlignment="1" applyProtection="1">
      <alignment horizontal="left" vertical="center" indent="1"/>
      <protection/>
    </xf>
    <xf numFmtId="0" fontId="13" fillId="0" borderId="45" xfId="0" applyFont="1" applyFill="1" applyBorder="1" applyAlignment="1" applyProtection="1">
      <alignment horizontal="center" vertical="center"/>
      <protection/>
    </xf>
    <xf numFmtId="0" fontId="13" fillId="0" borderId="40" xfId="0" applyFont="1" applyFill="1" applyBorder="1" applyAlignment="1" applyProtection="1">
      <alignment horizontal="center" vertical="center"/>
      <protection/>
    </xf>
    <xf numFmtId="3" fontId="13" fillId="0" borderId="40" xfId="0" applyNumberFormat="1" applyFont="1" applyFill="1" applyBorder="1" applyAlignment="1" applyProtection="1">
      <alignment horizontal="right" vertical="center"/>
      <protection locked="0"/>
    </xf>
    <xf numFmtId="3" fontId="13" fillId="0" borderId="60" xfId="0" applyNumberFormat="1" applyFont="1" applyFill="1" applyBorder="1" applyAlignment="1" applyProtection="1">
      <alignment horizontal="right" vertical="center"/>
      <protection locked="0"/>
    </xf>
    <xf numFmtId="0" fontId="13" fillId="0" borderId="32" xfId="0" applyFont="1" applyFill="1" applyBorder="1" applyAlignment="1" applyProtection="1">
      <alignment horizontal="center" vertical="center"/>
      <protection/>
    </xf>
    <xf numFmtId="0" fontId="14" fillId="0" borderId="17" xfId="0" applyFont="1" applyFill="1" applyBorder="1" applyAlignment="1" applyProtection="1">
      <alignment horizontal="left" vertical="center" indent="2"/>
      <protection/>
    </xf>
    <xf numFmtId="0" fontId="14" fillId="0" borderId="11" xfId="0" applyFont="1" applyFill="1" applyBorder="1" applyAlignment="1" applyProtection="1">
      <alignment horizontal="left" vertical="center" indent="1"/>
      <protection/>
    </xf>
    <xf numFmtId="0" fontId="4" fillId="0" borderId="22" xfId="0" applyFont="1" applyFill="1" applyBorder="1" applyAlignment="1" applyProtection="1">
      <alignment horizontal="center" vertical="center"/>
      <protection/>
    </xf>
    <xf numFmtId="0" fontId="3" fillId="5" borderId="23" xfId="0" applyFont="1" applyFill="1" applyBorder="1" applyAlignment="1" applyProtection="1">
      <alignment horizontal="center" vertical="center"/>
      <protection/>
    </xf>
    <xf numFmtId="0" fontId="14" fillId="5" borderId="11" xfId="0" applyFont="1" applyFill="1" applyBorder="1" applyAlignment="1" applyProtection="1">
      <alignment horizontal="left" vertical="center"/>
      <protection/>
    </xf>
    <xf numFmtId="0" fontId="14" fillId="5" borderId="13" xfId="0" applyFont="1" applyFill="1" applyBorder="1" applyAlignment="1" applyProtection="1">
      <alignment horizontal="left" vertical="center"/>
      <protection/>
    </xf>
    <xf numFmtId="0" fontId="13" fillId="5" borderId="13" xfId="0" applyFont="1" applyFill="1" applyBorder="1" applyAlignment="1" applyProtection="1">
      <alignment horizontal="center" vertical="center"/>
      <protection/>
    </xf>
    <xf numFmtId="3" fontId="13" fillId="5" borderId="13" xfId="0" applyNumberFormat="1" applyFont="1" applyFill="1" applyBorder="1" applyAlignment="1" applyProtection="1">
      <alignment horizontal="right" vertical="center"/>
      <protection locked="0"/>
    </xf>
    <xf numFmtId="3" fontId="13" fillId="5" borderId="59" xfId="0" applyNumberFormat="1" applyFont="1" applyFill="1" applyBorder="1" applyAlignment="1" applyProtection="1">
      <alignment horizontal="right" vertical="center"/>
      <protection locked="0"/>
    </xf>
    <xf numFmtId="0" fontId="14" fillId="0" borderId="2" xfId="0" applyFont="1" applyFill="1" applyBorder="1" applyAlignment="1" applyProtection="1" quotePrefix="1">
      <alignment horizontal="left" vertical="center" indent="2"/>
      <protection/>
    </xf>
    <xf numFmtId="0" fontId="4" fillId="0" borderId="1" xfId="0" applyFont="1" applyFill="1" applyBorder="1" applyAlignment="1" applyProtection="1">
      <alignment horizontal="center" vertical="center"/>
      <protection/>
    </xf>
    <xf numFmtId="0" fontId="14" fillId="0" borderId="40" xfId="0" applyFont="1" applyFill="1" applyBorder="1" applyAlignment="1" applyProtection="1">
      <alignment horizontal="left" vertical="center" indent="1"/>
      <protection/>
    </xf>
    <xf numFmtId="0" fontId="4" fillId="0" borderId="23" xfId="0" applyFont="1" applyFill="1" applyBorder="1" applyAlignment="1" applyProtection="1">
      <alignment horizontal="center" vertical="center"/>
      <protection/>
    </xf>
    <xf numFmtId="3" fontId="13" fillId="0" borderId="20" xfId="0" applyNumberFormat="1" applyFont="1" applyFill="1" applyBorder="1" applyAlignment="1" applyProtection="1">
      <alignment horizontal="right" vertical="center"/>
      <protection locked="0"/>
    </xf>
    <xf numFmtId="3" fontId="13" fillId="0" borderId="61" xfId="0" applyNumberFormat="1" applyFont="1" applyFill="1" applyBorder="1" applyAlignment="1" applyProtection="1">
      <alignment horizontal="right" vertical="center"/>
      <protection locked="0"/>
    </xf>
    <xf numFmtId="0" fontId="14" fillId="0" borderId="63" xfId="0" applyFont="1" applyFill="1" applyBorder="1" applyAlignment="1" applyProtection="1">
      <alignment horizontal="left" vertical="center" indent="1"/>
      <protection/>
    </xf>
    <xf numFmtId="0" fontId="13" fillId="0" borderId="63" xfId="0" applyFont="1" applyFill="1" applyBorder="1" applyAlignment="1" applyProtection="1">
      <alignment horizontal="center" vertical="center"/>
      <protection/>
    </xf>
    <xf numFmtId="3" fontId="13" fillId="0" borderId="63" xfId="0" applyNumberFormat="1" applyFont="1" applyFill="1" applyBorder="1" applyAlignment="1" applyProtection="1">
      <alignment horizontal="right" vertical="center"/>
      <protection locked="0"/>
    </xf>
    <xf numFmtId="3" fontId="13" fillId="0" borderId="64" xfId="0" applyNumberFormat="1" applyFont="1" applyFill="1" applyBorder="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4" fillId="0" borderId="2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69"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0" xfId="0" applyFont="1" applyFill="1" applyAlignment="1" applyProtection="1">
      <alignment horizontal="left"/>
      <protection locked="0"/>
    </xf>
    <xf numFmtId="0" fontId="3" fillId="0" borderId="0" xfId="0" applyFont="1" applyFill="1" applyAlignment="1" applyProtection="1">
      <alignment horizontal="center"/>
      <protection locked="0"/>
    </xf>
    <xf numFmtId="0" fontId="4" fillId="0" borderId="10" xfId="0" applyFont="1" applyFill="1" applyBorder="1" applyAlignment="1" applyProtection="1">
      <alignment/>
      <protection/>
    </xf>
    <xf numFmtId="0" fontId="4" fillId="0" borderId="9" xfId="0" applyFont="1" applyFill="1" applyBorder="1" applyAlignment="1" applyProtection="1">
      <alignment/>
      <protection/>
    </xf>
    <xf numFmtId="0" fontId="3" fillId="0" borderId="72" xfId="0" applyFont="1" applyBorder="1" applyAlignment="1" applyProtection="1">
      <alignment horizontal="left" vertical="center"/>
      <protection/>
    </xf>
    <xf numFmtId="0" fontId="4" fillId="0" borderId="70" xfId="0" applyFont="1" applyBorder="1" applyAlignment="1" applyProtection="1">
      <alignment vertical="center"/>
      <protection locked="0"/>
    </xf>
    <xf numFmtId="0" fontId="4" fillId="0" borderId="7" xfId="0" applyFont="1" applyFill="1" applyBorder="1" applyAlignment="1" applyProtection="1">
      <alignment/>
      <protection/>
    </xf>
    <xf numFmtId="0" fontId="4" fillId="0" borderId="25" xfId="0" applyFont="1" applyBorder="1" applyAlignment="1" applyProtection="1">
      <alignment vertical="center"/>
      <protection/>
    </xf>
    <xf numFmtId="0" fontId="4" fillId="0" borderId="0" xfId="0" applyFont="1" applyFill="1" applyBorder="1" applyAlignment="1" applyProtection="1">
      <alignment horizontal="center"/>
      <protection/>
    </xf>
    <xf numFmtId="0" fontId="3" fillId="0" borderId="7" xfId="0" applyFont="1" applyFill="1" applyBorder="1" applyAlignment="1" applyProtection="1">
      <alignment horizontal="left"/>
      <protection/>
    </xf>
    <xf numFmtId="0" fontId="3" fillId="0" borderId="23" xfId="0" applyFont="1" applyBorder="1" applyAlignment="1" applyProtection="1">
      <alignment horizontal="left" vertical="center"/>
      <protection/>
    </xf>
    <xf numFmtId="0" fontId="4" fillId="0" borderId="25" xfId="0" applyFont="1" applyBorder="1" applyAlignment="1" applyProtection="1">
      <alignment vertical="center"/>
      <protection locked="0"/>
    </xf>
    <xf numFmtId="0" fontId="53" fillId="0" borderId="7" xfId="0" applyFont="1" applyFill="1" applyBorder="1" applyAlignment="1" applyProtection="1">
      <alignment horizontal="center" vertical="top"/>
      <protection/>
    </xf>
    <xf numFmtId="0" fontId="53" fillId="0" borderId="0" xfId="0" applyFont="1" applyFill="1" applyBorder="1" applyAlignment="1" applyProtection="1">
      <alignment horizontal="center" vertical="top"/>
      <protection/>
    </xf>
    <xf numFmtId="0" fontId="4" fillId="0" borderId="3" xfId="0" applyFont="1" applyFill="1" applyBorder="1" applyAlignment="1" applyProtection="1">
      <alignment/>
      <protection/>
    </xf>
    <xf numFmtId="0" fontId="4" fillId="0" borderId="0" xfId="0" applyFont="1" applyFill="1" applyBorder="1" applyAlignment="1" applyProtection="1">
      <alignment/>
      <protection/>
    </xf>
    <xf numFmtId="0" fontId="54" fillId="0" borderId="26" xfId="0" applyFont="1" applyFill="1" applyBorder="1" applyAlignment="1" applyProtection="1">
      <alignment horizontal="left"/>
      <protection/>
    </xf>
    <xf numFmtId="0" fontId="7" fillId="0" borderId="7" xfId="0" applyFont="1" applyFill="1" applyBorder="1" applyAlignment="1" applyProtection="1">
      <alignment horizontal="center"/>
      <protection/>
    </xf>
    <xf numFmtId="0" fontId="4" fillId="0" borderId="26" xfId="0" applyFont="1" applyFill="1" applyBorder="1" applyAlignment="1" applyProtection="1">
      <alignment/>
      <protection/>
    </xf>
    <xf numFmtId="0" fontId="4" fillId="0" borderId="25" xfId="0" applyFont="1" applyFill="1" applyBorder="1" applyAlignment="1" applyProtection="1">
      <alignment/>
      <protection/>
    </xf>
    <xf numFmtId="0" fontId="4" fillId="0" borderId="44" xfId="0" applyFont="1" applyFill="1" applyBorder="1" applyAlignment="1" applyProtection="1">
      <alignment/>
      <protection/>
    </xf>
    <xf numFmtId="0" fontId="3" fillId="0" borderId="20" xfId="0" applyFont="1" applyFill="1" applyBorder="1" applyAlignment="1" applyProtection="1">
      <alignment horizontal="center"/>
      <protection/>
    </xf>
    <xf numFmtId="0" fontId="3" fillId="0" borderId="20" xfId="0" applyFont="1" applyFill="1" applyBorder="1" applyAlignment="1" applyProtection="1">
      <alignment/>
      <protection/>
    </xf>
    <xf numFmtId="0" fontId="3" fillId="0" borderId="8" xfId="0" applyFont="1" applyFill="1" applyBorder="1" applyAlignment="1" applyProtection="1">
      <alignment/>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4" fillId="0" borderId="20" xfId="0" applyFont="1" applyFill="1" applyBorder="1" applyAlignment="1" applyProtection="1">
      <alignment horizontal="center" vertical="center"/>
      <protection/>
    </xf>
    <xf numFmtId="0" fontId="40" fillId="0" borderId="20" xfId="0" applyNumberFormat="1" applyFont="1" applyFill="1" applyBorder="1" applyAlignment="1" applyProtection="1">
      <alignment horizontal="right" vertical="center"/>
      <protection locked="0"/>
    </xf>
    <xf numFmtId="0" fontId="40" fillId="0" borderId="35" xfId="0" applyNumberFormat="1" applyFont="1" applyFill="1" applyBorder="1" applyAlignment="1" applyProtection="1">
      <alignment horizontal="right" vertical="center"/>
      <protection locked="0"/>
    </xf>
    <xf numFmtId="0" fontId="40" fillId="0" borderId="12"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top"/>
      <protection/>
    </xf>
    <xf numFmtId="0" fontId="4" fillId="0" borderId="31" xfId="0" applyFont="1" applyFill="1" applyBorder="1" applyAlignment="1" applyProtection="1">
      <alignment/>
      <protection/>
    </xf>
    <xf numFmtId="0" fontId="4" fillId="0" borderId="69" xfId="0" applyFont="1" applyFill="1" applyBorder="1" applyAlignment="1" applyProtection="1">
      <alignment/>
      <protection/>
    </xf>
    <xf numFmtId="0" fontId="6" fillId="0" borderId="0" xfId="0" applyFont="1" applyFill="1" applyAlignment="1">
      <alignment horizontal="center"/>
    </xf>
    <xf numFmtId="0" fontId="6" fillId="0" borderId="0" xfId="0" applyFont="1" applyFill="1" applyBorder="1" applyAlignment="1">
      <alignment/>
    </xf>
    <xf numFmtId="0" fontId="8" fillId="0" borderId="0" xfId="0" applyFont="1" applyAlignment="1">
      <alignment/>
    </xf>
    <xf numFmtId="0" fontId="6" fillId="0" borderId="10" xfId="0" applyFont="1" applyFill="1" applyBorder="1" applyAlignment="1">
      <alignment horizontal="center"/>
    </xf>
    <xf numFmtId="0" fontId="6" fillId="0" borderId="9" xfId="0" applyFont="1" applyFill="1" applyBorder="1" applyAlignment="1" applyProtection="1">
      <alignment horizontal="left"/>
      <protection/>
    </xf>
    <xf numFmtId="0" fontId="8" fillId="0" borderId="9" xfId="0" applyFont="1" applyBorder="1" applyAlignment="1">
      <alignment/>
    </xf>
    <xf numFmtId="0" fontId="8" fillId="0" borderId="65" xfId="0" applyFont="1" applyBorder="1" applyAlignment="1">
      <alignment/>
    </xf>
    <xf numFmtId="0" fontId="6" fillId="0" borderId="7" xfId="0" applyFont="1" applyFill="1" applyBorder="1" applyAlignment="1">
      <alignment horizontal="center"/>
    </xf>
    <xf numFmtId="0" fontId="9" fillId="0" borderId="0" xfId="0" applyFont="1" applyFill="1" applyBorder="1" applyAlignment="1" applyProtection="1">
      <alignment horizontal="center"/>
      <protection/>
    </xf>
    <xf numFmtId="0" fontId="8" fillId="0" borderId="0" xfId="0" applyFont="1" applyBorder="1" applyAlignment="1">
      <alignment/>
    </xf>
    <xf numFmtId="0" fontId="8" fillId="0" borderId="26" xfId="0" applyFont="1" applyBorder="1" applyAlignment="1">
      <alignment/>
    </xf>
    <xf numFmtId="0" fontId="6" fillId="0" borderId="0" xfId="0" applyFont="1" applyFill="1" applyBorder="1" applyAlignment="1" applyProtection="1">
      <alignment horizontal="left"/>
      <protection/>
    </xf>
    <xf numFmtId="0" fontId="6" fillId="0" borderId="28" xfId="0" applyFont="1" applyFill="1" applyBorder="1" applyAlignment="1">
      <alignment horizontal="center"/>
    </xf>
    <xf numFmtId="0" fontId="6" fillId="0" borderId="25" xfId="0" applyFont="1" applyFill="1" applyBorder="1" applyAlignment="1" applyProtection="1">
      <alignment horizontal="centerContinuous"/>
      <protection/>
    </xf>
    <xf numFmtId="0" fontId="8" fillId="0" borderId="44" xfId="0" applyFont="1" applyBorder="1" applyAlignment="1">
      <alignment/>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75" xfId="0" applyFont="1" applyBorder="1" applyAlignment="1">
      <alignment/>
    </xf>
    <xf numFmtId="0" fontId="6" fillId="0" borderId="1" xfId="0" applyFont="1" applyFill="1" applyBorder="1" applyAlignment="1" applyProtection="1">
      <alignment horizontal="center" vertical="center"/>
      <protection/>
    </xf>
    <xf numFmtId="0" fontId="6" fillId="0" borderId="5" xfId="0" applyFont="1" applyFill="1" applyBorder="1" applyAlignment="1" applyProtection="1">
      <alignment horizontal="center" vertical="center"/>
      <protection/>
    </xf>
    <xf numFmtId="0" fontId="6" fillId="0" borderId="6" xfId="0" applyFont="1" applyFill="1" applyBorder="1" applyAlignment="1" applyProtection="1">
      <alignment horizontal="center" vertical="center"/>
      <protection/>
    </xf>
    <xf numFmtId="0" fontId="8" fillId="0" borderId="11" xfId="0" applyFont="1" applyFill="1" applyBorder="1" applyAlignment="1">
      <alignment/>
    </xf>
    <xf numFmtId="49" fontId="14" fillId="0" borderId="5" xfId="0" applyNumberFormat="1" applyFont="1" applyFill="1" applyBorder="1" applyAlignment="1" applyProtection="1">
      <alignment horizontal="left" vertical="center"/>
      <protection/>
    </xf>
    <xf numFmtId="0" fontId="14" fillId="0" borderId="2" xfId="0" applyFont="1" applyFill="1" applyBorder="1" applyAlignment="1" applyProtection="1">
      <alignment horizontal="left" vertical="center"/>
      <protection/>
    </xf>
    <xf numFmtId="0" fontId="14" fillId="0" borderId="27" xfId="0" applyFont="1" applyFill="1" applyBorder="1" applyAlignment="1">
      <alignment vertical="top"/>
    </xf>
    <xf numFmtId="0" fontId="14" fillId="0" borderId="39" xfId="0" applyFont="1" applyBorder="1" applyAlignment="1">
      <alignment horizontal="left" vertical="top" wrapText="1"/>
    </xf>
    <xf numFmtId="0" fontId="14" fillId="0" borderId="22" xfId="0" applyFont="1" applyFill="1" applyBorder="1" applyAlignment="1">
      <alignment vertical="top"/>
    </xf>
    <xf numFmtId="0" fontId="14" fillId="0" borderId="35" xfId="0" applyFont="1" applyBorder="1" applyAlignment="1">
      <alignment horizontal="left" vertical="top" wrapText="1"/>
    </xf>
    <xf numFmtId="0" fontId="14" fillId="0" borderId="23" xfId="0" applyFont="1" applyFill="1" applyBorder="1" applyAlignment="1">
      <alignment horizontal="left" vertical="top"/>
    </xf>
    <xf numFmtId="0" fontId="14" fillId="0" borderId="12" xfId="0" applyFont="1" applyBorder="1" applyAlignment="1">
      <alignment horizontal="left" vertical="top" wrapText="1"/>
    </xf>
    <xf numFmtId="0" fontId="14" fillId="0" borderId="23" xfId="0" applyFont="1" applyFill="1" applyBorder="1" applyAlignment="1">
      <alignment vertical="top"/>
    </xf>
    <xf numFmtId="0" fontId="8" fillId="0" borderId="0" xfId="0" applyFont="1" applyAlignment="1">
      <alignment vertical="top"/>
    </xf>
    <xf numFmtId="0" fontId="14" fillId="0" borderId="1" xfId="0" applyFont="1" applyFill="1" applyBorder="1" applyAlignment="1">
      <alignment vertical="top"/>
    </xf>
    <xf numFmtId="0" fontId="14" fillId="0" borderId="8" xfId="0" applyFont="1" applyBorder="1" applyAlignment="1">
      <alignment horizontal="left" vertical="top" wrapText="1"/>
    </xf>
    <xf numFmtId="49" fontId="14" fillId="0" borderId="41" xfId="0" applyNumberFormat="1"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14" fillId="0" borderId="22" xfId="0" applyFont="1" applyFill="1" applyBorder="1" applyAlignment="1" applyProtection="1">
      <alignment horizontal="left" vertical="top"/>
      <protection/>
    </xf>
    <xf numFmtId="49" fontId="14" fillId="0" borderId="42" xfId="0" applyNumberFormat="1" applyFont="1" applyFill="1" applyBorder="1" applyAlignment="1" applyProtection="1">
      <alignment horizontal="left" vertical="center"/>
      <protection/>
    </xf>
    <xf numFmtId="49" fontId="14" fillId="0" borderId="28" xfId="0" applyNumberFormat="1" applyFont="1" applyFill="1" applyBorder="1" applyAlignment="1" applyProtection="1">
      <alignment horizontal="left" vertical="center"/>
      <protection/>
    </xf>
    <xf numFmtId="49" fontId="14" fillId="0" borderId="15" xfId="0" applyNumberFormat="1" applyFont="1" applyFill="1" applyBorder="1" applyAlignment="1" applyProtection="1">
      <alignment horizontal="left" vertical="center"/>
      <protection/>
    </xf>
    <xf numFmtId="0" fontId="14" fillId="0" borderId="20" xfId="0" applyFont="1" applyFill="1" applyBorder="1" applyAlignment="1" applyProtection="1">
      <alignment horizontal="left" vertical="center"/>
      <protection/>
    </xf>
    <xf numFmtId="0" fontId="14" fillId="0" borderId="22" xfId="0" applyFont="1" applyFill="1" applyBorder="1" applyAlignment="1" applyProtection="1" quotePrefix="1">
      <alignment horizontal="left" vertical="top"/>
      <protection/>
    </xf>
    <xf numFmtId="0" fontId="14" fillId="0" borderId="23" xfId="0" applyFont="1" applyFill="1" applyBorder="1" applyAlignment="1" applyProtection="1">
      <alignment horizontal="left" vertical="top"/>
      <protection/>
    </xf>
    <xf numFmtId="0" fontId="14" fillId="0" borderId="12" xfId="0" applyFont="1" applyBorder="1" applyAlignment="1" quotePrefix="1">
      <alignment horizontal="left" vertical="top" wrapText="1"/>
    </xf>
    <xf numFmtId="49" fontId="14" fillId="0" borderId="6" xfId="0" applyNumberFormat="1" applyFont="1" applyFill="1" applyBorder="1" applyAlignment="1" applyProtection="1">
      <alignment horizontal="left" vertical="center"/>
      <protection/>
    </xf>
    <xf numFmtId="0" fontId="14" fillId="0" borderId="1" xfId="0" applyFont="1" applyFill="1" applyBorder="1" applyAlignment="1" applyProtection="1">
      <alignment horizontal="left" vertical="top" wrapText="1"/>
      <protection/>
    </xf>
    <xf numFmtId="0" fontId="14" fillId="0" borderId="27" xfId="0" applyFont="1" applyFill="1" applyBorder="1" applyAlignment="1" applyProtection="1">
      <alignment horizontal="left" vertical="top"/>
      <protection/>
    </xf>
    <xf numFmtId="0" fontId="14" fillId="0" borderId="1" xfId="0" applyFont="1" applyFill="1" applyBorder="1" applyAlignment="1" applyProtection="1">
      <alignment horizontal="left" vertical="top"/>
      <protection/>
    </xf>
    <xf numFmtId="49" fontId="14" fillId="0" borderId="22" xfId="0" applyNumberFormat="1" applyFont="1" applyFill="1" applyBorder="1" applyAlignment="1" applyProtection="1">
      <alignment horizontal="left" vertical="top"/>
      <protection/>
    </xf>
    <xf numFmtId="0" fontId="14" fillId="0" borderId="11" xfId="0" applyFont="1" applyBorder="1" applyAlignment="1" applyProtection="1" quotePrefix="1">
      <alignment horizontal="left" vertical="center" indent="2"/>
      <protection/>
    </xf>
    <xf numFmtId="49" fontId="14" fillId="0" borderId="1" xfId="0" applyNumberFormat="1" applyFont="1" applyFill="1" applyBorder="1" applyAlignment="1" applyProtection="1">
      <alignment horizontal="left" vertical="top"/>
      <protection/>
    </xf>
    <xf numFmtId="49" fontId="14" fillId="0" borderId="7" xfId="0" applyNumberFormat="1" applyFont="1" applyFill="1" applyBorder="1" applyAlignment="1" applyProtection="1">
      <alignment horizontal="left" vertical="center"/>
      <protection/>
    </xf>
    <xf numFmtId="0" fontId="14" fillId="0" borderId="18" xfId="0" applyFont="1" applyFill="1" applyBorder="1" applyAlignment="1" applyProtection="1">
      <alignment horizontal="left" vertical="center" indent="1"/>
      <protection/>
    </xf>
    <xf numFmtId="49" fontId="14" fillId="0" borderId="30" xfId="0" applyNumberFormat="1" applyFont="1" applyFill="1" applyBorder="1" applyAlignment="1" applyProtection="1">
      <alignment horizontal="left" vertical="center"/>
      <protection/>
    </xf>
    <xf numFmtId="0" fontId="14" fillId="0" borderId="11" xfId="0" applyFont="1" applyFill="1" applyBorder="1" applyAlignment="1" applyProtection="1">
      <alignment horizontal="left" vertical="center"/>
      <protection/>
    </xf>
    <xf numFmtId="0" fontId="14" fillId="0" borderId="23" xfId="0" applyFont="1" applyFill="1" applyBorder="1" applyAlignment="1" applyProtection="1">
      <alignment horizontal="left" vertical="top" wrapText="1"/>
      <protection/>
    </xf>
    <xf numFmtId="0" fontId="14" fillId="0" borderId="37" xfId="0" applyFont="1" applyFill="1" applyBorder="1" applyAlignment="1" applyProtection="1">
      <alignment horizontal="left" vertical="top" wrapText="1"/>
      <protection/>
    </xf>
    <xf numFmtId="0" fontId="14" fillId="0" borderId="14" xfId="0" applyFont="1" applyBorder="1" applyAlignment="1">
      <alignment horizontal="left" vertical="top" wrapText="1"/>
    </xf>
    <xf numFmtId="0" fontId="6"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indent="2"/>
      <protection/>
    </xf>
    <xf numFmtId="0" fontId="8" fillId="0" borderId="0" xfId="0" applyFont="1" applyBorder="1" applyAlignment="1">
      <alignment horizontal="left" vertical="top" wrapText="1"/>
    </xf>
    <xf numFmtId="0" fontId="21" fillId="0" borderId="0" xfId="0" applyFont="1" applyFill="1" applyBorder="1" applyAlignment="1" applyProtection="1" quotePrefix="1">
      <alignment horizontal="left" vertical="top" wrapText="1"/>
      <protection/>
    </xf>
    <xf numFmtId="0" fontId="4" fillId="0" borderId="0" xfId="0" applyFont="1" applyAlignment="1">
      <alignment vertical="top" wrapText="1"/>
    </xf>
    <xf numFmtId="0" fontId="6" fillId="0" borderId="0" xfId="0" applyFont="1" applyFill="1" applyBorder="1" applyAlignment="1" applyProtection="1">
      <alignment horizontal="centerContinuous"/>
      <protection/>
    </xf>
    <xf numFmtId="0" fontId="6" fillId="0" borderId="67" xfId="0" applyFont="1" applyFill="1" applyBorder="1" applyAlignment="1">
      <alignment horizontal="center" vertical="center"/>
    </xf>
    <xf numFmtId="0" fontId="6" fillId="0" borderId="9" xfId="0" applyFont="1" applyFill="1" applyBorder="1" applyAlignment="1" applyProtection="1">
      <alignment horizontal="center" vertical="center"/>
      <protection/>
    </xf>
    <xf numFmtId="0" fontId="6" fillId="0" borderId="68" xfId="0" applyFont="1" applyFill="1" applyBorder="1" applyAlignment="1">
      <alignment horizontal="center" vertical="center"/>
    </xf>
    <xf numFmtId="0" fontId="14" fillId="2" borderId="7" xfId="0" applyFont="1" applyFill="1" applyBorder="1" applyAlignment="1" applyProtection="1">
      <alignment horizontal="left" vertical="center"/>
      <protection/>
    </xf>
    <xf numFmtId="0" fontId="8" fillId="2" borderId="0" xfId="0" applyFont="1" applyFill="1" applyAlignment="1">
      <alignment/>
    </xf>
    <xf numFmtId="0" fontId="14" fillId="0" borderId="5" xfId="0" applyFont="1" applyFill="1" applyBorder="1" applyAlignment="1" applyProtection="1">
      <alignment horizontal="left" vertical="center"/>
      <protection/>
    </xf>
    <xf numFmtId="0" fontId="14" fillId="0" borderId="6" xfId="0" applyFont="1" applyFill="1" applyBorder="1" applyAlignment="1" applyProtection="1">
      <alignment horizontal="left" vertical="center"/>
      <protection/>
    </xf>
    <xf numFmtId="0" fontId="14" fillId="0" borderId="2"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8" fillId="2" borderId="0" xfId="0" applyFont="1" applyFill="1" applyAlignment="1">
      <alignment vertical="top"/>
    </xf>
    <xf numFmtId="0" fontId="14" fillId="0" borderId="2" xfId="0" applyFont="1" applyFill="1" applyBorder="1" applyAlignment="1" applyProtection="1">
      <alignment horizontal="left" vertical="top"/>
      <protection/>
    </xf>
    <xf numFmtId="0" fontId="14" fillId="0" borderId="35" xfId="0" applyFont="1" applyBorder="1" applyAlignment="1">
      <alignment horizontal="left" vertical="top"/>
    </xf>
    <xf numFmtId="0" fontId="14" fillId="0" borderId="36" xfId="0" applyFont="1" applyFill="1" applyBorder="1" applyAlignment="1" applyProtection="1">
      <alignment horizontal="left" vertical="center"/>
      <protection/>
    </xf>
    <xf numFmtId="0" fontId="14" fillId="0" borderId="17" xfId="0" applyFont="1" applyFill="1" applyBorder="1" applyAlignment="1" applyProtection="1" quotePrefix="1">
      <alignment horizontal="left" vertical="center" indent="1"/>
      <protection/>
    </xf>
    <xf numFmtId="49" fontId="14" fillId="0" borderId="37" xfId="0" applyNumberFormat="1" applyFont="1" applyFill="1" applyBorder="1" applyAlignment="1" applyProtection="1">
      <alignment horizontal="left" vertical="top"/>
      <protection/>
    </xf>
    <xf numFmtId="0" fontId="14" fillId="0" borderId="0" xfId="0" applyFont="1" applyBorder="1" applyAlignment="1">
      <alignment horizontal="left" vertical="top" wrapText="1"/>
    </xf>
    <xf numFmtId="0" fontId="14" fillId="0" borderId="26" xfId="0" applyFont="1" applyBorder="1" applyAlignment="1">
      <alignment horizontal="left" vertical="top" wrapText="1"/>
    </xf>
    <xf numFmtId="0" fontId="3" fillId="0" borderId="0" xfId="0" applyFont="1" applyFill="1" applyBorder="1" applyAlignment="1" applyProtection="1">
      <alignment horizontal="left" vertical="center" indent="1"/>
      <protection/>
    </xf>
    <xf numFmtId="0" fontId="3" fillId="0" borderId="25" xfId="0" applyFont="1" applyFill="1" applyBorder="1" applyAlignment="1" applyProtection="1">
      <alignment horizontal="left" vertical="center" indent="1"/>
      <protection/>
    </xf>
    <xf numFmtId="0" fontId="3" fillId="0" borderId="3"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indent="1"/>
      <protection locked="0"/>
    </xf>
    <xf numFmtId="0" fontId="3" fillId="0" borderId="4" xfId="0" applyFont="1" applyFill="1" applyBorder="1" applyAlignment="1" applyProtection="1">
      <alignment horizontal="left" vertical="center"/>
      <protection/>
    </xf>
    <xf numFmtId="0" fontId="3" fillId="0" borderId="32" xfId="0" applyFont="1" applyFill="1" applyBorder="1" applyAlignment="1" applyProtection="1">
      <alignment horizontal="left" vertical="center"/>
      <protection/>
    </xf>
    <xf numFmtId="0" fontId="3" fillId="0" borderId="36" xfId="0" applyFont="1" applyFill="1" applyBorder="1" applyAlignment="1" applyProtection="1">
      <alignment horizontal="left" vertical="center"/>
      <protection/>
    </xf>
    <xf numFmtId="0" fontId="3" fillId="0" borderId="31" xfId="0" applyFont="1" applyFill="1" applyBorder="1" applyAlignment="1" applyProtection="1">
      <alignment horizontal="left" vertical="center" indent="1"/>
      <protection/>
    </xf>
    <xf numFmtId="0" fontId="3" fillId="0" borderId="43" xfId="0" applyFont="1" applyFill="1" applyBorder="1" applyAlignment="1" applyProtection="1">
      <alignment horizontal="left" vertical="center"/>
      <protection/>
    </xf>
    <xf numFmtId="0" fontId="4" fillId="0" borderId="13" xfId="0" applyFont="1" applyFill="1" applyBorder="1" applyAlignment="1" applyProtection="1">
      <alignment horizontal="center" vertical="center"/>
      <protection/>
    </xf>
    <xf numFmtId="0" fontId="40" fillId="0" borderId="13" xfId="0" applyNumberFormat="1" applyFont="1" applyFill="1" applyBorder="1" applyAlignment="1" applyProtection="1">
      <alignment horizontal="right" vertical="center"/>
      <protection locked="0"/>
    </xf>
    <xf numFmtId="0" fontId="40" fillId="0" borderId="14" xfId="0" applyNumberFormat="1" applyFont="1" applyFill="1" applyBorder="1" applyAlignment="1" applyProtection="1">
      <alignment horizontal="right" vertical="center"/>
      <protection locked="0"/>
    </xf>
    <xf numFmtId="0" fontId="6" fillId="0" borderId="7" xfId="0" applyFont="1" applyFill="1" applyBorder="1" applyAlignment="1" applyProtection="1">
      <alignment horizontal="right"/>
      <protection/>
    </xf>
    <xf numFmtId="0" fontId="4" fillId="0" borderId="0" xfId="0" applyFont="1" applyFill="1" applyBorder="1" applyAlignment="1" applyProtection="1">
      <alignment horizontal="left" vertical="center" indent="2"/>
      <protection/>
    </xf>
    <xf numFmtId="0" fontId="4" fillId="0" borderId="0" xfId="0" applyFont="1" applyFill="1" applyBorder="1" applyAlignment="1" applyProtection="1">
      <alignment horizontal="center" vertical="center"/>
      <protection/>
    </xf>
    <xf numFmtId="0" fontId="5" fillId="0" borderId="26" xfId="0" applyFont="1" applyFill="1" applyBorder="1" applyAlignment="1" applyProtection="1">
      <alignment horizontal="left" vertical="center"/>
      <protection/>
    </xf>
    <xf numFmtId="0" fontId="3" fillId="0" borderId="7" xfId="0" applyFont="1" applyFill="1" applyBorder="1" applyAlignment="1" applyProtection="1">
      <alignment horizontal="right" vertical="center"/>
      <protection locked="0"/>
    </xf>
    <xf numFmtId="0" fontId="3" fillId="0" borderId="0" xfId="0" applyFont="1" applyBorder="1" applyAlignment="1">
      <alignment horizontal="left" vertical="center"/>
    </xf>
    <xf numFmtId="0" fontId="6" fillId="0" borderId="7" xfId="0" applyFont="1" applyFill="1" applyBorder="1" applyAlignment="1" applyProtection="1">
      <alignment horizontal="right" vertical="center"/>
      <protection/>
    </xf>
    <xf numFmtId="0" fontId="3" fillId="0" borderId="0" xfId="0" applyFont="1" applyBorder="1" applyAlignment="1">
      <alignment horizontal="left" vertical="center" indent="1"/>
    </xf>
    <xf numFmtId="0" fontId="3" fillId="0" borderId="7" xfId="0" applyFont="1" applyFill="1" applyBorder="1" applyAlignment="1" applyProtection="1" quotePrefix="1">
      <alignment horizontal="right" vertical="center" wrapText="1"/>
      <protection/>
    </xf>
    <xf numFmtId="0" fontId="3" fillId="0" borderId="16" xfId="0" applyFont="1" applyFill="1" applyBorder="1" applyAlignment="1" applyProtection="1">
      <alignment horizontal="right" vertical="center"/>
      <protection/>
    </xf>
    <xf numFmtId="0" fontId="3" fillId="0" borderId="31" xfId="0" applyFont="1" applyFill="1" applyBorder="1" applyAlignment="1" applyProtection="1">
      <alignment horizontal="left" vertical="center"/>
      <protection/>
    </xf>
    <xf numFmtId="0" fontId="6" fillId="0" borderId="0" xfId="0" applyFont="1" applyFill="1" applyBorder="1" applyAlignment="1">
      <alignment horizontal="center" vertical="center"/>
    </xf>
    <xf numFmtId="0" fontId="14" fillId="0" borderId="27" xfId="0" applyFont="1" applyFill="1" applyBorder="1" applyAlignment="1">
      <alignment horizontal="right" vertical="top"/>
    </xf>
    <xf numFmtId="0" fontId="14" fillId="0" borderId="22" xfId="0" applyFont="1" applyFill="1" applyBorder="1" applyAlignment="1">
      <alignment horizontal="right" vertical="top"/>
    </xf>
    <xf numFmtId="0" fontId="14" fillId="0" borderId="23" xfId="0" applyFont="1" applyFill="1" applyBorder="1" applyAlignment="1">
      <alignment horizontal="right" vertical="top"/>
    </xf>
    <xf numFmtId="0" fontId="14" fillId="0" borderId="1" xfId="0" applyFont="1" applyFill="1" applyBorder="1" applyAlignment="1">
      <alignment horizontal="right" vertical="top"/>
    </xf>
    <xf numFmtId="0" fontId="14" fillId="0" borderId="27" xfId="0" applyFont="1" applyFill="1" applyBorder="1" applyAlignment="1" applyProtection="1">
      <alignment horizontal="right" vertical="top"/>
      <protection/>
    </xf>
    <xf numFmtId="0" fontId="14" fillId="0" borderId="22" xfId="0" applyFont="1" applyFill="1" applyBorder="1" applyAlignment="1" applyProtection="1">
      <alignment horizontal="right" vertical="top"/>
      <protection/>
    </xf>
    <xf numFmtId="0" fontId="14" fillId="0" borderId="23" xfId="0" applyFont="1" applyFill="1" applyBorder="1" applyAlignment="1" applyProtection="1">
      <alignment horizontal="right" vertical="top"/>
      <protection/>
    </xf>
    <xf numFmtId="0" fontId="14" fillId="0" borderId="1" xfId="0" applyFont="1" applyFill="1" applyBorder="1" applyAlignment="1" applyProtection="1">
      <alignment horizontal="right" vertical="top" wrapText="1"/>
      <protection/>
    </xf>
    <xf numFmtId="0" fontId="14" fillId="0" borderId="1" xfId="0" applyFont="1" applyFill="1" applyBorder="1" applyAlignment="1" applyProtection="1">
      <alignment horizontal="right" vertical="top"/>
      <protection/>
    </xf>
    <xf numFmtId="49" fontId="14" fillId="0" borderId="22" xfId="0" applyNumberFormat="1" applyFont="1" applyFill="1" applyBorder="1" applyAlignment="1" applyProtection="1">
      <alignment horizontal="right" vertical="top"/>
      <protection/>
    </xf>
    <xf numFmtId="49" fontId="14" fillId="0" borderId="1" xfId="0" applyNumberFormat="1" applyFont="1" applyFill="1" applyBorder="1" applyAlignment="1" applyProtection="1">
      <alignment vertical="top"/>
      <protection/>
    </xf>
    <xf numFmtId="0" fontId="14" fillId="0" borderId="11" xfId="0" applyFont="1" applyBorder="1" applyAlignment="1" applyProtection="1">
      <alignment horizontal="left" vertical="center" indent="1"/>
      <protection/>
    </xf>
    <xf numFmtId="0" fontId="14" fillId="0" borderId="23" xfId="0" applyFont="1" applyFill="1" applyBorder="1" applyAlignment="1" applyProtection="1">
      <alignment horizontal="right" vertical="top" wrapText="1"/>
      <protection/>
    </xf>
    <xf numFmtId="0" fontId="6" fillId="0" borderId="9" xfId="0" applyFont="1" applyFill="1" applyBorder="1" applyAlignment="1">
      <alignment horizontal="center" vertical="center"/>
    </xf>
    <xf numFmtId="49" fontId="14" fillId="0" borderId="37" xfId="0" applyNumberFormat="1" applyFont="1" applyFill="1" applyBorder="1" applyAlignment="1" applyProtection="1">
      <alignment horizontal="right" vertical="top"/>
      <protection/>
    </xf>
    <xf numFmtId="0" fontId="8" fillId="0" borderId="0" xfId="23" applyFont="1" applyFill="1" applyAlignment="1" applyProtection="1">
      <alignment horizontal="left"/>
      <protection/>
    </xf>
    <xf numFmtId="0" fontId="8" fillId="0" borderId="0" xfId="23" applyFont="1" applyAlignment="1" applyProtection="1">
      <alignment horizontal="left"/>
      <protection/>
    </xf>
    <xf numFmtId="0" fontId="8" fillId="0" borderId="0" xfId="26" applyFont="1" applyFill="1" applyAlignment="1" applyProtection="1">
      <alignment horizontal="left"/>
      <protection locked="0"/>
    </xf>
    <xf numFmtId="0" fontId="6" fillId="0" borderId="0" xfId="26" applyFont="1" applyFill="1" applyAlignment="1" applyProtection="1">
      <alignment horizontal="left"/>
      <protection locked="0"/>
    </xf>
    <xf numFmtId="0" fontId="8" fillId="0" borderId="4" xfId="23" applyFont="1" applyBorder="1" applyAlignment="1" applyProtection="1">
      <alignment horizontal="left" vertical="center" indent="2"/>
      <protection/>
    </xf>
    <xf numFmtId="0" fontId="8" fillId="0" borderId="32" xfId="23" applyFont="1" applyBorder="1" applyAlignment="1" applyProtection="1">
      <alignment horizontal="left" vertical="center" indent="2"/>
      <protection/>
    </xf>
    <xf numFmtId="0" fontId="3" fillId="0" borderId="22" xfId="26" applyFont="1" applyBorder="1" applyAlignment="1" applyProtection="1">
      <alignment horizontal="left" vertical="center"/>
      <protection locked="0"/>
    </xf>
    <xf numFmtId="0" fontId="14" fillId="0" borderId="22" xfId="0" applyFont="1" applyBorder="1" applyAlignment="1" applyProtection="1">
      <alignment horizontal="left" vertical="center"/>
      <protection/>
    </xf>
    <xf numFmtId="0" fontId="14" fillId="0" borderId="22" xfId="24" applyFont="1" applyBorder="1" applyAlignment="1" applyProtection="1">
      <alignment horizontal="left" vertical="center"/>
      <protection/>
    </xf>
    <xf numFmtId="0" fontId="14" fillId="0" borderId="72" xfId="24" applyFont="1" applyBorder="1" applyAlignment="1" applyProtection="1">
      <alignment horizontal="left" vertical="center"/>
      <protection/>
    </xf>
    <xf numFmtId="0" fontId="3" fillId="0" borderId="72" xfId="26" applyFont="1" applyBorder="1" applyAlignment="1" applyProtection="1">
      <alignment horizontal="left" vertical="center"/>
      <protection/>
    </xf>
    <xf numFmtId="0" fontId="3" fillId="0" borderId="9" xfId="0" applyFont="1" applyFill="1" applyBorder="1" applyAlignment="1" applyProtection="1">
      <alignment horizontal="center"/>
      <protection/>
    </xf>
    <xf numFmtId="0" fontId="0" fillId="0" borderId="25" xfId="0" applyBorder="1" applyAlignment="1" applyProtection="1">
      <alignment horizontal="center"/>
      <protection/>
    </xf>
    <xf numFmtId="0" fontId="14" fillId="0" borderId="23" xfId="0" applyFont="1" applyFill="1" applyBorder="1" applyAlignment="1" applyProtection="1">
      <alignment horizontal="left" vertical="top" wrapText="1"/>
      <protection/>
    </xf>
    <xf numFmtId="0" fontId="3" fillId="5" borderId="15" xfId="26" applyFont="1" applyFill="1" applyBorder="1" applyAlignment="1" applyProtection="1">
      <alignment horizontal="left" vertical="center"/>
      <protection/>
    </xf>
    <xf numFmtId="0" fontId="8" fillId="0" borderId="18" xfId="24" applyFont="1" applyBorder="1" applyAlignment="1" applyProtection="1">
      <alignment horizontal="left" vertical="center"/>
      <protection locked="0"/>
    </xf>
    <xf numFmtId="0" fontId="0" fillId="0" borderId="0" xfId="21" applyAlignment="1">
      <alignment vertical="center"/>
      <protection/>
    </xf>
    <xf numFmtId="0" fontId="14" fillId="0" borderId="22" xfId="0" applyFont="1" applyFill="1" applyBorder="1" applyAlignment="1" applyProtection="1">
      <alignment horizontal="left" vertical="top" wrapText="1"/>
      <protection/>
    </xf>
    <xf numFmtId="3" fontId="3" fillId="0" borderId="0" xfId="0" applyNumberFormat="1" applyFont="1" applyFill="1" applyBorder="1" applyAlignment="1" applyProtection="1">
      <alignment vertical="center"/>
      <protection/>
    </xf>
    <xf numFmtId="0" fontId="4" fillId="0" borderId="11" xfId="0" applyFont="1" applyFill="1" applyBorder="1" applyAlignment="1" applyProtection="1">
      <alignment/>
      <protection locked="0"/>
    </xf>
    <xf numFmtId="0" fontId="4" fillId="0" borderId="12" xfId="0" applyFont="1" applyFill="1" applyBorder="1" applyAlignment="1" applyProtection="1">
      <alignment/>
      <protection locked="0"/>
    </xf>
    <xf numFmtId="3" fontId="3" fillId="0" borderId="18" xfId="0" applyNumberFormat="1" applyFont="1" applyFill="1" applyBorder="1" applyAlignment="1" applyProtection="1">
      <alignment horizontal="right" vertical="center" wrapText="1"/>
      <protection locked="0"/>
    </xf>
    <xf numFmtId="0" fontId="3" fillId="0" borderId="0" xfId="26" applyFont="1" applyFill="1" applyBorder="1" applyAlignment="1" applyProtection="1">
      <alignment horizontal="right" vertical="center"/>
      <protection/>
    </xf>
    <xf numFmtId="49" fontId="3" fillId="0" borderId="15" xfId="0" applyNumberFormat="1" applyFont="1" applyFill="1" applyBorder="1" applyAlignment="1" applyProtection="1">
      <alignment vertical="center"/>
      <protection/>
    </xf>
    <xf numFmtId="49" fontId="3" fillId="0" borderId="5" xfId="0" applyNumberFormat="1" applyFont="1" applyFill="1" applyBorder="1" applyAlignment="1" applyProtection="1">
      <alignment vertical="center"/>
      <protection/>
    </xf>
    <xf numFmtId="49" fontId="3" fillId="0" borderId="6" xfId="0" applyNumberFormat="1" applyFont="1" applyFill="1" applyBorder="1" applyAlignment="1" applyProtection="1">
      <alignment vertical="center"/>
      <protection/>
    </xf>
    <xf numFmtId="49" fontId="3" fillId="0" borderId="7" xfId="0" applyNumberFormat="1" applyFont="1" applyFill="1" applyBorder="1" applyAlignment="1" applyProtection="1">
      <alignment vertical="center"/>
      <protection/>
    </xf>
    <xf numFmtId="49" fontId="3" fillId="0" borderId="28" xfId="0" applyNumberFormat="1" applyFont="1" applyFill="1" applyBorder="1" applyAlignment="1" applyProtection="1">
      <alignment vertical="center"/>
      <protection/>
    </xf>
    <xf numFmtId="49" fontId="3" fillId="0" borderId="36"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14" fillId="0" borderId="0" xfId="0" applyFont="1" applyBorder="1" applyAlignment="1" applyProtection="1">
      <alignment horizontal="left" vertical="center"/>
      <protection/>
    </xf>
    <xf numFmtId="0" fontId="4" fillId="0" borderId="81" xfId="0" applyFont="1" applyFill="1" applyBorder="1" applyAlignment="1" applyProtection="1">
      <alignment/>
      <protection/>
    </xf>
    <xf numFmtId="0" fontId="14" fillId="0" borderId="2"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26" xfId="0" applyFont="1" applyFill="1" applyBorder="1" applyAlignment="1" applyProtection="1">
      <alignment horizontal="center" vertical="center"/>
      <protection/>
    </xf>
    <xf numFmtId="0" fontId="4" fillId="0" borderId="0" xfId="0" applyFont="1" applyAlignment="1" applyProtection="1">
      <alignment/>
      <protection/>
    </xf>
    <xf numFmtId="0" fontId="3" fillId="0" borderId="10" xfId="0" applyFont="1" applyFill="1" applyBorder="1" applyAlignment="1" applyProtection="1">
      <alignment horizontal="center"/>
      <protection/>
    </xf>
    <xf numFmtId="0" fontId="3" fillId="0" borderId="9" xfId="0" applyFont="1" applyFill="1" applyBorder="1" applyAlignment="1" applyProtection="1">
      <alignment horizontal="center"/>
      <protection/>
    </xf>
    <xf numFmtId="0" fontId="3" fillId="0" borderId="73" xfId="0" applyFont="1" applyFill="1" applyBorder="1" applyAlignment="1" applyProtection="1">
      <alignment/>
      <protection locked="0"/>
    </xf>
    <xf numFmtId="0" fontId="4" fillId="0" borderId="9" xfId="0" applyFont="1" applyBorder="1" applyAlignment="1" applyProtection="1">
      <alignment/>
      <protection/>
    </xf>
    <xf numFmtId="0" fontId="4" fillId="0" borderId="65" xfId="0" applyFont="1" applyBorder="1" applyAlignment="1" applyProtection="1">
      <alignment/>
      <protection/>
    </xf>
    <xf numFmtId="0" fontId="3" fillId="0" borderId="7" xfId="0" applyFont="1" applyFill="1" applyBorder="1" applyAlignment="1" applyProtection="1">
      <alignment horizontal="center"/>
      <protection/>
    </xf>
    <xf numFmtId="0" fontId="3" fillId="0" borderId="19" xfId="0" applyFont="1" applyFill="1" applyBorder="1" applyAlignment="1" applyProtection="1">
      <alignment/>
      <protection locked="0"/>
    </xf>
    <xf numFmtId="0" fontId="4" fillId="0" borderId="0" xfId="0" applyFont="1" applyBorder="1" applyAlignment="1" applyProtection="1">
      <alignment/>
      <protection/>
    </xf>
    <xf numFmtId="0" fontId="4" fillId="0" borderId="26" xfId="0" applyFont="1" applyBorder="1" applyAlignment="1" applyProtection="1">
      <alignment/>
      <protection/>
    </xf>
    <xf numFmtId="0" fontId="3" fillId="0" borderId="27" xfId="0" applyFont="1" applyBorder="1" applyAlignment="1" applyProtection="1">
      <alignment vertical="center"/>
      <protection/>
    </xf>
    <xf numFmtId="0" fontId="3" fillId="0" borderId="3" xfId="0" applyFont="1" applyBorder="1" applyAlignment="1" applyProtection="1">
      <alignment vertical="center"/>
      <protection locked="0"/>
    </xf>
    <xf numFmtId="0" fontId="3" fillId="0" borderId="27" xfId="0" applyFont="1" applyBorder="1" applyAlignment="1" applyProtection="1">
      <alignment horizontal="left" vertical="center"/>
      <protection/>
    </xf>
    <xf numFmtId="0" fontId="3" fillId="0" borderId="75" xfId="0" applyFont="1" applyFill="1" applyBorder="1" applyAlignment="1" applyProtection="1">
      <alignment/>
      <protection locked="0"/>
    </xf>
    <xf numFmtId="0" fontId="3" fillId="0" borderId="0" xfId="0" applyFont="1" applyBorder="1" applyAlignment="1" applyProtection="1">
      <alignment horizontal="left" vertical="center"/>
      <protection/>
    </xf>
    <xf numFmtId="0" fontId="4" fillId="0" borderId="0"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63" fillId="0" borderId="0" xfId="0" applyFont="1" applyFill="1" applyBorder="1" applyAlignment="1" applyProtection="1">
      <alignment horizontal="center"/>
      <protection/>
    </xf>
    <xf numFmtId="0" fontId="4" fillId="0" borderId="26" xfId="0" applyFont="1" applyBorder="1" applyAlignment="1" applyProtection="1">
      <alignment vertical="center"/>
      <protection locked="0"/>
    </xf>
    <xf numFmtId="0" fontId="63" fillId="0" borderId="0" xfId="0" applyFont="1" applyBorder="1" applyAlignment="1" applyProtection="1">
      <alignment horizontal="center"/>
      <protection/>
    </xf>
    <xf numFmtId="0" fontId="3" fillId="0" borderId="25" xfId="0" applyFont="1" applyFill="1" applyBorder="1" applyAlignment="1" applyProtection="1">
      <alignment horizontal="center"/>
      <protection/>
    </xf>
    <xf numFmtId="0" fontId="45" fillId="0" borderId="25" xfId="0" applyFont="1" applyBorder="1" applyAlignment="1" applyProtection="1">
      <alignment horizontal="right" vertical="center"/>
      <protection/>
    </xf>
    <xf numFmtId="0" fontId="30" fillId="0" borderId="25" xfId="0" applyFont="1" applyBorder="1" applyAlignment="1" applyProtection="1">
      <alignment horizontal="left" vertical="center"/>
      <protection/>
    </xf>
    <xf numFmtId="0" fontId="6" fillId="0" borderId="25" xfId="0" applyFont="1" applyFill="1" applyBorder="1" applyAlignment="1" applyProtection="1">
      <alignment vertical="center"/>
      <protection/>
    </xf>
    <xf numFmtId="0" fontId="3" fillId="0" borderId="25" xfId="0" applyFont="1" applyBorder="1" applyAlignment="1" applyProtection="1">
      <alignment vertical="center"/>
      <protection/>
    </xf>
    <xf numFmtId="0" fontId="3" fillId="0" borderId="25" xfId="0" applyFont="1" applyFill="1" applyBorder="1" applyAlignment="1" applyProtection="1">
      <alignment vertical="center"/>
      <protection/>
    </xf>
    <xf numFmtId="0" fontId="3" fillId="0" borderId="44" xfId="0" applyFont="1" applyFill="1" applyBorder="1" applyAlignment="1" applyProtection="1">
      <alignment/>
      <protection/>
    </xf>
    <xf numFmtId="0" fontId="21" fillId="0" borderId="30" xfId="0" applyFont="1" applyFill="1" applyBorder="1" applyAlignment="1" applyProtection="1">
      <alignment horizontal="left"/>
      <protection/>
    </xf>
    <xf numFmtId="0" fontId="3" fillId="0" borderId="0" xfId="0" applyFont="1" applyBorder="1" applyAlignment="1" applyProtection="1">
      <alignment/>
      <protection/>
    </xf>
    <xf numFmtId="0" fontId="4" fillId="0" borderId="28" xfId="0" applyFont="1" applyBorder="1" applyAlignment="1" applyProtection="1">
      <alignment/>
      <protection/>
    </xf>
    <xf numFmtId="0" fontId="14" fillId="0" borderId="5" xfId="0" applyFont="1" applyFill="1" applyBorder="1" applyAlignment="1" applyProtection="1">
      <alignment horizontal="center"/>
      <protection/>
    </xf>
    <xf numFmtId="0" fontId="14" fillId="0" borderId="20" xfId="0" applyFont="1" applyFill="1" applyBorder="1" applyAlignment="1" applyProtection="1">
      <alignment horizontal="center"/>
      <protection/>
    </xf>
    <xf numFmtId="0" fontId="14" fillId="0" borderId="3" xfId="0" applyFont="1" applyFill="1" applyBorder="1" applyAlignment="1" applyProtection="1">
      <alignment horizontal="center"/>
      <protection/>
    </xf>
    <xf numFmtId="0" fontId="14" fillId="0" borderId="67" xfId="0" applyFont="1" applyFill="1" applyBorder="1" applyAlignment="1" applyProtection="1">
      <alignment horizontal="center"/>
      <protection/>
    </xf>
    <xf numFmtId="0" fontId="14" fillId="0" borderId="81" xfId="0" applyFont="1" applyFill="1" applyBorder="1" applyAlignment="1" applyProtection="1">
      <alignment horizontal="center"/>
      <protection/>
    </xf>
    <xf numFmtId="0" fontId="14" fillId="0" borderId="9" xfId="0" applyFont="1" applyFill="1" applyBorder="1" applyAlignment="1" applyProtection="1">
      <alignment horizontal="center"/>
      <protection/>
    </xf>
    <xf numFmtId="0" fontId="14" fillId="0" borderId="5" xfId="0" applyFont="1" applyFill="1" applyBorder="1" applyAlignment="1" applyProtection="1">
      <alignment horizontal="center" vertical="center"/>
      <protection/>
    </xf>
    <xf numFmtId="0" fontId="14" fillId="0" borderId="6" xfId="0" applyFont="1" applyFill="1" applyBorder="1" applyAlignment="1" applyProtection="1">
      <alignment horizontal="center" vertical="center"/>
      <protection/>
    </xf>
    <xf numFmtId="0" fontId="14" fillId="0" borderId="11" xfId="0" applyFont="1" applyFill="1" applyBorder="1" applyAlignment="1" applyProtection="1">
      <alignment horizontal="center"/>
      <protection/>
    </xf>
    <xf numFmtId="0" fontId="14" fillId="0" borderId="33" xfId="0" applyFont="1" applyFill="1" applyBorder="1" applyAlignment="1" applyProtection="1">
      <alignment horizontal="center" vertical="center"/>
      <protection/>
    </xf>
    <xf numFmtId="0" fontId="14" fillId="0" borderId="35" xfId="0" applyFont="1" applyFill="1" applyBorder="1" applyAlignment="1" applyProtection="1">
      <alignment horizontal="center" vertical="center"/>
      <protection/>
    </xf>
    <xf numFmtId="49" fontId="14" fillId="5" borderId="30" xfId="0" applyNumberFormat="1" applyFont="1" applyFill="1" applyBorder="1" applyAlignment="1" applyProtection="1">
      <alignment horizontal="left" vertical="center"/>
      <protection/>
    </xf>
    <xf numFmtId="49" fontId="3" fillId="5" borderId="18" xfId="0" applyNumberFormat="1" applyFont="1" applyFill="1" applyBorder="1" applyAlignment="1" applyProtection="1">
      <alignment horizontal="left" vertical="center"/>
      <protection/>
    </xf>
    <xf numFmtId="0" fontId="14" fillId="5" borderId="3" xfId="0" applyFont="1" applyFill="1" applyBorder="1" applyAlignment="1" applyProtection="1">
      <alignment horizontal="left" vertical="center"/>
      <protection/>
    </xf>
    <xf numFmtId="0" fontId="14" fillId="5" borderId="20" xfId="0" applyFont="1" applyFill="1" applyBorder="1" applyAlignment="1" applyProtection="1">
      <alignment horizontal="center" vertical="center"/>
      <protection/>
    </xf>
    <xf numFmtId="3" fontId="13" fillId="5" borderId="33" xfId="0" applyNumberFormat="1" applyFont="1" applyFill="1" applyBorder="1" applyAlignment="1" applyProtection="1">
      <alignment horizontal="right" vertical="center"/>
      <protection locked="0"/>
    </xf>
    <xf numFmtId="3" fontId="13" fillId="5" borderId="35" xfId="0" applyNumberFormat="1" applyFont="1" applyFill="1" applyBorder="1" applyAlignment="1" applyProtection="1">
      <alignment horizontal="right" vertical="center"/>
      <protection locked="0"/>
    </xf>
    <xf numFmtId="0" fontId="4" fillId="5" borderId="0" xfId="0" applyFont="1" applyFill="1" applyBorder="1" applyAlignment="1" applyProtection="1">
      <alignment/>
      <protection/>
    </xf>
    <xf numFmtId="3" fontId="14" fillId="5" borderId="18" xfId="0" applyNumberFormat="1" applyFont="1" applyFill="1" applyBorder="1" applyAlignment="1" applyProtection="1">
      <alignment horizontal="right" vertical="center"/>
      <protection/>
    </xf>
    <xf numFmtId="3" fontId="14" fillId="5" borderId="35" xfId="0" applyNumberFormat="1" applyFont="1" applyFill="1" applyBorder="1" applyAlignment="1" applyProtection="1">
      <alignment horizontal="right" vertical="center"/>
      <protection/>
    </xf>
    <xf numFmtId="0" fontId="4" fillId="5" borderId="0" xfId="0" applyFont="1" applyFill="1" applyAlignment="1" applyProtection="1">
      <alignment/>
      <protection/>
    </xf>
    <xf numFmtId="0" fontId="4" fillId="5" borderId="0" xfId="0" applyFont="1" applyFill="1" applyAlignment="1" applyProtection="1">
      <alignment vertical="center"/>
      <protection/>
    </xf>
    <xf numFmtId="49" fontId="14" fillId="5" borderId="15" xfId="0" applyNumberFormat="1" applyFont="1" applyFill="1" applyBorder="1" applyAlignment="1" applyProtection="1">
      <alignment horizontal="left" vertical="center"/>
      <protection/>
    </xf>
    <xf numFmtId="0" fontId="14" fillId="5" borderId="27" xfId="0" applyFont="1" applyFill="1" applyBorder="1" applyAlignment="1" applyProtection="1">
      <alignment horizontal="left" vertical="center"/>
      <protection/>
    </xf>
    <xf numFmtId="0" fontId="14" fillId="5" borderId="21" xfId="0" applyFont="1" applyFill="1" applyBorder="1" applyAlignment="1" applyProtection="1">
      <alignment vertical="center"/>
      <protection/>
    </xf>
    <xf numFmtId="49" fontId="4" fillId="0" borderId="18" xfId="0" applyNumberFormat="1" applyFont="1" applyFill="1" applyBorder="1" applyAlignment="1" applyProtection="1">
      <alignment horizontal="left" vertical="center"/>
      <protection/>
    </xf>
    <xf numFmtId="0" fontId="13" fillId="0" borderId="1" xfId="0" applyFont="1" applyFill="1" applyBorder="1" applyAlignment="1" applyProtection="1">
      <alignment horizontal="left" vertical="center" indent="1"/>
      <protection/>
    </xf>
    <xf numFmtId="0" fontId="13" fillId="0" borderId="4" xfId="0" applyFont="1" applyFill="1" applyBorder="1" applyAlignment="1" applyProtection="1">
      <alignment vertical="center"/>
      <protection/>
    </xf>
    <xf numFmtId="3" fontId="13" fillId="0" borderId="33" xfId="0" applyNumberFormat="1" applyFont="1" applyFill="1" applyBorder="1" applyAlignment="1" applyProtection="1">
      <alignment horizontal="right" vertical="center"/>
      <protection locked="0"/>
    </xf>
    <xf numFmtId="3" fontId="13" fillId="0" borderId="35" xfId="0" applyNumberFormat="1" applyFont="1" applyFill="1" applyBorder="1" applyAlignment="1" applyProtection="1">
      <alignment horizontal="right" vertical="center"/>
      <protection locked="0"/>
    </xf>
    <xf numFmtId="3" fontId="14" fillId="0" borderId="18" xfId="0" applyNumberFormat="1" applyFont="1" applyFill="1" applyBorder="1" applyAlignment="1" applyProtection="1">
      <alignment horizontal="right" vertical="center"/>
      <protection/>
    </xf>
    <xf numFmtId="3" fontId="14" fillId="0" borderId="35" xfId="0" applyNumberFormat="1" applyFont="1" applyFill="1" applyBorder="1" applyAlignment="1" applyProtection="1">
      <alignment horizontal="right" vertical="center"/>
      <protection/>
    </xf>
    <xf numFmtId="0" fontId="13" fillId="0" borderId="1" xfId="0" applyFont="1" applyFill="1" applyBorder="1" applyAlignment="1" applyProtection="1">
      <alignment horizontal="left" vertical="center" indent="2"/>
      <protection/>
    </xf>
    <xf numFmtId="3" fontId="14" fillId="0" borderId="18" xfId="0" applyNumberFormat="1" applyFont="1" applyFill="1" applyBorder="1" applyAlignment="1" applyProtection="1">
      <alignment horizontal="right" vertical="center"/>
      <protection locked="0"/>
    </xf>
    <xf numFmtId="3" fontId="14" fillId="0" borderId="35" xfId="0" applyNumberFormat="1" applyFont="1" applyFill="1" applyBorder="1" applyAlignment="1" applyProtection="1">
      <alignment horizontal="right" vertical="center"/>
      <protection locked="0"/>
    </xf>
    <xf numFmtId="0" fontId="13" fillId="0" borderId="23" xfId="0" applyFont="1" applyFill="1" applyBorder="1" applyAlignment="1" applyProtection="1">
      <alignment horizontal="left" vertical="center" indent="2"/>
      <protection/>
    </xf>
    <xf numFmtId="0" fontId="13" fillId="0" borderId="32" xfId="0" applyFont="1" applyFill="1" applyBorder="1" applyAlignment="1" applyProtection="1">
      <alignment vertical="center"/>
      <protection/>
    </xf>
    <xf numFmtId="49" fontId="3" fillId="5" borderId="22" xfId="0" applyNumberFormat="1" applyFont="1" applyFill="1" applyBorder="1" applyAlignment="1" applyProtection="1">
      <alignment horizontal="left" vertical="center"/>
      <protection/>
    </xf>
    <xf numFmtId="0" fontId="14" fillId="5" borderId="1" xfId="0" applyFont="1" applyFill="1" applyBorder="1" applyAlignment="1" applyProtection="1">
      <alignment horizontal="left" vertical="center"/>
      <protection/>
    </xf>
    <xf numFmtId="0" fontId="13" fillId="5" borderId="4" xfId="0" applyFont="1" applyFill="1" applyBorder="1" applyAlignment="1" applyProtection="1">
      <alignment vertical="center"/>
      <protection/>
    </xf>
    <xf numFmtId="0" fontId="13" fillId="5" borderId="33" xfId="0" applyFont="1" applyFill="1" applyBorder="1" applyAlignment="1" applyProtection="1">
      <alignment horizontal="center" vertical="center"/>
      <protection/>
    </xf>
    <xf numFmtId="3" fontId="64" fillId="5" borderId="18" xfId="0" applyNumberFormat="1" applyFont="1" applyFill="1" applyBorder="1" applyAlignment="1" applyProtection="1">
      <alignment horizontal="right" vertical="center"/>
      <protection/>
    </xf>
    <xf numFmtId="3" fontId="64" fillId="5" borderId="35" xfId="0" applyNumberFormat="1" applyFont="1" applyFill="1" applyBorder="1" applyAlignment="1" applyProtection="1">
      <alignment horizontal="right" vertical="center"/>
      <protection/>
    </xf>
    <xf numFmtId="0" fontId="13" fillId="0" borderId="5" xfId="0" applyFont="1" applyFill="1" applyBorder="1" applyAlignment="1" applyProtection="1">
      <alignment vertical="center"/>
      <protection/>
    </xf>
    <xf numFmtId="49" fontId="4" fillId="0" borderId="22" xfId="0" applyNumberFormat="1" applyFont="1" applyFill="1" applyBorder="1" applyAlignment="1" applyProtection="1">
      <alignment horizontal="left" vertical="center"/>
      <protection/>
    </xf>
    <xf numFmtId="0" fontId="13" fillId="0" borderId="33" xfId="0" applyFont="1" applyFill="1" applyBorder="1" applyAlignment="1" applyProtection="1">
      <alignment horizontal="center" vertical="center"/>
      <protection/>
    </xf>
    <xf numFmtId="0" fontId="4" fillId="0" borderId="22" xfId="0" applyFont="1" applyFill="1" applyBorder="1" applyAlignment="1" applyProtection="1">
      <alignment vertical="center"/>
      <protection/>
    </xf>
    <xf numFmtId="0" fontId="13" fillId="0" borderId="5" xfId="0" applyFont="1" applyFill="1" applyBorder="1" applyAlignment="1" applyProtection="1">
      <alignment/>
      <protection/>
    </xf>
    <xf numFmtId="0" fontId="13" fillId="0" borderId="18" xfId="0" applyFont="1" applyFill="1" applyBorder="1" applyAlignment="1" applyProtection="1">
      <alignment/>
      <protection locked="0"/>
    </xf>
    <xf numFmtId="0" fontId="13" fillId="0" borderId="33" xfId="0" applyFont="1" applyFill="1" applyBorder="1" applyAlignment="1" applyProtection="1">
      <alignment/>
      <protection locked="0"/>
    </xf>
    <xf numFmtId="0" fontId="13" fillId="0" borderId="35" xfId="0" applyFont="1" applyFill="1" applyBorder="1" applyAlignment="1" applyProtection="1">
      <alignment/>
      <protection locked="0"/>
    </xf>
    <xf numFmtId="0" fontId="13" fillId="0" borderId="18" xfId="0" applyFont="1" applyFill="1" applyBorder="1" applyAlignment="1" applyProtection="1">
      <alignment vertical="center"/>
      <protection locked="0"/>
    </xf>
    <xf numFmtId="0" fontId="13" fillId="0" borderId="33" xfId="0" applyFont="1" applyFill="1" applyBorder="1" applyAlignment="1" applyProtection="1">
      <alignment vertical="center"/>
      <protection locked="0"/>
    </xf>
    <xf numFmtId="0" fontId="13" fillId="0" borderId="36" xfId="0" applyFont="1" applyFill="1" applyBorder="1" applyAlignment="1" applyProtection="1">
      <alignment/>
      <protection/>
    </xf>
    <xf numFmtId="0" fontId="4" fillId="0" borderId="37" xfId="0" applyFont="1" applyFill="1" applyBorder="1" applyAlignment="1" applyProtection="1">
      <alignment vertical="center"/>
      <protection/>
    </xf>
    <xf numFmtId="0" fontId="13" fillId="0" borderId="24" xfId="0" applyFont="1" applyFill="1" applyBorder="1" applyAlignment="1" applyProtection="1">
      <alignment horizontal="left" vertical="center" indent="1"/>
      <protection/>
    </xf>
    <xf numFmtId="0" fontId="13" fillId="0" borderId="43" xfId="0" applyFont="1" applyFill="1" applyBorder="1" applyAlignment="1" applyProtection="1">
      <alignment vertical="center"/>
      <protection/>
    </xf>
    <xf numFmtId="0" fontId="13" fillId="0" borderId="13" xfId="0" applyFont="1" applyFill="1" applyBorder="1" applyAlignment="1" applyProtection="1">
      <alignment vertical="center"/>
      <protection locked="0"/>
    </xf>
    <xf numFmtId="0" fontId="13" fillId="0" borderId="13" xfId="0" applyFont="1" applyFill="1" applyBorder="1" applyAlignment="1" applyProtection="1">
      <alignment/>
      <protection locked="0"/>
    </xf>
    <xf numFmtId="0" fontId="13" fillId="0" borderId="45" xfId="0" applyFont="1" applyFill="1" applyBorder="1" applyAlignment="1" applyProtection="1">
      <alignment vertical="center"/>
      <protection locked="0"/>
    </xf>
    <xf numFmtId="0" fontId="13" fillId="0" borderId="14" xfId="0" applyFont="1" applyFill="1" applyBorder="1" applyAlignment="1" applyProtection="1">
      <alignment vertical="center"/>
      <protection locked="0"/>
    </xf>
    <xf numFmtId="0" fontId="4" fillId="0" borderId="7" xfId="0" applyFont="1" applyBorder="1" applyAlignment="1" applyProtection="1">
      <alignment/>
      <protection/>
    </xf>
    <xf numFmtId="0" fontId="13" fillId="0" borderId="0" xfId="0" applyFont="1" applyBorder="1" applyAlignment="1" applyProtection="1">
      <alignment/>
      <protection/>
    </xf>
    <xf numFmtId="0" fontId="4" fillId="0" borderId="16" xfId="0" applyFont="1" applyBorder="1" applyAlignment="1" applyProtection="1">
      <alignment/>
      <protection/>
    </xf>
    <xf numFmtId="0" fontId="4" fillId="0" borderId="31" xfId="0" applyFont="1" applyFill="1" applyBorder="1" applyAlignment="1" applyProtection="1">
      <alignment vertical="center"/>
      <protection/>
    </xf>
    <xf numFmtId="0" fontId="4" fillId="0" borderId="31" xfId="0" applyFont="1" applyBorder="1" applyAlignment="1" applyProtection="1">
      <alignment/>
      <protection/>
    </xf>
    <xf numFmtId="0" fontId="4" fillId="0" borderId="69" xfId="0" applyFont="1" applyBorder="1" applyAlignment="1" applyProtection="1">
      <alignment/>
      <protection/>
    </xf>
    <xf numFmtId="49" fontId="4" fillId="0" borderId="0" xfId="0" applyNumberFormat="1" applyFont="1" applyBorder="1" applyAlignment="1" applyProtection="1">
      <alignment/>
      <protection/>
    </xf>
    <xf numFmtId="0" fontId="3" fillId="0" borderId="0" xfId="0" applyFont="1" applyFill="1" applyAlignment="1" applyProtection="1">
      <alignment horizontal="center"/>
      <protection/>
    </xf>
    <xf numFmtId="49" fontId="4" fillId="0" borderId="0" xfId="0" applyNumberFormat="1" applyFont="1" applyFill="1" applyBorder="1" applyAlignment="1" applyProtection="1">
      <alignment horizontal="left"/>
      <protection/>
    </xf>
    <xf numFmtId="0" fontId="4" fillId="0" borderId="0" xfId="0" applyFont="1" applyFill="1" applyAlignment="1" applyProtection="1">
      <alignment horizontal="left"/>
      <protection/>
    </xf>
    <xf numFmtId="0" fontId="4" fillId="0" borderId="10" xfId="0" applyFont="1" applyBorder="1" applyAlignment="1" applyProtection="1">
      <alignment/>
      <protection/>
    </xf>
    <xf numFmtId="0" fontId="3" fillId="0" borderId="72" xfId="21" applyFont="1" applyBorder="1" applyAlignment="1" applyProtection="1">
      <alignment horizontal="center" vertical="center"/>
      <protection/>
    </xf>
    <xf numFmtId="0" fontId="3" fillId="0" borderId="71" xfId="21" applyFont="1" applyBorder="1" applyAlignment="1" applyProtection="1">
      <alignment horizontal="center" vertical="center"/>
      <protection/>
    </xf>
    <xf numFmtId="0" fontId="3" fillId="0" borderId="0" xfId="21" applyFont="1" applyFill="1" applyBorder="1" applyAlignment="1" applyProtection="1">
      <alignment horizontal="center" vertical="center"/>
      <protection/>
    </xf>
    <xf numFmtId="0" fontId="4" fillId="0" borderId="34" xfId="21" applyFont="1" applyBorder="1" applyAlignment="1" applyProtection="1">
      <alignment vertical="center"/>
      <protection locked="0"/>
    </xf>
    <xf numFmtId="0" fontId="4" fillId="0" borderId="33" xfId="21" applyFont="1" applyBorder="1" applyAlignment="1" applyProtection="1">
      <alignment vertical="center"/>
      <protection locked="0"/>
    </xf>
    <xf numFmtId="0" fontId="3" fillId="0" borderId="0" xfId="21" applyFont="1" applyFill="1" applyBorder="1" applyAlignment="1" applyProtection="1" quotePrefix="1">
      <alignment horizontal="center" vertical="center"/>
      <protection/>
    </xf>
    <xf numFmtId="0" fontId="3" fillId="0" borderId="0" xfId="21" applyFont="1" applyAlignment="1" applyProtection="1">
      <alignment horizontal="center" vertical="center"/>
      <protection/>
    </xf>
    <xf numFmtId="0" fontId="24" fillId="0" borderId="22" xfId="21" applyFont="1" applyBorder="1" applyAlignment="1" applyProtection="1" quotePrefix="1">
      <alignment horizontal="center" vertical="center"/>
      <protection/>
    </xf>
    <xf numFmtId="0" fontId="24" fillId="0" borderId="33" xfId="21" applyFont="1" applyBorder="1" applyAlignment="1" applyProtection="1">
      <alignment horizontal="center" vertical="center"/>
      <protection/>
    </xf>
    <xf numFmtId="0" fontId="3" fillId="0" borderId="22" xfId="21" applyFont="1" applyBorder="1" applyAlignment="1" applyProtection="1">
      <alignment horizontal="center" vertical="center"/>
      <protection/>
    </xf>
    <xf numFmtId="0" fontId="3" fillId="0" borderId="33" xfId="21" applyFont="1" applyBorder="1" applyAlignment="1" applyProtection="1">
      <alignment horizontal="center" vertical="center"/>
      <protection/>
    </xf>
    <xf numFmtId="0" fontId="7" fillId="0" borderId="19" xfId="0" applyFont="1" applyFill="1" applyBorder="1" applyAlignment="1" applyProtection="1">
      <alignment horizontal="center"/>
      <protection locked="0"/>
    </xf>
    <xf numFmtId="0" fontId="44" fillId="0" borderId="25" xfId="0" applyFont="1" applyBorder="1" applyAlignment="1" applyProtection="1">
      <alignment horizontal="right" vertical="center"/>
      <protection/>
    </xf>
    <xf numFmtId="0" fontId="14" fillId="0" borderId="44" xfId="0" applyFont="1" applyFill="1" applyBorder="1" applyAlignment="1" applyProtection="1">
      <alignment horizontal="center" vertical="center"/>
      <protection/>
    </xf>
    <xf numFmtId="0" fontId="10" fillId="0" borderId="9" xfId="21" applyFont="1" applyBorder="1" applyAlignment="1" applyProtection="1" quotePrefix="1">
      <alignment horizontal="center" vertical="center"/>
      <protection/>
    </xf>
    <xf numFmtId="0" fontId="10" fillId="0" borderId="0" xfId="21" applyFont="1" applyBorder="1" applyAlignment="1" applyProtection="1">
      <alignment horizontal="center" vertical="center"/>
      <protection/>
    </xf>
    <xf numFmtId="0" fontId="3" fillId="0" borderId="0" xfId="21" applyFont="1" applyBorder="1" applyAlignment="1" applyProtection="1">
      <alignment horizontal="center" vertical="center"/>
      <protection/>
    </xf>
    <xf numFmtId="0" fontId="0" fillId="0" borderId="0" xfId="21" applyAlignment="1">
      <alignment vertical="center"/>
      <protection/>
    </xf>
    <xf numFmtId="0" fontId="3" fillId="0" borderId="22" xfId="21" applyFont="1" applyBorder="1" applyAlignment="1" applyProtection="1">
      <alignment horizontal="left" vertical="center"/>
      <protection locked="0"/>
    </xf>
    <xf numFmtId="0" fontId="20" fillId="0" borderId="70" xfId="0" applyFont="1" applyFill="1" applyBorder="1" applyAlignment="1" applyProtection="1">
      <alignment horizontal="center"/>
      <protection/>
    </xf>
    <xf numFmtId="0" fontId="20" fillId="0" borderId="73" xfId="0" applyFont="1" applyFill="1" applyBorder="1" applyAlignment="1" applyProtection="1">
      <alignment horizontal="center"/>
      <protection/>
    </xf>
    <xf numFmtId="0" fontId="15" fillId="0" borderId="26" xfId="0" applyFont="1" applyFill="1" applyBorder="1" applyAlignment="1" applyProtection="1">
      <alignment horizontal="center" vertical="center"/>
      <protection/>
    </xf>
    <xf numFmtId="0" fontId="7" fillId="0" borderId="22" xfId="0" applyFont="1" applyFill="1" applyBorder="1" applyAlignment="1" applyProtection="1">
      <alignment horizontal="center"/>
      <protection locked="0"/>
    </xf>
    <xf numFmtId="0" fontId="14" fillId="0" borderId="82" xfId="0" applyFont="1" applyFill="1" applyBorder="1" applyAlignment="1" applyProtection="1">
      <alignment horizontal="center" vertical="center"/>
      <protection/>
    </xf>
    <xf numFmtId="0" fontId="14" fillId="0" borderId="32"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0" fillId="0" borderId="47"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4" fillId="0" borderId="31" xfId="0" applyNumberFormat="1" applyFont="1" applyFill="1" applyBorder="1" applyAlignment="1" applyProtection="1">
      <alignment horizontal="center"/>
      <protection/>
    </xf>
    <xf numFmtId="0" fontId="15" fillId="0" borderId="83" xfId="0" applyFont="1" applyFill="1" applyBorder="1" applyAlignment="1" applyProtection="1">
      <alignment horizontal="center" vertical="center"/>
      <protection/>
    </xf>
    <xf numFmtId="0" fontId="15" fillId="0" borderId="27" xfId="0" applyFont="1" applyFill="1" applyBorder="1" applyAlignment="1" applyProtection="1">
      <alignment horizontal="center" vertical="center"/>
      <protection/>
    </xf>
    <xf numFmtId="0" fontId="15" fillId="0" borderId="3" xfId="0" applyFont="1" applyFill="1" applyBorder="1" applyAlignment="1" applyProtection="1">
      <alignment horizontal="center" vertical="center"/>
      <protection/>
    </xf>
    <xf numFmtId="0" fontId="15" fillId="0" borderId="4"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4" fillId="0" borderId="75" xfId="0" applyFont="1" applyBorder="1" applyAlignment="1" applyProtection="1">
      <alignment vertical="center"/>
      <protection locked="0"/>
    </xf>
    <xf numFmtId="0" fontId="3" fillId="0" borderId="22" xfId="0" applyFont="1" applyBorder="1" applyAlignment="1" applyProtection="1">
      <alignment horizontal="left" vertical="center"/>
      <protection/>
    </xf>
    <xf numFmtId="0" fontId="4" fillId="0" borderId="34" xfId="0" applyFont="1" applyBorder="1" applyAlignment="1" applyProtection="1">
      <alignment vertical="center"/>
      <protection/>
    </xf>
    <xf numFmtId="49" fontId="14" fillId="0" borderId="84" xfId="0" applyNumberFormat="1" applyFont="1" applyBorder="1" applyAlignment="1" applyProtection="1">
      <alignment horizontal="center" vertical="center"/>
      <protection locked="0"/>
    </xf>
    <xf numFmtId="0" fontId="15" fillId="0" borderId="0" xfId="0" applyFont="1" applyFill="1" applyBorder="1" applyAlignment="1" applyProtection="1">
      <alignment horizontal="center" vertical="center"/>
      <protection/>
    </xf>
    <xf numFmtId="0" fontId="37" fillId="0" borderId="0" xfId="0" applyFont="1" applyBorder="1" applyAlignment="1" applyProtection="1">
      <alignment horizontal="center"/>
      <protection/>
    </xf>
    <xf numFmtId="0" fontId="3" fillId="0" borderId="34" xfId="0" applyFont="1" applyBorder="1" applyAlignment="1" applyProtection="1">
      <alignment horizontal="left" vertical="center"/>
      <protection locked="0"/>
    </xf>
    <xf numFmtId="0" fontId="4" fillId="0" borderId="34"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3" fillId="0" borderId="3" xfId="0" applyFont="1" applyBorder="1" applyAlignment="1" applyProtection="1">
      <alignment horizontal="left" vertical="center"/>
      <protection locked="0"/>
    </xf>
    <xf numFmtId="0" fontId="4" fillId="0" borderId="3" xfId="0" applyFont="1" applyBorder="1" applyAlignment="1" applyProtection="1">
      <alignment vertical="center"/>
      <protection locked="0"/>
    </xf>
    <xf numFmtId="0" fontId="3" fillId="0" borderId="20" xfId="0" applyFont="1" applyBorder="1" applyAlignment="1" applyProtection="1">
      <alignment horizontal="center" vertical="top" shrinkToFit="1"/>
      <protection/>
    </xf>
    <xf numFmtId="0" fontId="3" fillId="0" borderId="11" xfId="0" applyFont="1" applyBorder="1" applyAlignment="1" applyProtection="1">
      <alignment horizontal="center" vertical="top" shrinkToFit="1"/>
      <protection/>
    </xf>
    <xf numFmtId="0" fontId="10" fillId="0" borderId="7" xfId="0" applyFont="1" applyBorder="1" applyAlignment="1" applyProtection="1">
      <alignment horizontal="center"/>
      <protection/>
    </xf>
    <xf numFmtId="0" fontId="10" fillId="0" borderId="4" xfId="0" applyFont="1" applyBorder="1" applyAlignment="1" applyProtection="1">
      <alignment horizontal="center"/>
      <protection/>
    </xf>
    <xf numFmtId="0" fontId="9" fillId="0" borderId="7"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0" fontId="3" fillId="2" borderId="41"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19" xfId="0" applyFont="1" applyFill="1" applyBorder="1" applyAlignment="1" applyProtection="1">
      <alignment horizontal="center" vertical="center"/>
      <protection/>
    </xf>
    <xf numFmtId="0" fontId="28" fillId="0" borderId="27" xfId="0" applyFont="1" applyBorder="1" applyAlignment="1" applyProtection="1">
      <alignment horizontal="center" vertical="center"/>
      <protection/>
    </xf>
    <xf numFmtId="0" fontId="28" fillId="0" borderId="21" xfId="0" applyFont="1" applyBorder="1" applyAlignment="1" applyProtection="1">
      <alignment horizontal="center" vertical="center"/>
      <protection/>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15" fillId="0" borderId="7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26" xfId="0" applyFont="1" applyFill="1" applyBorder="1" applyAlignment="1" applyProtection="1">
      <alignment horizontal="center" vertical="center"/>
      <protection/>
    </xf>
    <xf numFmtId="0" fontId="14" fillId="2" borderId="30"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0" fontId="14" fillId="2" borderId="75" xfId="0" applyFont="1" applyFill="1" applyBorder="1" applyAlignment="1" applyProtection="1">
      <alignment horizontal="center" vertical="center"/>
      <protection/>
    </xf>
    <xf numFmtId="0" fontId="10" fillId="0" borderId="4"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4" xfId="0" applyFont="1" applyFill="1" applyBorder="1" applyAlignment="1" applyProtection="1">
      <alignment horizontal="center" vertical="center"/>
      <protection/>
    </xf>
    <xf numFmtId="0" fontId="20" fillId="0" borderId="0" xfId="0" applyFont="1" applyFill="1" applyBorder="1" applyAlignment="1" applyProtection="1" quotePrefix="1">
      <alignment horizontal="center" vertical="center" wrapText="1"/>
      <protection/>
    </xf>
    <xf numFmtId="0" fontId="20" fillId="0" borderId="4" xfId="0" applyFont="1" applyFill="1" applyBorder="1" applyAlignment="1" applyProtection="1" quotePrefix="1">
      <alignment horizontal="center" vertical="center" wrapText="1"/>
      <protection/>
    </xf>
    <xf numFmtId="0" fontId="28" fillId="0" borderId="27" xfId="24" applyFont="1" applyBorder="1" applyAlignment="1" applyProtection="1">
      <alignment horizontal="center"/>
      <protection/>
    </xf>
    <xf numFmtId="0" fontId="28" fillId="0" borderId="75" xfId="24" applyFont="1" applyBorder="1" applyAlignment="1" applyProtection="1">
      <alignment horizontal="center"/>
      <protection/>
    </xf>
    <xf numFmtId="0" fontId="25" fillId="0" borderId="4" xfId="24" applyFont="1" applyBorder="1" applyAlignment="1" applyProtection="1">
      <alignment horizontal="center" vertical="center"/>
      <protection/>
    </xf>
    <xf numFmtId="0" fontId="26" fillId="0" borderId="4" xfId="24" applyFont="1" applyBorder="1" applyAlignment="1" applyProtection="1">
      <alignment horizontal="center" vertical="center"/>
      <protection/>
    </xf>
    <xf numFmtId="0" fontId="28" fillId="0" borderId="21" xfId="24" applyFont="1" applyBorder="1" applyAlignment="1" applyProtection="1">
      <alignment horizontal="center"/>
      <protection/>
    </xf>
    <xf numFmtId="0" fontId="4" fillId="0" borderId="22" xfId="26" applyFont="1" applyBorder="1" applyAlignment="1" applyProtection="1">
      <alignment horizontal="left" vertical="center"/>
      <protection locked="0"/>
    </xf>
    <xf numFmtId="0" fontId="4" fillId="0" borderId="34" xfId="24" applyFont="1" applyBorder="1" applyAlignment="1" applyProtection="1">
      <alignment vertical="center"/>
      <protection locked="0"/>
    </xf>
    <xf numFmtId="0" fontId="4" fillId="0" borderId="19" xfId="24" applyFont="1" applyBorder="1" applyAlignment="1" applyProtection="1">
      <alignment vertical="center"/>
      <protection locked="0"/>
    </xf>
    <xf numFmtId="0" fontId="4" fillId="0" borderId="34" xfId="24" applyFont="1" applyBorder="1" applyAlignment="1">
      <alignment vertical="center"/>
      <protection/>
    </xf>
    <xf numFmtId="0" fontId="4" fillId="0" borderId="19" xfId="24" applyFont="1" applyBorder="1" applyAlignment="1">
      <alignment vertical="center"/>
      <protection/>
    </xf>
    <xf numFmtId="0" fontId="14" fillId="0" borderId="0" xfId="24" applyFont="1" applyBorder="1" applyAlignment="1" applyProtection="1">
      <alignment horizontal="left" vertical="center"/>
      <protection/>
    </xf>
    <xf numFmtId="0" fontId="32" fillId="0" borderId="0" xfId="24" applyFont="1" applyBorder="1" applyAlignment="1" applyProtection="1">
      <alignment vertical="center"/>
      <protection/>
    </xf>
    <xf numFmtId="0" fontId="32" fillId="0" borderId="26" xfId="24" applyFont="1" applyBorder="1" applyAlignment="1" applyProtection="1">
      <alignment vertical="center"/>
      <protection/>
    </xf>
    <xf numFmtId="0" fontId="44" fillId="0" borderId="0" xfId="0" applyFont="1" applyBorder="1" applyAlignment="1">
      <alignment horizontal="right" vertical="center"/>
    </xf>
    <xf numFmtId="0" fontId="20" fillId="0" borderId="0" xfId="26" applyFont="1" applyFill="1" applyBorder="1" applyAlignment="1" applyProtection="1">
      <alignment horizontal="center"/>
      <protection/>
    </xf>
    <xf numFmtId="0" fontId="2" fillId="0" borderId="0" xfId="26" applyFont="1" applyBorder="1" applyAlignment="1" applyProtection="1">
      <alignment horizontal="left" vertical="center"/>
      <protection locked="0"/>
    </xf>
    <xf numFmtId="0" fontId="1" fillId="0" borderId="0" xfId="24" applyBorder="1" applyAlignment="1" applyProtection="1">
      <alignment vertical="center"/>
      <protection locked="0"/>
    </xf>
    <xf numFmtId="0" fontId="3" fillId="0" borderId="22" xfId="26" applyFont="1" applyBorder="1" applyAlignment="1" applyProtection="1">
      <alignment horizontal="left" vertical="center"/>
      <protection locked="0"/>
    </xf>
    <xf numFmtId="0" fontId="59" fillId="0" borderId="0" xfId="24" applyFont="1" applyBorder="1" applyAlignment="1" applyProtection="1">
      <alignment horizontal="center"/>
      <protection/>
    </xf>
    <xf numFmtId="0" fontId="60" fillId="0" borderId="0" xfId="24" applyFont="1" applyBorder="1" applyAlignment="1">
      <alignment horizontal="center"/>
      <protection/>
    </xf>
    <xf numFmtId="0" fontId="14" fillId="5" borderId="5" xfId="24" applyFont="1" applyFill="1" applyBorder="1" applyAlignment="1" applyProtection="1">
      <alignment horizontal="left" vertical="center" textRotation="90" wrapText="1"/>
      <protection/>
    </xf>
    <xf numFmtId="0" fontId="46" fillId="0" borderId="5" xfId="0" applyFont="1" applyBorder="1" applyAlignment="1">
      <alignment horizontal="left" vertical="center" textRotation="90" wrapText="1"/>
    </xf>
    <xf numFmtId="0" fontId="46" fillId="0" borderId="6" xfId="0" applyFont="1" applyBorder="1" applyAlignment="1">
      <alignment horizontal="left" vertical="center" textRotation="90" wrapText="1"/>
    </xf>
    <xf numFmtId="0" fontId="14" fillId="5" borderId="5" xfId="24" applyFont="1" applyFill="1" applyBorder="1" applyAlignment="1" applyProtection="1">
      <alignment horizontal="left" vertical="center" textRotation="89" wrapText="1"/>
      <protection/>
    </xf>
    <xf numFmtId="0" fontId="46" fillId="0" borderId="5" xfId="0" applyFont="1" applyBorder="1" applyAlignment="1">
      <alignment horizontal="left" vertical="center" textRotation="89" wrapText="1"/>
    </xf>
    <xf numFmtId="0" fontId="46" fillId="0" borderId="36" xfId="0" applyFont="1" applyBorder="1" applyAlignment="1">
      <alignment horizontal="left" vertical="center" textRotation="89" wrapText="1"/>
    </xf>
    <xf numFmtId="0" fontId="45" fillId="0" borderId="0" xfId="0" applyFont="1" applyFill="1" applyBorder="1" applyAlignment="1" applyProtection="1">
      <alignment horizontal="left" vertical="center"/>
      <protection locked="0"/>
    </xf>
    <xf numFmtId="0" fontId="3" fillId="0" borderId="22" xfId="26" applyFont="1" applyFill="1" applyBorder="1" applyAlignment="1" applyProtection="1">
      <alignment vertical="center"/>
      <protection/>
    </xf>
    <xf numFmtId="0" fontId="4" fillId="0" borderId="9" xfId="24" applyFont="1" applyBorder="1" applyAlignment="1" applyProtection="1">
      <alignment horizontal="center"/>
      <protection locked="0"/>
    </xf>
    <xf numFmtId="0" fontId="4" fillId="0" borderId="73" xfId="24" applyFont="1" applyBorder="1" applyAlignment="1" applyProtection="1">
      <alignment horizontal="center"/>
      <protection locked="0"/>
    </xf>
    <xf numFmtId="0" fontId="2" fillId="0" borderId="32" xfId="26" applyFont="1" applyBorder="1" applyAlignment="1" applyProtection="1">
      <alignment horizontal="left" vertical="center"/>
      <protection locked="0"/>
    </xf>
    <xf numFmtId="0" fontId="1" fillId="0" borderId="11" xfId="24" applyBorder="1" applyAlignment="1">
      <alignment vertical="center"/>
      <protection/>
    </xf>
    <xf numFmtId="0" fontId="1" fillId="0" borderId="12" xfId="24" applyBorder="1" applyAlignment="1">
      <alignment vertical="center"/>
      <protection/>
    </xf>
    <xf numFmtId="0" fontId="33" fillId="0" borderId="0" xfId="24" applyFont="1" applyBorder="1" applyAlignment="1">
      <alignment/>
      <protection/>
    </xf>
    <xf numFmtId="0" fontId="20" fillId="0" borderId="0" xfId="26" applyFont="1" applyFill="1" applyBorder="1" applyAlignment="1" applyProtection="1">
      <alignment horizontal="center" vertical="top"/>
      <protection/>
    </xf>
    <xf numFmtId="0" fontId="33" fillId="0" borderId="0" xfId="24" applyFont="1" applyBorder="1" applyAlignment="1">
      <alignment horizontal="center"/>
      <protection/>
    </xf>
    <xf numFmtId="0" fontId="10" fillId="0" borderId="0" xfId="26" applyFont="1" applyFill="1" applyBorder="1" applyAlignment="1" applyProtection="1">
      <alignment horizontal="center"/>
      <protection/>
    </xf>
    <xf numFmtId="0" fontId="34" fillId="0" borderId="0" xfId="24" applyFont="1" applyBorder="1" applyAlignment="1">
      <alignment/>
      <protection/>
    </xf>
    <xf numFmtId="0" fontId="4" fillId="0" borderId="18" xfId="24" applyFont="1" applyBorder="1" applyAlignment="1" applyProtection="1">
      <alignment horizontal="center" vertical="center"/>
      <protection/>
    </xf>
    <xf numFmtId="0" fontId="4" fillId="0" borderId="18" xfId="24" applyFont="1" applyBorder="1" applyAlignment="1" applyProtection="1">
      <alignment vertical="center"/>
      <protection/>
    </xf>
    <xf numFmtId="0" fontId="4" fillId="0" borderId="11" xfId="24" applyFont="1" applyBorder="1" applyAlignment="1" applyProtection="1">
      <alignment vertical="center"/>
      <protection/>
    </xf>
    <xf numFmtId="0" fontId="4" fillId="0" borderId="35" xfId="24" applyFont="1" applyBorder="1" applyAlignment="1" applyProtection="1">
      <alignment vertical="center"/>
      <protection/>
    </xf>
    <xf numFmtId="0" fontId="3" fillId="0" borderId="18" xfId="26" applyFont="1" applyBorder="1" applyAlignment="1" applyProtection="1">
      <alignment horizontal="left" vertical="center"/>
      <protection/>
    </xf>
    <xf numFmtId="0" fontId="3" fillId="0" borderId="18" xfId="26" applyFont="1" applyBorder="1" applyAlignment="1" applyProtection="1">
      <alignment horizontal="left" vertical="center"/>
      <protection locked="0"/>
    </xf>
    <xf numFmtId="0" fontId="4" fillId="0" borderId="11" xfId="24" applyFont="1" applyBorder="1" applyAlignment="1" applyProtection="1">
      <alignment vertical="center"/>
      <protection locked="0"/>
    </xf>
    <xf numFmtId="0" fontId="4" fillId="0" borderId="20" xfId="24" applyFont="1" applyBorder="1" applyAlignment="1" applyProtection="1">
      <alignment vertical="center"/>
      <protection locked="0"/>
    </xf>
    <xf numFmtId="0" fontId="4" fillId="0" borderId="2" xfId="24" applyFont="1" applyBorder="1" applyAlignment="1" applyProtection="1">
      <alignment vertical="center"/>
      <protection locked="0"/>
    </xf>
    <xf numFmtId="0" fontId="4" fillId="0" borderId="35" xfId="24" applyFont="1" applyBorder="1" applyAlignment="1" applyProtection="1">
      <alignment vertical="center"/>
      <protection locked="0"/>
    </xf>
    <xf numFmtId="0" fontId="3" fillId="0" borderId="34" xfId="26" applyFont="1" applyBorder="1" applyAlignment="1" applyProtection="1">
      <alignment horizontal="center" vertical="center"/>
      <protection locked="0"/>
    </xf>
    <xf numFmtId="0" fontId="3" fillId="0" borderId="25" xfId="26" applyFont="1" applyBorder="1" applyAlignment="1" applyProtection="1">
      <alignment horizontal="center" vertical="center"/>
      <protection locked="0"/>
    </xf>
    <xf numFmtId="0" fontId="3" fillId="0" borderId="19" xfId="26" applyFont="1" applyBorder="1" applyAlignment="1" applyProtection="1">
      <alignment horizontal="center" vertical="center"/>
      <protection locked="0"/>
    </xf>
    <xf numFmtId="0" fontId="3" fillId="0" borderId="22" xfId="26" applyFont="1" applyBorder="1" applyAlignment="1" applyProtection="1">
      <alignment horizontal="left" vertical="center"/>
      <protection/>
    </xf>
    <xf numFmtId="0" fontId="3" fillId="0" borderId="34" xfId="26" applyFont="1" applyBorder="1" applyAlignment="1" applyProtection="1">
      <alignment horizontal="left" vertical="center"/>
      <protection/>
    </xf>
    <xf numFmtId="0" fontId="4" fillId="0" borderId="25" xfId="24" applyFont="1" applyBorder="1" applyAlignment="1" applyProtection="1">
      <alignment horizontal="center"/>
      <protection locked="0"/>
    </xf>
    <xf numFmtId="0" fontId="4" fillId="0" borderId="44" xfId="24" applyFont="1" applyBorder="1" applyAlignment="1" applyProtection="1">
      <alignment horizontal="center"/>
      <protection locked="0"/>
    </xf>
    <xf numFmtId="0" fontId="42" fillId="0" borderId="0" xfId="26" applyFont="1" applyFill="1" applyAlignment="1" applyProtection="1">
      <alignment horizontal="left" vertical="center" wrapText="1"/>
      <protection/>
    </xf>
    <xf numFmtId="0" fontId="43" fillId="0" borderId="0" xfId="24" applyFont="1" applyAlignment="1" applyProtection="1">
      <alignment vertical="center" wrapText="1"/>
      <protection/>
    </xf>
    <xf numFmtId="0" fontId="28" fillId="0" borderId="1" xfId="26" applyFont="1" applyFill="1" applyBorder="1" applyAlignment="1" applyProtection="1">
      <alignment horizontal="center" vertical="center"/>
      <protection/>
    </xf>
    <xf numFmtId="0" fontId="28" fillId="0" borderId="0" xfId="26" applyFont="1" applyFill="1" applyBorder="1" applyAlignment="1" applyProtection="1">
      <alignment horizontal="center" vertical="center"/>
      <protection/>
    </xf>
    <xf numFmtId="0" fontId="28" fillId="0" borderId="26" xfId="26" applyFont="1" applyFill="1" applyBorder="1" applyAlignment="1" applyProtection="1">
      <alignment horizontal="center" vertical="center"/>
      <protection/>
    </xf>
    <xf numFmtId="0" fontId="3" fillId="0" borderId="23" xfId="26" applyFont="1" applyFill="1" applyBorder="1" applyAlignment="1" applyProtection="1">
      <alignment horizontal="center" vertical="center"/>
      <protection/>
    </xf>
    <xf numFmtId="0" fontId="3" fillId="0" borderId="25" xfId="26" applyFont="1" applyFill="1" applyBorder="1" applyAlignment="1" applyProtection="1">
      <alignment horizontal="center" vertical="center"/>
      <protection/>
    </xf>
    <xf numFmtId="0" fontId="3" fillId="0" borderId="44" xfId="26" applyFont="1" applyFill="1" applyBorder="1" applyAlignment="1" applyProtection="1">
      <alignment horizontal="center" vertical="center"/>
      <protection/>
    </xf>
    <xf numFmtId="0" fontId="28" fillId="0" borderId="4" xfId="26" applyFont="1" applyFill="1" applyBorder="1" applyAlignment="1" applyProtection="1">
      <alignment horizontal="center" vertical="center"/>
      <protection/>
    </xf>
    <xf numFmtId="0" fontId="21" fillId="0" borderId="15" xfId="26" applyFont="1" applyFill="1" applyBorder="1" applyAlignment="1" applyProtection="1">
      <alignment horizontal="center" vertical="top"/>
      <protection/>
    </xf>
    <xf numFmtId="0" fontId="21" fillId="0" borderId="5" xfId="26" applyFont="1" applyFill="1" applyBorder="1" applyAlignment="1" applyProtection="1">
      <alignment horizontal="center" vertical="top"/>
      <protection/>
    </xf>
    <xf numFmtId="0" fontId="21" fillId="0" borderId="6" xfId="26" applyFont="1" applyFill="1" applyBorder="1" applyAlignment="1" applyProtection="1">
      <alignment horizontal="center" vertical="top"/>
      <protection/>
    </xf>
    <xf numFmtId="0" fontId="6" fillId="0" borderId="22" xfId="24" applyFont="1" applyFill="1" applyBorder="1" applyAlignment="1" applyProtection="1">
      <alignment horizontal="left" vertical="center"/>
      <protection locked="0"/>
    </xf>
    <xf numFmtId="0" fontId="6" fillId="0" borderId="34" xfId="24" applyFont="1" applyFill="1" applyBorder="1" applyAlignment="1" applyProtection="1">
      <alignment horizontal="left" vertical="center"/>
      <protection locked="0"/>
    </xf>
    <xf numFmtId="0" fontId="6" fillId="0" borderId="19" xfId="24" applyFont="1" applyFill="1" applyBorder="1" applyAlignment="1" applyProtection="1">
      <alignment horizontal="left" vertical="center"/>
      <protection locked="0"/>
    </xf>
    <xf numFmtId="0" fontId="21" fillId="0" borderId="36" xfId="26" applyFont="1" applyFill="1" applyBorder="1" applyAlignment="1" applyProtection="1">
      <alignment horizontal="center" vertical="top"/>
      <protection/>
    </xf>
    <xf numFmtId="0" fontId="6" fillId="0" borderId="22" xfId="24" applyFont="1" applyBorder="1" applyAlignment="1" applyProtection="1">
      <alignment vertical="top" wrapText="1"/>
      <protection/>
    </xf>
    <xf numFmtId="0" fontId="6" fillId="0" borderId="34" xfId="24" applyFont="1" applyBorder="1" applyAlignment="1" applyProtection="1">
      <alignment vertical="top" wrapText="1"/>
      <protection/>
    </xf>
    <xf numFmtId="0" fontId="6" fillId="0" borderId="19" xfId="24" applyFont="1" applyBorder="1" applyAlignment="1" applyProtection="1">
      <alignment vertical="top" wrapText="1"/>
      <protection/>
    </xf>
    <xf numFmtId="0" fontId="6" fillId="0" borderId="22" xfId="26" applyFont="1" applyFill="1" applyBorder="1" applyAlignment="1" applyProtection="1">
      <alignment wrapText="1"/>
      <protection locked="0"/>
    </xf>
    <xf numFmtId="0" fontId="8" fillId="0" borderId="34" xfId="24" applyFont="1" applyBorder="1" applyAlignment="1" applyProtection="1">
      <alignment wrapText="1"/>
      <protection locked="0"/>
    </xf>
    <xf numFmtId="0" fontId="8" fillId="0" borderId="19" xfId="24" applyFont="1" applyBorder="1" applyAlignment="1" applyProtection="1">
      <alignment wrapText="1"/>
      <protection locked="0"/>
    </xf>
    <xf numFmtId="0" fontId="6" fillId="0" borderId="22" xfId="24" applyFont="1" applyFill="1" applyBorder="1" applyAlignment="1" applyProtection="1">
      <alignment wrapText="1"/>
      <protection locked="0"/>
    </xf>
    <xf numFmtId="0" fontId="6" fillId="0" borderId="24" xfId="24" applyFont="1" applyFill="1" applyBorder="1" applyAlignment="1" applyProtection="1">
      <alignment wrapText="1"/>
      <protection locked="0"/>
    </xf>
    <xf numFmtId="0" fontId="8" fillId="0" borderId="31" xfId="24" applyFont="1" applyBorder="1" applyAlignment="1" applyProtection="1">
      <alignment wrapText="1"/>
      <protection locked="0"/>
    </xf>
    <xf numFmtId="0" fontId="8" fillId="0" borderId="69" xfId="24" applyFont="1" applyBorder="1" applyAlignment="1" applyProtection="1">
      <alignment wrapText="1"/>
      <protection locked="0"/>
    </xf>
    <xf numFmtId="0" fontId="6" fillId="0" borderId="23" xfId="24" applyFont="1" applyFill="1" applyBorder="1" applyAlignment="1" applyProtection="1">
      <alignment wrapText="1"/>
      <protection locked="0"/>
    </xf>
    <xf numFmtId="0" fontId="8" fillId="0" borderId="25" xfId="24" applyFont="1" applyBorder="1" applyAlignment="1" applyProtection="1">
      <alignment wrapText="1"/>
      <protection locked="0"/>
    </xf>
    <xf numFmtId="0" fontId="8" fillId="0" borderId="44" xfId="24" applyFont="1" applyBorder="1" applyAlignment="1" applyProtection="1">
      <alignment wrapText="1"/>
      <protection locked="0"/>
    </xf>
    <xf numFmtId="0" fontId="8" fillId="0" borderId="22" xfId="26" applyFont="1" applyFill="1" applyBorder="1" applyAlignment="1" applyProtection="1">
      <alignment wrapText="1"/>
      <protection locked="0"/>
    </xf>
    <xf numFmtId="0" fontId="6" fillId="0" borderId="22" xfId="26" applyFont="1" applyFill="1" applyBorder="1" applyAlignment="1" applyProtection="1">
      <alignment horizontal="left" vertical="center"/>
      <protection locked="0"/>
    </xf>
    <xf numFmtId="0" fontId="8" fillId="0" borderId="34" xfId="24" applyFont="1" applyBorder="1" applyAlignment="1" applyProtection="1">
      <alignment horizontal="left"/>
      <protection locked="0"/>
    </xf>
    <xf numFmtId="0" fontId="8" fillId="0" borderId="19" xfId="24" applyFont="1" applyBorder="1" applyAlignment="1" applyProtection="1">
      <alignment horizontal="left"/>
      <protection locked="0"/>
    </xf>
    <xf numFmtId="0" fontId="8" fillId="0" borderId="34" xfId="24" applyFont="1" applyBorder="1" applyAlignment="1" applyProtection="1">
      <alignment/>
      <protection locked="0"/>
    </xf>
    <xf numFmtId="0" fontId="8" fillId="0" borderId="19" xfId="24" applyFont="1" applyBorder="1" applyAlignment="1" applyProtection="1">
      <alignment/>
      <protection locked="0"/>
    </xf>
    <xf numFmtId="0" fontId="6" fillId="0" borderId="23" xfId="24" applyFont="1" applyFill="1" applyBorder="1" applyAlignment="1" applyProtection="1">
      <alignment horizontal="left" vertical="center"/>
      <protection locked="0"/>
    </xf>
    <xf numFmtId="0" fontId="8" fillId="0" borderId="25" xfId="24" applyFont="1" applyBorder="1" applyAlignment="1" applyProtection="1">
      <alignment/>
      <protection locked="0"/>
    </xf>
    <xf numFmtId="0" fontId="8" fillId="0" borderId="44" xfId="24" applyFont="1" applyBorder="1" applyAlignment="1" applyProtection="1">
      <alignment/>
      <protection locked="0"/>
    </xf>
    <xf numFmtId="0" fontId="2" fillId="0" borderId="0" xfId="24" applyFont="1" applyBorder="1" applyAlignment="1" applyProtection="1">
      <alignment vertical="center"/>
      <protection locked="0"/>
    </xf>
    <xf numFmtId="0" fontId="4" fillId="0" borderId="0" xfId="24" applyFont="1" applyBorder="1" applyAlignment="1" applyProtection="1">
      <alignment vertical="center"/>
      <protection locked="0"/>
    </xf>
    <xf numFmtId="0" fontId="8" fillId="0" borderId="20" xfId="24" applyFont="1" applyFill="1" applyBorder="1" applyAlignment="1" applyProtection="1">
      <alignment horizontal="left" vertical="center"/>
      <protection locked="0"/>
    </xf>
    <xf numFmtId="0" fontId="8" fillId="0" borderId="11" xfId="24" applyFont="1" applyFill="1" applyBorder="1" applyAlignment="1" applyProtection="1">
      <alignment horizontal="left" vertical="center"/>
      <protection locked="0"/>
    </xf>
    <xf numFmtId="0" fontId="6" fillId="0" borderId="23" xfId="24" applyFont="1" applyBorder="1" applyAlignment="1" applyProtection="1">
      <alignment vertical="top" wrapText="1"/>
      <protection/>
    </xf>
    <xf numFmtId="0" fontId="6" fillId="0" borderId="25" xfId="24" applyFont="1" applyBorder="1" applyAlignment="1" applyProtection="1">
      <alignment vertical="top" wrapText="1"/>
      <protection/>
    </xf>
    <xf numFmtId="0" fontId="6" fillId="0" borderId="22" xfId="26" applyFont="1" applyFill="1" applyBorder="1" applyAlignment="1" applyProtection="1">
      <alignment vertical="center"/>
      <protection locked="0"/>
    </xf>
    <xf numFmtId="0" fontId="6" fillId="0" borderId="22" xfId="24" applyFont="1" applyFill="1" applyBorder="1" applyAlignment="1" applyProtection="1">
      <alignment vertical="center"/>
      <protection locked="0"/>
    </xf>
    <xf numFmtId="0" fontId="6" fillId="0" borderId="23" xfId="24" applyFont="1" applyFill="1" applyBorder="1" applyAlignment="1" applyProtection="1">
      <alignment vertical="center"/>
      <protection locked="0"/>
    </xf>
    <xf numFmtId="0" fontId="21" fillId="0" borderId="7" xfId="26" applyFont="1" applyFill="1" applyBorder="1" applyAlignment="1" applyProtection="1">
      <alignment horizontal="center" vertical="top"/>
      <protection/>
    </xf>
    <xf numFmtId="0" fontId="21" fillId="0" borderId="28" xfId="26" applyFont="1" applyFill="1" applyBorder="1" applyAlignment="1" applyProtection="1">
      <alignment horizontal="center" vertical="top"/>
      <protection/>
    </xf>
    <xf numFmtId="0" fontId="3" fillId="0" borderId="34" xfId="0" applyFont="1" applyBorder="1" applyAlignment="1">
      <alignment/>
    </xf>
    <xf numFmtId="0" fontId="3" fillId="0" borderId="19" xfId="0" applyFont="1" applyBorder="1" applyAlignment="1">
      <alignment/>
    </xf>
    <xf numFmtId="0" fontId="6" fillId="0" borderId="1" xfId="24" applyFont="1" applyBorder="1" applyAlignment="1" applyProtection="1">
      <alignment horizontal="center" vertical="center"/>
      <protection locked="0"/>
    </xf>
    <xf numFmtId="0" fontId="6" fillId="0" borderId="11" xfId="24" applyFont="1" applyBorder="1" applyAlignment="1" applyProtection="1">
      <alignment horizontal="center" vertical="center"/>
      <protection locked="0"/>
    </xf>
    <xf numFmtId="0" fontId="6" fillId="0" borderId="2" xfId="24" applyFont="1" applyBorder="1" applyAlignment="1" applyProtection="1">
      <alignment horizontal="center" vertical="center"/>
      <protection locked="0"/>
    </xf>
    <xf numFmtId="0" fontId="20" fillId="0" borderId="0" xfId="26" applyFont="1" applyFill="1" applyBorder="1" applyAlignment="1" applyProtection="1">
      <alignment horizontal="center" vertical="center"/>
      <protection/>
    </xf>
    <xf numFmtId="0" fontId="20" fillId="0" borderId="4" xfId="26" applyFont="1" applyFill="1" applyBorder="1" applyAlignment="1" applyProtection="1">
      <alignment horizontal="center" vertical="center"/>
      <protection/>
    </xf>
    <xf numFmtId="0" fontId="13" fillId="0" borderId="25" xfId="24" applyFont="1" applyBorder="1" applyAlignment="1" applyProtection="1">
      <alignment horizontal="center"/>
      <protection locked="0"/>
    </xf>
    <xf numFmtId="0" fontId="13" fillId="0" borderId="44" xfId="24" applyFont="1" applyBorder="1" applyAlignment="1" applyProtection="1">
      <alignment horizontal="center"/>
      <protection locked="0"/>
    </xf>
    <xf numFmtId="0" fontId="9" fillId="0" borderId="0" xfId="26" applyFont="1" applyFill="1" applyBorder="1" applyAlignment="1" applyProtection="1">
      <alignment horizontal="center" vertical="center"/>
      <protection/>
    </xf>
    <xf numFmtId="0" fontId="9" fillId="0" borderId="4" xfId="26" applyFont="1" applyFill="1" applyBorder="1" applyAlignment="1" applyProtection="1">
      <alignment horizontal="center" vertical="center"/>
      <protection/>
    </xf>
    <xf numFmtId="0" fontId="13" fillId="0" borderId="34" xfId="24" applyFont="1" applyBorder="1" applyAlignment="1">
      <alignment horizontal="left" vertical="center"/>
      <protection/>
    </xf>
    <xf numFmtId="0" fontId="13" fillId="0" borderId="25" xfId="24" applyFont="1" applyBorder="1" applyAlignment="1">
      <alignment horizontal="left" vertical="center"/>
      <protection/>
    </xf>
    <xf numFmtId="0" fontId="13" fillId="0" borderId="19" xfId="24" applyFont="1" applyBorder="1" applyAlignment="1">
      <alignment horizontal="left" vertical="center"/>
      <protection/>
    </xf>
    <xf numFmtId="0" fontId="10" fillId="0" borderId="0" xfId="24" applyFont="1" applyBorder="1" applyAlignment="1">
      <alignment horizontal="center"/>
      <protection/>
    </xf>
    <xf numFmtId="0" fontId="10" fillId="0" borderId="4" xfId="24" applyFont="1" applyBorder="1" applyAlignment="1">
      <alignment horizontal="center"/>
      <protection/>
    </xf>
    <xf numFmtId="0" fontId="13" fillId="0" borderId="18" xfId="24" applyFont="1" applyBorder="1" applyAlignment="1" applyProtection="1">
      <alignment horizontal="center" vertical="center"/>
      <protection locked="0"/>
    </xf>
    <xf numFmtId="0" fontId="13" fillId="0" borderId="18" xfId="24" applyFont="1" applyBorder="1" applyAlignment="1" applyProtection="1">
      <alignment vertical="center"/>
      <protection locked="0"/>
    </xf>
    <xf numFmtId="0" fontId="13" fillId="0" borderId="11" xfId="24" applyFont="1" applyBorder="1" applyAlignment="1" applyProtection="1">
      <alignment vertical="center"/>
      <protection locked="0"/>
    </xf>
    <xf numFmtId="0" fontId="13" fillId="0" borderId="35" xfId="24" applyFont="1" applyBorder="1" applyAlignment="1" applyProtection="1">
      <alignment vertical="center"/>
      <protection locked="0"/>
    </xf>
    <xf numFmtId="0" fontId="14" fillId="0" borderId="18" xfId="26" applyFont="1" applyBorder="1" applyAlignment="1" applyProtection="1">
      <alignment horizontal="left" vertical="center"/>
      <protection locked="0"/>
    </xf>
    <xf numFmtId="0" fontId="13" fillId="0" borderId="70" xfId="24" applyFont="1" applyBorder="1" applyAlignment="1" applyProtection="1">
      <alignment horizontal="center"/>
      <protection locked="0"/>
    </xf>
    <xf numFmtId="0" fontId="13" fillId="0" borderId="73" xfId="24" applyFont="1" applyBorder="1" applyAlignment="1" applyProtection="1">
      <alignment horizontal="center"/>
      <protection locked="0"/>
    </xf>
    <xf numFmtId="0" fontId="13" fillId="0" borderId="25" xfId="24" applyFont="1" applyBorder="1" applyAlignment="1" applyProtection="1">
      <alignment horizontal="center" vertical="center"/>
      <protection locked="0"/>
    </xf>
    <xf numFmtId="0" fontId="13" fillId="0" borderId="34" xfId="24" applyFont="1" applyBorder="1" applyAlignment="1" applyProtection="1">
      <alignment horizontal="center" vertical="center"/>
      <protection locked="0"/>
    </xf>
    <xf numFmtId="0" fontId="13" fillId="0" borderId="19" xfId="24" applyFont="1" applyBorder="1" applyAlignment="1" applyProtection="1">
      <alignment horizontal="center" vertical="center"/>
      <protection locked="0"/>
    </xf>
    <xf numFmtId="0" fontId="13" fillId="0" borderId="20" xfId="24" applyFont="1" applyBorder="1" applyAlignment="1" applyProtection="1">
      <alignment vertical="center"/>
      <protection locked="0"/>
    </xf>
    <xf numFmtId="0" fontId="13" fillId="0" borderId="2" xfId="24" applyFont="1" applyBorder="1" applyAlignment="1" applyProtection="1">
      <alignment vertical="center"/>
      <protection locked="0"/>
    </xf>
    <xf numFmtId="0" fontId="3" fillId="0" borderId="70" xfId="23" applyFont="1" applyBorder="1" applyAlignment="1" applyProtection="1">
      <alignment horizontal="center" vertical="center"/>
      <protection locked="0"/>
    </xf>
    <xf numFmtId="0" fontId="4" fillId="0" borderId="70" xfId="23" applyFont="1" applyBorder="1" applyAlignment="1" applyProtection="1">
      <alignment horizontal="center" vertical="center"/>
      <protection locked="0"/>
    </xf>
    <xf numFmtId="0" fontId="4" fillId="0" borderId="73" xfId="23" applyFont="1" applyBorder="1" applyAlignment="1" applyProtection="1">
      <alignment horizontal="center" vertical="center"/>
      <protection locked="0"/>
    </xf>
    <xf numFmtId="0" fontId="10" fillId="0" borderId="0" xfId="26" applyFont="1" applyFill="1" applyBorder="1" applyAlignment="1" applyProtection="1">
      <alignment horizontal="center" vertical="top"/>
      <protection/>
    </xf>
    <xf numFmtId="0" fontId="10" fillId="0" borderId="4" xfId="26" applyFont="1" applyFill="1" applyBorder="1" applyAlignment="1" applyProtection="1">
      <alignment horizontal="center" vertical="top"/>
      <protection/>
    </xf>
    <xf numFmtId="0" fontId="3" fillId="0" borderId="22" xfId="26" applyFont="1" applyBorder="1" applyAlignment="1" applyProtection="1">
      <alignment vertical="center"/>
      <protection locked="0"/>
    </xf>
    <xf numFmtId="0" fontId="4" fillId="0" borderId="34" xfId="23" applyFont="1" applyBorder="1" applyAlignment="1" applyProtection="1">
      <alignment vertical="center"/>
      <protection locked="0"/>
    </xf>
    <xf numFmtId="0" fontId="4" fillId="0" borderId="19" xfId="23" applyFont="1" applyBorder="1" applyAlignment="1" applyProtection="1">
      <alignment vertical="center"/>
      <protection locked="0"/>
    </xf>
    <xf numFmtId="0" fontId="4" fillId="0" borderId="25" xfId="23" applyFont="1" applyBorder="1" applyAlignment="1" applyProtection="1">
      <alignment horizontal="center" vertical="center"/>
      <protection locked="0"/>
    </xf>
    <xf numFmtId="0" fontId="4" fillId="0" borderId="44" xfId="23" applyFont="1" applyBorder="1" applyAlignment="1" applyProtection="1">
      <alignment horizontal="center" vertical="center"/>
      <protection locked="0"/>
    </xf>
    <xf numFmtId="0" fontId="6" fillId="0" borderId="0" xfId="26" applyFont="1" applyFill="1" applyBorder="1" applyAlignment="1" applyProtection="1">
      <alignment vertical="top"/>
      <protection/>
    </xf>
    <xf numFmtId="0" fontId="4" fillId="0" borderId="0" xfId="23" applyFont="1" applyBorder="1" applyAlignment="1" applyProtection="1">
      <alignment vertical="top"/>
      <protection/>
    </xf>
    <xf numFmtId="0" fontId="4" fillId="0" borderId="26" xfId="23" applyFont="1" applyBorder="1" applyAlignment="1" applyProtection="1">
      <alignment vertical="top"/>
      <protection/>
    </xf>
    <xf numFmtId="0" fontId="20" fillId="0" borderId="0" xfId="23" applyFont="1" applyBorder="1" applyAlignment="1" applyProtection="1">
      <alignment horizontal="center"/>
      <protection/>
    </xf>
    <xf numFmtId="0" fontId="20" fillId="0" borderId="0" xfId="0" applyFont="1" applyFill="1" applyBorder="1" applyAlignment="1" applyProtection="1">
      <alignment horizontal="center" vertical="center"/>
      <protection/>
    </xf>
    <xf numFmtId="0" fontId="6" fillId="0" borderId="23" xfId="26" applyFont="1" applyFill="1" applyBorder="1" applyAlignment="1" applyProtection="1">
      <alignment horizontal="center" vertical="center"/>
      <protection/>
    </xf>
    <xf numFmtId="0" fontId="6" fillId="0" borderId="32" xfId="26" applyFont="1" applyFill="1" applyBorder="1" applyAlignment="1" applyProtection="1">
      <alignment horizontal="center" vertical="center"/>
      <protection/>
    </xf>
    <xf numFmtId="0" fontId="50" fillId="0" borderId="3" xfId="26" applyFont="1" applyFill="1" applyBorder="1" applyAlignment="1" applyProtection="1">
      <alignment horizontal="center" vertical="center"/>
      <protection/>
    </xf>
    <xf numFmtId="0" fontId="50" fillId="0" borderId="75" xfId="26" applyFont="1" applyFill="1" applyBorder="1" applyAlignment="1" applyProtection="1">
      <alignment horizontal="center" vertical="center"/>
      <protection/>
    </xf>
    <xf numFmtId="0" fontId="50" fillId="0" borderId="27" xfId="26" applyFont="1" applyFill="1" applyBorder="1" applyAlignment="1" applyProtection="1">
      <alignment horizontal="center" vertical="center"/>
      <protection/>
    </xf>
    <xf numFmtId="0" fontId="50" fillId="0" borderId="21" xfId="26" applyFont="1" applyFill="1" applyBorder="1" applyAlignment="1" applyProtection="1">
      <alignment horizontal="center" vertical="center"/>
      <protection/>
    </xf>
    <xf numFmtId="0" fontId="6" fillId="0" borderId="25" xfId="26" applyFont="1" applyFill="1" applyBorder="1" applyAlignment="1" applyProtection="1">
      <alignment horizontal="center" vertical="center"/>
      <protection/>
    </xf>
    <xf numFmtId="0" fontId="6" fillId="0" borderId="44" xfId="26"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32" xfId="0" applyFont="1" applyFill="1" applyBorder="1" applyAlignment="1" applyProtection="1">
      <alignment horizontal="center" vertical="center"/>
      <protection/>
    </xf>
    <xf numFmtId="0" fontId="14" fillId="0" borderId="44" xfId="0" applyFont="1" applyFill="1" applyBorder="1" applyAlignment="1" applyProtection="1">
      <alignment horizontal="center" vertical="center"/>
      <protection/>
    </xf>
    <xf numFmtId="49" fontId="8" fillId="0" borderId="0" xfId="26" applyNumberFormat="1" applyFont="1" applyFill="1" applyAlignment="1" applyProtection="1">
      <alignment horizontal="center"/>
      <protection locked="0"/>
    </xf>
    <xf numFmtId="0" fontId="15" fillId="0" borderId="27" xfId="0" applyFont="1" applyFill="1" applyBorder="1" applyAlignment="1" applyProtection="1">
      <alignment horizontal="center" vertical="center"/>
      <protection/>
    </xf>
    <xf numFmtId="0" fontId="15" fillId="0" borderId="3"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20" fillId="0" borderId="68"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20" fillId="0" borderId="72" xfId="0" applyFont="1" applyFill="1" applyBorder="1" applyAlignment="1" applyProtection="1">
      <alignment horizontal="center"/>
      <protection/>
    </xf>
    <xf numFmtId="0" fontId="20" fillId="0" borderId="70" xfId="0" applyFont="1" applyFill="1" applyBorder="1" applyAlignment="1" applyProtection="1">
      <alignment horizontal="center"/>
      <protection/>
    </xf>
    <xf numFmtId="0" fontId="20" fillId="0" borderId="73" xfId="0" applyFont="1" applyFill="1" applyBorder="1" applyAlignment="1" applyProtection="1">
      <alignment horizontal="center"/>
      <protection/>
    </xf>
    <xf numFmtId="0" fontId="15" fillId="0" borderId="75" xfId="0" applyFont="1" applyFill="1" applyBorder="1" applyAlignment="1" applyProtection="1">
      <alignment horizontal="center" vertical="center"/>
      <protection/>
    </xf>
    <xf numFmtId="0" fontId="4" fillId="0" borderId="0" xfId="0" applyFont="1" applyFill="1" applyAlignment="1" applyProtection="1">
      <alignment horizontal="left"/>
      <protection locked="0"/>
    </xf>
    <xf numFmtId="0" fontId="4" fillId="0" borderId="0" xfId="0" applyFont="1" applyAlignment="1" applyProtection="1">
      <alignment horizontal="left"/>
      <protection locked="0"/>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44" fillId="0" borderId="25" xfId="0" applyFont="1" applyBorder="1" applyAlignment="1" applyProtection="1">
      <alignment horizontal="right" vertical="center"/>
      <protection/>
    </xf>
    <xf numFmtId="0" fontId="14" fillId="0" borderId="25" xfId="0" applyFont="1" applyFill="1" applyBorder="1" applyAlignment="1" applyProtection="1">
      <alignment horizontal="center" vertical="center"/>
      <protection/>
    </xf>
    <xf numFmtId="0" fontId="4" fillId="0" borderId="31" xfId="0" applyNumberFormat="1" applyFont="1" applyFill="1" applyBorder="1" applyAlignment="1" applyProtection="1">
      <alignment horizontal="center"/>
      <protection/>
    </xf>
    <xf numFmtId="0" fontId="15" fillId="0" borderId="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26" xfId="0" applyFont="1" applyFill="1" applyBorder="1" applyAlignment="1" applyProtection="1">
      <alignment horizontal="center" vertical="center"/>
      <protection/>
    </xf>
    <xf numFmtId="49" fontId="3" fillId="0" borderId="84" xfId="0" applyNumberFormat="1" applyFont="1" applyBorder="1" applyAlignment="1" applyProtection="1">
      <alignment horizontal="center" vertical="center"/>
      <protection locked="0"/>
    </xf>
    <xf numFmtId="0" fontId="15" fillId="0" borderId="83" xfId="0" applyFont="1" applyFill="1" applyBorder="1" applyAlignment="1" applyProtection="1">
      <alignment horizontal="center" vertical="center"/>
      <protection/>
    </xf>
    <xf numFmtId="0" fontId="14" fillId="0" borderId="82" xfId="0" applyFont="1" applyFill="1" applyBorder="1" applyAlignment="1" applyProtection="1">
      <alignment horizontal="center" vertical="center"/>
      <protection/>
    </xf>
    <xf numFmtId="0" fontId="10" fillId="0" borderId="47"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3" fillId="2" borderId="41"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19" xfId="0" applyFont="1" applyFill="1" applyBorder="1" applyAlignment="1" applyProtection="1">
      <alignment horizontal="center" vertical="center"/>
      <protection/>
    </xf>
    <xf numFmtId="0" fontId="3" fillId="0" borderId="22" xfId="0" applyFont="1" applyBorder="1" applyAlignment="1" applyProtection="1">
      <alignment horizontal="left" vertical="center"/>
      <protection locked="0"/>
    </xf>
    <xf numFmtId="0" fontId="3" fillId="0" borderId="3"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4"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6" xfId="0" applyFont="1" applyFill="1" applyBorder="1" applyAlignment="1" applyProtection="1">
      <alignment horizontal="center" vertical="center" wrapText="1"/>
      <protection/>
    </xf>
    <xf numFmtId="0" fontId="14" fillId="0" borderId="1" xfId="0" applyFont="1" applyFill="1" applyBorder="1" applyAlignment="1" applyProtection="1">
      <alignment horizontal="center" vertical="center"/>
      <protection/>
    </xf>
    <xf numFmtId="0" fontId="14" fillId="0" borderId="4" xfId="0" applyFont="1" applyFill="1" applyBorder="1" applyAlignment="1" applyProtection="1">
      <alignment horizontal="center" vertical="center"/>
      <protection/>
    </xf>
    <xf numFmtId="0" fontId="15" fillId="0" borderId="68" xfId="0" applyFont="1" applyFill="1" applyBorder="1" applyAlignment="1" applyProtection="1">
      <alignment horizontal="center" vertical="center"/>
      <protection/>
    </xf>
    <xf numFmtId="0" fontId="15" fillId="0" borderId="9" xfId="0" applyFont="1" applyFill="1" applyBorder="1" applyAlignment="1" applyProtection="1">
      <alignment horizontal="center" vertical="center"/>
      <protection/>
    </xf>
    <xf numFmtId="0" fontId="15" fillId="0" borderId="65" xfId="0" applyFont="1" applyFill="1" applyBorder="1" applyAlignment="1" applyProtection="1">
      <alignment horizontal="center" vertical="center"/>
      <protection/>
    </xf>
    <xf numFmtId="0" fontId="15" fillId="0" borderId="29" xfId="0" applyFont="1" applyFill="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49" fontId="3" fillId="0" borderId="70" xfId="0" applyNumberFormat="1" applyFont="1" applyBorder="1" applyAlignment="1" applyProtection="1">
      <alignment horizontal="center" vertical="center"/>
      <protection locked="0"/>
    </xf>
    <xf numFmtId="0" fontId="57" fillId="0" borderId="0" xfId="0" applyFont="1" applyAlignment="1" quotePrefix="1">
      <alignment horizontal="left" vertical="top" wrapText="1"/>
    </xf>
    <xf numFmtId="0" fontId="57" fillId="0" borderId="0" xfId="0" applyFont="1" applyAlignment="1">
      <alignment horizontal="left" vertical="top" wrapText="1"/>
    </xf>
    <xf numFmtId="0" fontId="57" fillId="0" borderId="0" xfId="0" applyFont="1" applyAlignment="1">
      <alignment vertical="top" wrapText="1"/>
    </xf>
    <xf numFmtId="0" fontId="57" fillId="0" borderId="0" xfId="0" applyFont="1" applyAlignment="1" quotePrefix="1">
      <alignment vertical="top" wrapText="1"/>
    </xf>
    <xf numFmtId="0" fontId="21" fillId="0" borderId="23" xfId="0" applyFont="1" applyFill="1" applyBorder="1" applyAlignment="1" quotePrefix="1">
      <alignment horizontal="center" vertical="center"/>
    </xf>
    <xf numFmtId="0" fontId="0" fillId="0" borderId="25" xfId="0" applyBorder="1" applyAlignment="1">
      <alignment/>
    </xf>
    <xf numFmtId="0" fontId="0" fillId="0" borderId="44" xfId="0" applyBorder="1" applyAlignment="1">
      <alignment/>
    </xf>
    <xf numFmtId="0" fontId="6" fillId="0" borderId="2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9" xfId="0" applyFont="1" applyBorder="1" applyAlignment="1">
      <alignment horizontal="center" vertical="center"/>
    </xf>
    <xf numFmtId="0" fontId="6" fillId="0" borderId="12" xfId="0" applyFont="1" applyBorder="1" applyAlignment="1">
      <alignment horizontal="center" vertical="center"/>
    </xf>
    <xf numFmtId="0" fontId="55" fillId="0" borderId="0" xfId="0" applyFont="1" applyBorder="1" applyAlignment="1">
      <alignment horizontal="center"/>
    </xf>
    <xf numFmtId="0" fontId="56" fillId="0" borderId="26" xfId="0" applyFont="1" applyBorder="1" applyAlignment="1">
      <alignment horizontal="center"/>
    </xf>
    <xf numFmtId="0" fontId="56" fillId="0" borderId="0" xfId="0" applyFont="1" applyBorder="1" applyAlignment="1">
      <alignment horizontal="center"/>
    </xf>
    <xf numFmtId="0" fontId="20" fillId="0" borderId="0" xfId="0" applyFont="1" applyFill="1" applyBorder="1" applyAlignment="1" applyProtection="1">
      <alignment horizontal="center"/>
      <protection/>
    </xf>
    <xf numFmtId="0" fontId="57" fillId="0" borderId="26" xfId="0" applyFont="1" applyBorder="1" applyAlignment="1">
      <alignment/>
    </xf>
    <xf numFmtId="0" fontId="6" fillId="0" borderId="0" xfId="0" applyFont="1" applyFill="1" applyBorder="1" applyAlignment="1" applyProtection="1">
      <alignment horizontal="center"/>
      <protection/>
    </xf>
    <xf numFmtId="0" fontId="8" fillId="0" borderId="26" xfId="0" applyFont="1" applyBorder="1" applyAlignment="1">
      <alignment/>
    </xf>
    <xf numFmtId="0" fontId="57" fillId="0" borderId="0" xfId="0" applyFont="1" applyAlignment="1" quotePrefix="1">
      <alignment vertical="center" wrapText="1"/>
    </xf>
    <xf numFmtId="0" fontId="57" fillId="0" borderId="0" xfId="0" applyFont="1" applyAlignment="1">
      <alignment vertical="center" wrapText="1"/>
    </xf>
    <xf numFmtId="0" fontId="21" fillId="2" borderId="27" xfId="0" applyFont="1" applyFill="1" applyBorder="1" applyAlignment="1" applyProtection="1">
      <alignment horizontal="center" vertical="center"/>
      <protection/>
    </xf>
    <xf numFmtId="0" fontId="21" fillId="2" borderId="3" xfId="0" applyFont="1" applyFill="1" applyBorder="1" applyAlignment="1" applyProtection="1">
      <alignment horizontal="center" vertical="center"/>
      <protection/>
    </xf>
    <xf numFmtId="0" fontId="21" fillId="2" borderId="75" xfId="0" applyFont="1" applyFill="1" applyBorder="1" applyAlignment="1" applyProtection="1">
      <alignment horizontal="center" vertical="center"/>
      <protection/>
    </xf>
    <xf numFmtId="0" fontId="21" fillId="0" borderId="25" xfId="0" applyFont="1" applyFill="1" applyBorder="1" applyAlignment="1" quotePrefix="1">
      <alignment horizontal="center" vertical="center"/>
    </xf>
    <xf numFmtId="0" fontId="21" fillId="0" borderId="44" xfId="0" applyFont="1" applyFill="1" applyBorder="1" applyAlignment="1" quotePrefix="1">
      <alignment horizontal="center" vertical="center"/>
    </xf>
    <xf numFmtId="49" fontId="3" fillId="0" borderId="5" xfId="0" applyNumberFormat="1" applyFont="1" applyBorder="1" applyAlignment="1" applyProtection="1" quotePrefix="1">
      <alignment horizontal="left" vertical="center"/>
      <protection locked="0"/>
    </xf>
    <xf numFmtId="49" fontId="3" fillId="0" borderId="5" xfId="0" applyNumberFormat="1" applyFont="1" applyBorder="1" applyAlignment="1" applyProtection="1" quotePrefix="1">
      <alignment horizontal="left" vertical="center"/>
      <protection/>
    </xf>
    <xf numFmtId="49" fontId="3" fillId="0" borderId="7" xfId="0" applyNumberFormat="1" applyFont="1" applyBorder="1" applyAlignment="1" applyProtection="1" quotePrefix="1">
      <alignment horizontal="left" vertical="center"/>
      <protection/>
    </xf>
    <xf numFmtId="49" fontId="3" fillId="0" borderId="36" xfId="0" applyNumberFormat="1" applyFont="1" applyBorder="1" applyAlignment="1" applyProtection="1" quotePrefix="1">
      <alignment horizontal="left" vertical="center"/>
      <protection/>
    </xf>
    <xf numFmtId="49" fontId="3" fillId="0" borderId="50" xfId="0" applyNumberFormat="1" applyFont="1" applyFill="1" applyBorder="1" applyAlignment="1" applyProtection="1" quotePrefix="1">
      <alignment horizontal="left" vertical="center"/>
      <protection/>
    </xf>
    <xf numFmtId="49" fontId="3" fillId="0" borderId="48" xfId="0" applyNumberFormat="1" applyFont="1" applyFill="1" applyBorder="1" applyAlignment="1" applyProtection="1" quotePrefix="1">
      <alignment horizontal="left" vertical="center"/>
      <protection/>
    </xf>
    <xf numFmtId="49" fontId="3" fillId="0" borderId="49" xfId="0" applyNumberFormat="1" applyFont="1" applyFill="1" applyBorder="1" applyAlignment="1" applyProtection="1" quotePrefix="1">
      <alignment horizontal="left" vertical="center"/>
      <protection/>
    </xf>
    <xf numFmtId="49" fontId="3" fillId="0" borderId="50" xfId="0" applyNumberFormat="1" applyFont="1" applyFill="1" applyBorder="1" applyAlignment="1" applyProtection="1" quotePrefix="1">
      <alignment horizontal="left" vertical="center"/>
      <protection/>
    </xf>
    <xf numFmtId="49" fontId="3" fillId="0" borderId="51" xfId="0" applyNumberFormat="1" applyFont="1" applyFill="1" applyBorder="1" applyAlignment="1" applyProtection="1" quotePrefix="1">
      <alignment horizontal="left" vertical="center"/>
      <protection/>
    </xf>
    <xf numFmtId="49" fontId="3" fillId="0" borderId="62" xfId="0" applyNumberFormat="1" applyFont="1" applyFill="1" applyBorder="1" applyAlignment="1" applyProtection="1" quotePrefix="1">
      <alignment horizontal="left" vertical="center"/>
      <protection/>
    </xf>
    <xf numFmtId="0" fontId="14" fillId="0" borderId="7" xfId="0" applyFont="1" applyFill="1" applyBorder="1" applyAlignment="1" applyProtection="1" quotePrefix="1">
      <alignment horizontal="left" vertical="center"/>
      <protection/>
    </xf>
    <xf numFmtId="0" fontId="14" fillId="0" borderId="7" xfId="0" applyFont="1" applyFill="1" applyBorder="1" applyAlignment="1" applyProtection="1" quotePrefix="1">
      <alignment horizontal="left" vertical="top"/>
      <protection/>
    </xf>
    <xf numFmtId="0" fontId="3" fillId="0" borderId="5" xfId="24" applyFont="1" applyBorder="1" applyAlignment="1" applyProtection="1" quotePrefix="1">
      <alignment horizontal="left" vertical="center"/>
      <protection/>
    </xf>
    <xf numFmtId="49" fontId="14" fillId="0" borderId="5" xfId="0" applyNumberFormat="1" applyFont="1" applyFill="1" applyBorder="1" applyAlignment="1" applyProtection="1" quotePrefix="1">
      <alignment horizontal="left" vertical="center"/>
      <protection/>
    </xf>
    <xf numFmtId="49" fontId="14" fillId="0" borderId="7" xfId="0" applyNumberFormat="1" applyFont="1" applyFill="1" applyBorder="1" applyAlignment="1" applyProtection="1" quotePrefix="1">
      <alignment horizontal="left" vertical="center"/>
      <protection/>
    </xf>
    <xf numFmtId="49" fontId="14" fillId="0" borderId="28" xfId="0" applyNumberFormat="1" applyFont="1" applyFill="1" applyBorder="1" applyAlignment="1" applyProtection="1" quotePrefix="1">
      <alignment horizontal="left" vertical="center"/>
      <protection/>
    </xf>
    <xf numFmtId="49" fontId="14" fillId="0" borderId="6" xfId="0" applyNumberFormat="1" applyFont="1" applyFill="1" applyBorder="1" applyAlignment="1" applyProtection="1" quotePrefix="1">
      <alignment horizontal="left" vertical="center"/>
      <protection/>
    </xf>
    <xf numFmtId="49" fontId="14" fillId="0" borderId="16" xfId="0" applyNumberFormat="1" applyFont="1" applyFill="1" applyBorder="1" applyAlignment="1" applyProtection="1" quotePrefix="1">
      <alignment horizontal="left" vertical="center"/>
      <protection/>
    </xf>
    <xf numFmtId="0" fontId="14" fillId="0" borderId="27" xfId="0" applyFont="1" applyFill="1" applyBorder="1" applyAlignment="1" applyProtection="1" quotePrefix="1">
      <alignment horizontal="left" vertical="top"/>
      <protection/>
    </xf>
    <xf numFmtId="0" fontId="14" fillId="0" borderId="23" xfId="0" applyFont="1" applyFill="1" applyBorder="1" applyAlignment="1" applyProtection="1" quotePrefix="1">
      <alignment horizontal="left" vertical="top"/>
      <protection/>
    </xf>
    <xf numFmtId="0" fontId="14" fillId="0" borderId="23" xfId="0" applyFont="1" applyFill="1" applyBorder="1" applyAlignment="1" applyProtection="1" quotePrefix="1">
      <alignment horizontal="left" vertical="top" wrapText="1"/>
      <protection/>
    </xf>
    <xf numFmtId="0" fontId="14" fillId="0" borderId="35" xfId="0" applyFont="1" applyBorder="1" applyAlignment="1" quotePrefix="1">
      <alignment horizontal="left" vertical="top" wrapText="1"/>
    </xf>
    <xf numFmtId="0" fontId="14" fillId="0" borderId="39" xfId="0" applyFont="1" applyBorder="1" applyAlignment="1" quotePrefix="1">
      <alignment horizontal="left" vertical="top" wrapText="1"/>
    </xf>
    <xf numFmtId="0" fontId="14" fillId="0" borderId="8" xfId="0" applyFont="1" applyBorder="1" applyAlignment="1" quotePrefix="1">
      <alignment horizontal="left" vertical="top" wrapText="1"/>
    </xf>
    <xf numFmtId="0" fontId="14" fillId="0" borderId="5" xfId="0" applyFont="1" applyFill="1" applyBorder="1" applyAlignment="1" applyProtection="1" quotePrefix="1">
      <alignment horizontal="left" vertical="center"/>
      <protection/>
    </xf>
    <xf numFmtId="0" fontId="14" fillId="0" borderId="5" xfId="0" applyFont="1" applyFill="1" applyBorder="1" applyAlignment="1" applyProtection="1" quotePrefix="1">
      <alignment horizontal="left" vertical="top"/>
      <protection/>
    </xf>
  </cellXfs>
  <cellStyles count="14">
    <cellStyle name="Normal" xfId="0"/>
    <cellStyle name="Comma" xfId="15"/>
    <cellStyle name="Comma [0]" xfId="16"/>
    <cellStyle name="Currency" xfId="17"/>
    <cellStyle name="Currency [0]" xfId="18"/>
    <cellStyle name="Followed Hyperlink" xfId="19"/>
    <cellStyle name="Hyperlink" xfId="20"/>
    <cellStyle name="Normal_dotrev" xfId="21"/>
    <cellStyle name="Normal_dotrev_S" xfId="22"/>
    <cellStyle name="Normal_ECE1" xfId="23"/>
    <cellStyle name="Normal_E-itto2000" xfId="24"/>
    <cellStyle name="Normal_jqrev" xfId="25"/>
    <cellStyle name="Normal_YBFPQNEW" xfId="26"/>
    <cellStyle name="Percent" xfId="27"/>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171450</xdr:rowOff>
    </xdr:to>
    <xdr:pic>
      <xdr:nvPicPr>
        <xdr:cNvPr id="1" name="Picture 1"/>
        <xdr:cNvPicPr preferRelativeResize="1">
          <a:picLocks noChangeAspect="1"/>
        </xdr:cNvPicPr>
      </xdr:nvPicPr>
      <xdr:blipFill>
        <a:blip r:embed="rId1"/>
        <a:stretch>
          <a:fillRect/>
        </a:stretch>
      </xdr:blipFill>
      <xdr:spPr>
        <a:xfrm>
          <a:off x="1504950" y="180975"/>
          <a:ext cx="676275" cy="619125"/>
        </a:xfrm>
        <a:prstGeom prst="rect">
          <a:avLst/>
        </a:prstGeom>
        <a:noFill/>
        <a:ln w="9525" cmpd="sng">
          <a:noFill/>
        </a:ln>
      </xdr:spPr>
    </xdr:pic>
    <xdr:clientData/>
  </xdr:twoCellAnchor>
  <xdr:twoCellAnchor editAs="oneCell">
    <xdr:from>
      <xdr:col>1</xdr:col>
      <xdr:colOff>1743075</xdr:colOff>
      <xdr:row>1</xdr:row>
      <xdr:rowOff>28575</xdr:rowOff>
    </xdr:from>
    <xdr:to>
      <xdr:col>1</xdr:col>
      <xdr:colOff>2362200</xdr:colOff>
      <xdr:row>3</xdr:row>
      <xdr:rowOff>85725</xdr:rowOff>
    </xdr:to>
    <xdr:pic>
      <xdr:nvPicPr>
        <xdr:cNvPr id="2" name="Picture 4"/>
        <xdr:cNvPicPr preferRelativeResize="1">
          <a:picLocks noChangeAspect="1"/>
        </xdr:cNvPicPr>
      </xdr:nvPicPr>
      <xdr:blipFill>
        <a:blip r:embed="rId2"/>
        <a:stretch>
          <a:fillRect/>
        </a:stretch>
      </xdr:blipFill>
      <xdr:spPr>
        <a:xfrm>
          <a:off x="2381250" y="238125"/>
          <a:ext cx="619125" cy="476250"/>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3" name="Picture 30"/>
        <xdr:cNvPicPr preferRelativeResize="1">
          <a:picLocks noChangeAspect="1"/>
        </xdr:cNvPicPr>
      </xdr:nvPicPr>
      <xdr:blipFill>
        <a:blip r:embed="rId3"/>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4" name="Picture 33"/>
        <xdr:cNvPicPr preferRelativeResize="1">
          <a:picLocks noChangeAspect="1"/>
        </xdr:cNvPicPr>
      </xdr:nvPicPr>
      <xdr:blipFill>
        <a:blip r:embed="rId4"/>
        <a:stretch>
          <a:fillRect/>
        </a:stretch>
      </xdr:blipFill>
      <xdr:spPr>
        <a:xfrm>
          <a:off x="3228975" y="209550"/>
          <a:ext cx="685800"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9525</xdr:rowOff>
    </xdr:to>
    <xdr:pic>
      <xdr:nvPicPr>
        <xdr:cNvPr id="1" name="Picture 7"/>
        <xdr:cNvPicPr preferRelativeResize="1">
          <a:picLocks noChangeAspect="1"/>
        </xdr:cNvPicPr>
      </xdr:nvPicPr>
      <xdr:blipFill>
        <a:blip r:embed="rId1"/>
        <a:stretch>
          <a:fillRect/>
        </a:stretch>
      </xdr:blipFill>
      <xdr:spPr>
        <a:xfrm>
          <a:off x="1704975" y="409575"/>
          <a:ext cx="676275" cy="600075"/>
        </a:xfrm>
        <a:prstGeom prst="rect">
          <a:avLst/>
        </a:prstGeom>
        <a:noFill/>
        <a:ln w="9525" cmpd="sng">
          <a:noFill/>
        </a:ln>
      </xdr:spPr>
    </xdr:pic>
    <xdr:clientData/>
  </xdr:twoCellAnchor>
  <xdr:twoCellAnchor editAs="oneCell">
    <xdr:from>
      <xdr:col>1</xdr:col>
      <xdr:colOff>2219325</xdr:colOff>
      <xdr:row>2</xdr:row>
      <xdr:rowOff>38100</xdr:rowOff>
    </xdr:from>
    <xdr:to>
      <xdr:col>1</xdr:col>
      <xdr:colOff>2943225</xdr:colOff>
      <xdr:row>4</xdr:row>
      <xdr:rowOff>180975</xdr:rowOff>
    </xdr:to>
    <xdr:pic>
      <xdr:nvPicPr>
        <xdr:cNvPr id="2" name="Picture 8"/>
        <xdr:cNvPicPr preferRelativeResize="1">
          <a:picLocks noChangeAspect="1"/>
        </xdr:cNvPicPr>
      </xdr:nvPicPr>
      <xdr:blipFill>
        <a:blip r:embed="rId2"/>
        <a:stretch>
          <a:fillRect/>
        </a:stretch>
      </xdr:blipFill>
      <xdr:spPr>
        <a:xfrm>
          <a:off x="2847975" y="409575"/>
          <a:ext cx="723900" cy="561975"/>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3" name="Picture 9"/>
        <xdr:cNvPicPr preferRelativeResize="1">
          <a:picLocks noChangeAspect="1"/>
        </xdr:cNvPicPr>
      </xdr:nvPicPr>
      <xdr:blipFill>
        <a:blip r:embed="rId3"/>
        <a:stretch>
          <a:fillRect/>
        </a:stretch>
      </xdr:blipFill>
      <xdr:spPr>
        <a:xfrm>
          <a:off x="685800" y="409575"/>
          <a:ext cx="657225"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4" name="Picture 10"/>
        <xdr:cNvPicPr preferRelativeResize="1">
          <a:picLocks noChangeAspect="1"/>
        </xdr:cNvPicPr>
      </xdr:nvPicPr>
      <xdr:blipFill>
        <a:blip r:embed="rId4"/>
        <a:stretch>
          <a:fillRect/>
        </a:stretch>
      </xdr:blipFill>
      <xdr:spPr>
        <a:xfrm>
          <a:off x="4019550" y="457200"/>
          <a:ext cx="685800" cy="504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1809750</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76275" cy="609600"/>
        </a:xfrm>
        <a:prstGeom prst="rect">
          <a:avLst/>
        </a:prstGeom>
        <a:noFill/>
        <a:ln w="9525" cmpd="sng">
          <a:noFill/>
        </a:ln>
      </xdr:spPr>
    </xdr:pic>
    <xdr:clientData/>
  </xdr:twoCellAnchor>
  <xdr:twoCellAnchor editAs="oneCell">
    <xdr:from>
      <xdr:col>1</xdr:col>
      <xdr:colOff>2276475</xdr:colOff>
      <xdr:row>2</xdr:row>
      <xdr:rowOff>47625</xdr:rowOff>
    </xdr:from>
    <xdr:to>
      <xdr:col>2</xdr:col>
      <xdr:colOff>180975</xdr:colOff>
      <xdr:row>5</xdr:row>
      <xdr:rowOff>142875</xdr:rowOff>
    </xdr:to>
    <xdr:pic>
      <xdr:nvPicPr>
        <xdr:cNvPr id="2" name="Picture 6"/>
        <xdr:cNvPicPr preferRelativeResize="1">
          <a:picLocks noChangeAspect="1"/>
        </xdr:cNvPicPr>
      </xdr:nvPicPr>
      <xdr:blipFill>
        <a:blip r:embed="rId2"/>
        <a:stretch>
          <a:fillRect/>
        </a:stretch>
      </xdr:blipFill>
      <xdr:spPr>
        <a:xfrm>
          <a:off x="2914650" y="381000"/>
          <a:ext cx="714375" cy="581025"/>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3" name="Picture 7"/>
        <xdr:cNvPicPr preferRelativeResize="1">
          <a:picLocks noChangeAspect="1"/>
        </xdr:cNvPicPr>
      </xdr:nvPicPr>
      <xdr:blipFill>
        <a:blip r:embed="rId3"/>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4" name="Picture 8"/>
        <xdr:cNvPicPr preferRelativeResize="1">
          <a:picLocks noChangeAspect="1"/>
        </xdr:cNvPicPr>
      </xdr:nvPicPr>
      <xdr:blipFill>
        <a:blip r:embed="rId4"/>
        <a:stretch>
          <a:fillRect/>
        </a:stretch>
      </xdr:blipFill>
      <xdr:spPr>
        <a:xfrm>
          <a:off x="4086225" y="438150"/>
          <a:ext cx="69532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2</xdr:row>
      <xdr:rowOff>180975</xdr:rowOff>
    </xdr:from>
    <xdr:to>
      <xdr:col>1</xdr:col>
      <xdr:colOff>1733550</xdr:colOff>
      <xdr:row>5</xdr:row>
      <xdr:rowOff>152400</xdr:rowOff>
    </xdr:to>
    <xdr:pic>
      <xdr:nvPicPr>
        <xdr:cNvPr id="1" name="Picture 1"/>
        <xdr:cNvPicPr preferRelativeResize="1">
          <a:picLocks noChangeAspect="1"/>
        </xdr:cNvPicPr>
      </xdr:nvPicPr>
      <xdr:blipFill>
        <a:blip r:embed="rId1"/>
        <a:stretch>
          <a:fillRect/>
        </a:stretch>
      </xdr:blipFill>
      <xdr:spPr>
        <a:xfrm>
          <a:off x="1914525" y="552450"/>
          <a:ext cx="676275" cy="600075"/>
        </a:xfrm>
        <a:prstGeom prst="rect">
          <a:avLst/>
        </a:prstGeom>
        <a:noFill/>
        <a:ln w="9525" cmpd="sng">
          <a:noFill/>
        </a:ln>
      </xdr:spPr>
    </xdr:pic>
    <xdr:clientData/>
  </xdr:twoCellAnchor>
  <xdr:twoCellAnchor editAs="oneCell">
    <xdr:from>
      <xdr:col>1</xdr:col>
      <xdr:colOff>2200275</xdr:colOff>
      <xdr:row>2</xdr:row>
      <xdr:rowOff>180975</xdr:rowOff>
    </xdr:from>
    <xdr:to>
      <xdr:col>3</xdr:col>
      <xdr:colOff>123825</xdr:colOff>
      <xdr:row>5</xdr:row>
      <xdr:rowOff>142875</xdr:rowOff>
    </xdr:to>
    <xdr:pic>
      <xdr:nvPicPr>
        <xdr:cNvPr id="2" name="Picture 2"/>
        <xdr:cNvPicPr preferRelativeResize="1">
          <a:picLocks noChangeAspect="1"/>
        </xdr:cNvPicPr>
      </xdr:nvPicPr>
      <xdr:blipFill>
        <a:blip r:embed="rId2"/>
        <a:stretch>
          <a:fillRect/>
        </a:stretch>
      </xdr:blipFill>
      <xdr:spPr>
        <a:xfrm>
          <a:off x="3057525" y="552450"/>
          <a:ext cx="714375" cy="590550"/>
        </a:xfrm>
        <a:prstGeom prst="rect">
          <a:avLst/>
        </a:prstGeom>
        <a:noFill/>
        <a:ln w="9525" cmpd="sng">
          <a:noFill/>
        </a:ln>
      </xdr:spPr>
    </xdr:pic>
    <xdr:clientData/>
  </xdr:twoCellAnchor>
  <xdr:twoCellAnchor editAs="oneCell">
    <xdr:from>
      <xdr:col>1</xdr:col>
      <xdr:colOff>47625</xdr:colOff>
      <xdr:row>2</xdr:row>
      <xdr:rowOff>180975</xdr:rowOff>
    </xdr:from>
    <xdr:to>
      <xdr:col>1</xdr:col>
      <xdr:colOff>704850</xdr:colOff>
      <xdr:row>5</xdr:row>
      <xdr:rowOff>142875</xdr:rowOff>
    </xdr:to>
    <xdr:pic>
      <xdr:nvPicPr>
        <xdr:cNvPr id="3" name="Picture 3"/>
        <xdr:cNvPicPr preferRelativeResize="1">
          <a:picLocks noChangeAspect="1"/>
        </xdr:cNvPicPr>
      </xdr:nvPicPr>
      <xdr:blipFill>
        <a:blip r:embed="rId3"/>
        <a:stretch>
          <a:fillRect/>
        </a:stretch>
      </xdr:blipFill>
      <xdr:spPr>
        <a:xfrm>
          <a:off x="904875" y="552450"/>
          <a:ext cx="657225" cy="590550"/>
        </a:xfrm>
        <a:prstGeom prst="rect">
          <a:avLst/>
        </a:prstGeom>
        <a:noFill/>
        <a:ln w="9525" cmpd="sng">
          <a:noFill/>
        </a:ln>
      </xdr:spPr>
    </xdr:pic>
    <xdr:clientData/>
  </xdr:twoCellAnchor>
  <xdr:twoCellAnchor>
    <xdr:from>
      <xdr:col>3</xdr:col>
      <xdr:colOff>647700</xdr:colOff>
      <xdr:row>3</xdr:row>
      <xdr:rowOff>28575</xdr:rowOff>
    </xdr:from>
    <xdr:to>
      <xdr:col>3</xdr:col>
      <xdr:colOff>1343025</xdr:colOff>
      <xdr:row>5</xdr:row>
      <xdr:rowOff>123825</xdr:rowOff>
    </xdr:to>
    <xdr:pic>
      <xdr:nvPicPr>
        <xdr:cNvPr id="4" name="Picture 4"/>
        <xdr:cNvPicPr preferRelativeResize="1">
          <a:picLocks noChangeAspect="1"/>
        </xdr:cNvPicPr>
      </xdr:nvPicPr>
      <xdr:blipFill>
        <a:blip r:embed="rId4"/>
        <a:stretch>
          <a:fillRect/>
        </a:stretch>
      </xdr:blipFill>
      <xdr:spPr>
        <a:xfrm>
          <a:off x="4295775" y="609600"/>
          <a:ext cx="695325" cy="514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695325</xdr:colOff>
      <xdr:row>2</xdr:row>
      <xdr:rowOff>47625</xdr:rowOff>
    </xdr:from>
    <xdr:to>
      <xdr:col>1</xdr:col>
      <xdr:colOff>1762125</xdr:colOff>
      <xdr:row>6</xdr:row>
      <xdr:rowOff>219075</xdr:rowOff>
    </xdr:to>
    <xdr:pic>
      <xdr:nvPicPr>
        <xdr:cNvPr id="1" name="Picture 1"/>
        <xdr:cNvPicPr preferRelativeResize="1">
          <a:picLocks noChangeAspect="1"/>
        </xdr:cNvPicPr>
      </xdr:nvPicPr>
      <xdr:blipFill>
        <a:blip r:embed="rId1"/>
        <a:stretch>
          <a:fillRect/>
        </a:stretch>
      </xdr:blipFill>
      <xdr:spPr>
        <a:xfrm>
          <a:off x="1457325" y="457200"/>
          <a:ext cx="1066800" cy="1057275"/>
        </a:xfrm>
        <a:prstGeom prst="rect">
          <a:avLst/>
        </a:prstGeom>
        <a:noFill/>
        <a:ln w="9525" cmpd="sng">
          <a:noFill/>
        </a:ln>
      </xdr:spPr>
    </xdr:pic>
    <xdr:clientData/>
  </xdr:twoCellAnchor>
  <xdr:twoCellAnchor editAs="oneCell">
    <xdr:from>
      <xdr:col>1</xdr:col>
      <xdr:colOff>1895475</xdr:colOff>
      <xdr:row>2</xdr:row>
      <xdr:rowOff>161925</xdr:rowOff>
    </xdr:from>
    <xdr:to>
      <xdr:col>1</xdr:col>
      <xdr:colOff>3095625</xdr:colOff>
      <xdr:row>6</xdr:row>
      <xdr:rowOff>85725</xdr:rowOff>
    </xdr:to>
    <xdr:pic>
      <xdr:nvPicPr>
        <xdr:cNvPr id="2" name="Picture 3"/>
        <xdr:cNvPicPr preferRelativeResize="1">
          <a:picLocks noChangeAspect="1"/>
        </xdr:cNvPicPr>
      </xdr:nvPicPr>
      <xdr:blipFill>
        <a:blip r:embed="rId2"/>
        <a:stretch>
          <a:fillRect/>
        </a:stretch>
      </xdr:blipFill>
      <xdr:spPr>
        <a:xfrm>
          <a:off x="2657475" y="571500"/>
          <a:ext cx="1200150" cy="809625"/>
        </a:xfrm>
        <a:prstGeom prst="rect">
          <a:avLst/>
        </a:prstGeom>
        <a:noFill/>
        <a:ln w="9525" cmpd="sng">
          <a:noFill/>
        </a:ln>
      </xdr:spPr>
    </xdr:pic>
    <xdr:clientData/>
  </xdr:twoCellAnchor>
  <xdr:twoCellAnchor editAs="oneCell">
    <xdr:from>
      <xdr:col>0</xdr:col>
      <xdr:colOff>333375</xdr:colOff>
      <xdr:row>3</xdr:row>
      <xdr:rowOff>0</xdr:rowOff>
    </xdr:from>
    <xdr:to>
      <xdr:col>1</xdr:col>
      <xdr:colOff>533400</xdr:colOff>
      <xdr:row>6</xdr:row>
      <xdr:rowOff>152400</xdr:rowOff>
    </xdr:to>
    <xdr:pic>
      <xdr:nvPicPr>
        <xdr:cNvPr id="3" name="Picture 4"/>
        <xdr:cNvPicPr preferRelativeResize="1">
          <a:picLocks noChangeAspect="1"/>
        </xdr:cNvPicPr>
      </xdr:nvPicPr>
      <xdr:blipFill>
        <a:blip r:embed="rId3"/>
        <a:stretch>
          <a:fillRect/>
        </a:stretch>
      </xdr:blipFill>
      <xdr:spPr>
        <a:xfrm>
          <a:off x="333375" y="609600"/>
          <a:ext cx="962025" cy="838200"/>
        </a:xfrm>
        <a:prstGeom prst="rect">
          <a:avLst/>
        </a:prstGeom>
        <a:noFill/>
        <a:ln w="9525" cmpd="sng">
          <a:noFill/>
        </a:ln>
      </xdr:spPr>
    </xdr:pic>
    <xdr:clientData/>
  </xdr:twoCellAnchor>
  <xdr:twoCellAnchor>
    <xdr:from>
      <xdr:col>1</xdr:col>
      <xdr:colOff>3324225</xdr:colOff>
      <xdr:row>2</xdr:row>
      <xdr:rowOff>114300</xdr:rowOff>
    </xdr:from>
    <xdr:to>
      <xdr:col>2</xdr:col>
      <xdr:colOff>552450</xdr:colOff>
      <xdr:row>6</xdr:row>
      <xdr:rowOff>47625</xdr:rowOff>
    </xdr:to>
    <xdr:pic>
      <xdr:nvPicPr>
        <xdr:cNvPr id="4" name="Picture 7"/>
        <xdr:cNvPicPr preferRelativeResize="1">
          <a:picLocks noChangeAspect="1"/>
        </xdr:cNvPicPr>
      </xdr:nvPicPr>
      <xdr:blipFill>
        <a:blip r:embed="rId4"/>
        <a:stretch>
          <a:fillRect/>
        </a:stretch>
      </xdr:blipFill>
      <xdr:spPr>
        <a:xfrm>
          <a:off x="4086225" y="523875"/>
          <a:ext cx="1085850" cy="8191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581025</xdr:colOff>
      <xdr:row>2</xdr:row>
      <xdr:rowOff>47625</xdr:rowOff>
    </xdr:from>
    <xdr:to>
      <xdr:col>1</xdr:col>
      <xdr:colOff>1638300</xdr:colOff>
      <xdr:row>6</xdr:row>
      <xdr:rowOff>123825</xdr:rowOff>
    </xdr:to>
    <xdr:pic>
      <xdr:nvPicPr>
        <xdr:cNvPr id="1" name="Picture 1"/>
        <xdr:cNvPicPr preferRelativeResize="1">
          <a:picLocks noChangeAspect="1"/>
        </xdr:cNvPicPr>
      </xdr:nvPicPr>
      <xdr:blipFill>
        <a:blip r:embed="rId1"/>
        <a:stretch>
          <a:fillRect/>
        </a:stretch>
      </xdr:blipFill>
      <xdr:spPr>
        <a:xfrm>
          <a:off x="1476375" y="457200"/>
          <a:ext cx="1057275" cy="1057275"/>
        </a:xfrm>
        <a:prstGeom prst="rect">
          <a:avLst/>
        </a:prstGeom>
        <a:noFill/>
        <a:ln w="9525" cmpd="sng">
          <a:noFill/>
        </a:ln>
      </xdr:spPr>
    </xdr:pic>
    <xdr:clientData/>
  </xdr:twoCellAnchor>
  <xdr:twoCellAnchor editAs="oneCell">
    <xdr:from>
      <xdr:col>1</xdr:col>
      <xdr:colOff>1847850</xdr:colOff>
      <xdr:row>2</xdr:row>
      <xdr:rowOff>133350</xdr:rowOff>
    </xdr:from>
    <xdr:to>
      <xdr:col>1</xdr:col>
      <xdr:colOff>3057525</xdr:colOff>
      <xdr:row>5</xdr:row>
      <xdr:rowOff>219075</xdr:rowOff>
    </xdr:to>
    <xdr:pic>
      <xdr:nvPicPr>
        <xdr:cNvPr id="2" name="Picture 3"/>
        <xdr:cNvPicPr preferRelativeResize="1">
          <a:picLocks noChangeAspect="1"/>
        </xdr:cNvPicPr>
      </xdr:nvPicPr>
      <xdr:blipFill>
        <a:blip r:embed="rId2"/>
        <a:stretch>
          <a:fillRect/>
        </a:stretch>
      </xdr:blipFill>
      <xdr:spPr>
        <a:xfrm>
          <a:off x="2743200" y="542925"/>
          <a:ext cx="1209675" cy="809625"/>
        </a:xfrm>
        <a:prstGeom prst="rect">
          <a:avLst/>
        </a:prstGeom>
        <a:noFill/>
        <a:ln w="9525" cmpd="sng">
          <a:noFill/>
        </a:ln>
      </xdr:spPr>
    </xdr:pic>
    <xdr:clientData/>
  </xdr:twoCellAnchor>
  <xdr:twoCellAnchor editAs="oneCell">
    <xdr:from>
      <xdr:col>0</xdr:col>
      <xdr:colOff>333375</xdr:colOff>
      <xdr:row>3</xdr:row>
      <xdr:rowOff>0</xdr:rowOff>
    </xdr:from>
    <xdr:to>
      <xdr:col>1</xdr:col>
      <xdr:colOff>400050</xdr:colOff>
      <xdr:row>6</xdr:row>
      <xdr:rowOff>57150</xdr:rowOff>
    </xdr:to>
    <xdr:pic>
      <xdr:nvPicPr>
        <xdr:cNvPr id="3" name="Picture 4"/>
        <xdr:cNvPicPr preferRelativeResize="1">
          <a:picLocks noChangeAspect="1"/>
        </xdr:cNvPicPr>
      </xdr:nvPicPr>
      <xdr:blipFill>
        <a:blip r:embed="rId3"/>
        <a:stretch>
          <a:fillRect/>
        </a:stretch>
      </xdr:blipFill>
      <xdr:spPr>
        <a:xfrm>
          <a:off x="333375" y="609600"/>
          <a:ext cx="962025" cy="838200"/>
        </a:xfrm>
        <a:prstGeom prst="rect">
          <a:avLst/>
        </a:prstGeom>
        <a:noFill/>
        <a:ln w="9525" cmpd="sng">
          <a:noFill/>
        </a:ln>
      </xdr:spPr>
    </xdr:pic>
    <xdr:clientData/>
  </xdr:twoCellAnchor>
  <xdr:twoCellAnchor>
    <xdr:from>
      <xdr:col>1</xdr:col>
      <xdr:colOff>3343275</xdr:colOff>
      <xdr:row>2</xdr:row>
      <xdr:rowOff>152400</xdr:rowOff>
    </xdr:from>
    <xdr:to>
      <xdr:col>2</xdr:col>
      <xdr:colOff>142875</xdr:colOff>
      <xdr:row>5</xdr:row>
      <xdr:rowOff>238125</xdr:rowOff>
    </xdr:to>
    <xdr:pic>
      <xdr:nvPicPr>
        <xdr:cNvPr id="4" name="Picture 5"/>
        <xdr:cNvPicPr preferRelativeResize="1">
          <a:picLocks noChangeAspect="1"/>
        </xdr:cNvPicPr>
      </xdr:nvPicPr>
      <xdr:blipFill>
        <a:blip r:embed="rId4"/>
        <a:stretch>
          <a:fillRect/>
        </a:stretch>
      </xdr:blipFill>
      <xdr:spPr>
        <a:xfrm>
          <a:off x="4238625" y="561975"/>
          <a:ext cx="1085850" cy="809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1876425</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85800" cy="600075"/>
        </a:xfrm>
        <a:prstGeom prst="rect">
          <a:avLst/>
        </a:prstGeom>
        <a:noFill/>
        <a:ln w="9525" cmpd="sng">
          <a:noFill/>
        </a:ln>
      </xdr:spPr>
    </xdr:pic>
    <xdr:clientData/>
  </xdr:twoCellAnchor>
  <xdr:twoCellAnchor editAs="oneCell">
    <xdr:from>
      <xdr:col>1</xdr:col>
      <xdr:colOff>2333625</xdr:colOff>
      <xdr:row>2</xdr:row>
      <xdr:rowOff>28575</xdr:rowOff>
    </xdr:from>
    <xdr:to>
      <xdr:col>1</xdr:col>
      <xdr:colOff>3048000</xdr:colOff>
      <xdr:row>4</xdr:row>
      <xdr:rowOff>171450</xdr:rowOff>
    </xdr:to>
    <xdr:pic>
      <xdr:nvPicPr>
        <xdr:cNvPr id="2" name="Picture 4"/>
        <xdr:cNvPicPr preferRelativeResize="1">
          <a:picLocks noChangeAspect="1"/>
        </xdr:cNvPicPr>
      </xdr:nvPicPr>
      <xdr:blipFill>
        <a:blip r:embed="rId2"/>
        <a:stretch>
          <a:fillRect/>
        </a:stretch>
      </xdr:blipFill>
      <xdr:spPr>
        <a:xfrm>
          <a:off x="2962275" y="400050"/>
          <a:ext cx="714375" cy="5619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838200</xdr:colOff>
      <xdr:row>4</xdr:row>
      <xdr:rowOff>190500</xdr:rowOff>
    </xdr:to>
    <xdr:pic>
      <xdr:nvPicPr>
        <xdr:cNvPr id="3" name="Picture 188"/>
        <xdr:cNvPicPr preferRelativeResize="1">
          <a:picLocks noChangeAspect="1"/>
        </xdr:cNvPicPr>
      </xdr:nvPicPr>
      <xdr:blipFill>
        <a:blip r:embed="rId3"/>
        <a:stretch>
          <a:fillRect/>
        </a:stretch>
      </xdr:blipFill>
      <xdr:spPr>
        <a:xfrm>
          <a:off x="800100" y="400050"/>
          <a:ext cx="666750" cy="58102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4" name="Picture 189"/>
        <xdr:cNvPicPr preferRelativeResize="1">
          <a:picLocks noChangeAspect="1"/>
        </xdr:cNvPicPr>
      </xdr:nvPicPr>
      <xdr:blipFill>
        <a:blip r:embed="rId4"/>
        <a:stretch>
          <a:fillRect/>
        </a:stretch>
      </xdr:blipFill>
      <xdr:spPr>
        <a:xfrm>
          <a:off x="4124325" y="447675"/>
          <a:ext cx="69532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1819275</xdr:colOff>
      <xdr:row>2</xdr:row>
      <xdr:rowOff>66675</xdr:rowOff>
    </xdr:from>
    <xdr:to>
      <xdr:col>0</xdr:col>
      <xdr:colOff>2486025</xdr:colOff>
      <xdr:row>6</xdr:row>
      <xdr:rowOff>28575</xdr:rowOff>
    </xdr:to>
    <xdr:pic>
      <xdr:nvPicPr>
        <xdr:cNvPr id="1" name="Picture 11"/>
        <xdr:cNvPicPr preferRelativeResize="1">
          <a:picLocks noChangeAspect="1"/>
        </xdr:cNvPicPr>
      </xdr:nvPicPr>
      <xdr:blipFill>
        <a:blip r:embed="rId1"/>
        <a:stretch>
          <a:fillRect/>
        </a:stretch>
      </xdr:blipFill>
      <xdr:spPr>
        <a:xfrm>
          <a:off x="1819275" y="400050"/>
          <a:ext cx="666750" cy="609600"/>
        </a:xfrm>
        <a:prstGeom prst="rect">
          <a:avLst/>
        </a:prstGeom>
        <a:noFill/>
        <a:ln w="9525" cmpd="sng">
          <a:noFill/>
        </a:ln>
      </xdr:spPr>
    </xdr:pic>
    <xdr:clientData/>
  </xdr:twoCellAnchor>
  <xdr:twoCellAnchor editAs="oneCell">
    <xdr:from>
      <xdr:col>1</xdr:col>
      <xdr:colOff>352425</xdr:colOff>
      <xdr:row>2</xdr:row>
      <xdr:rowOff>66675</xdr:rowOff>
    </xdr:from>
    <xdr:to>
      <xdr:col>1</xdr:col>
      <xdr:colOff>1066800</xdr:colOff>
      <xdr:row>5</xdr:row>
      <xdr:rowOff>152400</xdr:rowOff>
    </xdr:to>
    <xdr:pic>
      <xdr:nvPicPr>
        <xdr:cNvPr id="2" name="Picture 12"/>
        <xdr:cNvPicPr preferRelativeResize="1">
          <a:picLocks noChangeAspect="1"/>
        </xdr:cNvPicPr>
      </xdr:nvPicPr>
      <xdr:blipFill>
        <a:blip r:embed="rId2"/>
        <a:stretch>
          <a:fillRect/>
        </a:stretch>
      </xdr:blipFill>
      <xdr:spPr>
        <a:xfrm>
          <a:off x="2962275" y="400050"/>
          <a:ext cx="714375" cy="571500"/>
        </a:xfrm>
        <a:prstGeom prst="rect">
          <a:avLst/>
        </a:prstGeom>
        <a:noFill/>
        <a:ln w="9525" cmpd="sng">
          <a:noFill/>
        </a:ln>
      </xdr:spPr>
    </xdr:pic>
    <xdr:clientData/>
  </xdr:twoCellAnchor>
  <xdr:twoCellAnchor editAs="oneCell">
    <xdr:from>
      <xdr:col>0</xdr:col>
      <xdr:colOff>800100</xdr:colOff>
      <xdr:row>2</xdr:row>
      <xdr:rowOff>66675</xdr:rowOff>
    </xdr:from>
    <xdr:to>
      <xdr:col>0</xdr:col>
      <xdr:colOff>1466850</xdr:colOff>
      <xdr:row>6</xdr:row>
      <xdr:rowOff>9525</xdr:rowOff>
    </xdr:to>
    <xdr:pic>
      <xdr:nvPicPr>
        <xdr:cNvPr id="3" name="Picture 13"/>
        <xdr:cNvPicPr preferRelativeResize="1">
          <a:picLocks noChangeAspect="1"/>
        </xdr:cNvPicPr>
      </xdr:nvPicPr>
      <xdr:blipFill>
        <a:blip r:embed="rId3"/>
        <a:stretch>
          <a:fillRect/>
        </a:stretch>
      </xdr:blipFill>
      <xdr:spPr>
        <a:xfrm>
          <a:off x="800100" y="400050"/>
          <a:ext cx="666750" cy="590550"/>
        </a:xfrm>
        <a:prstGeom prst="rect">
          <a:avLst/>
        </a:prstGeom>
        <a:noFill/>
        <a:ln w="9525" cmpd="sng">
          <a:noFill/>
        </a:ln>
      </xdr:spPr>
    </xdr:pic>
    <xdr:clientData/>
  </xdr:twoCellAnchor>
  <xdr:twoCellAnchor>
    <xdr:from>
      <xdr:col>2</xdr:col>
      <xdr:colOff>333375</xdr:colOff>
      <xdr:row>2</xdr:row>
      <xdr:rowOff>114300</xdr:rowOff>
    </xdr:from>
    <xdr:to>
      <xdr:col>2</xdr:col>
      <xdr:colOff>1019175</xdr:colOff>
      <xdr:row>5</xdr:row>
      <xdr:rowOff>133350</xdr:rowOff>
    </xdr:to>
    <xdr:pic>
      <xdr:nvPicPr>
        <xdr:cNvPr id="4" name="Picture 14"/>
        <xdr:cNvPicPr preferRelativeResize="1">
          <a:picLocks noChangeAspect="1"/>
        </xdr:cNvPicPr>
      </xdr:nvPicPr>
      <xdr:blipFill>
        <a:blip r:embed="rId4"/>
        <a:stretch>
          <a:fillRect/>
        </a:stretch>
      </xdr:blipFill>
      <xdr:spPr>
        <a:xfrm>
          <a:off x="4133850" y="447675"/>
          <a:ext cx="68580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1800225</xdr:colOff>
      <xdr:row>2</xdr:row>
      <xdr:rowOff>38100</xdr:rowOff>
    </xdr:from>
    <xdr:to>
      <xdr:col>0</xdr:col>
      <xdr:colOff>2476500</xdr:colOff>
      <xdr:row>5</xdr:row>
      <xdr:rowOff>152400</xdr:rowOff>
    </xdr:to>
    <xdr:pic>
      <xdr:nvPicPr>
        <xdr:cNvPr id="1" name="Picture 3"/>
        <xdr:cNvPicPr preferRelativeResize="1">
          <a:picLocks noChangeAspect="1"/>
        </xdr:cNvPicPr>
      </xdr:nvPicPr>
      <xdr:blipFill>
        <a:blip r:embed="rId1"/>
        <a:stretch>
          <a:fillRect/>
        </a:stretch>
      </xdr:blipFill>
      <xdr:spPr>
        <a:xfrm>
          <a:off x="1800225" y="371475"/>
          <a:ext cx="676275" cy="600075"/>
        </a:xfrm>
        <a:prstGeom prst="rect">
          <a:avLst/>
        </a:prstGeom>
        <a:noFill/>
        <a:ln w="9525" cmpd="sng">
          <a:noFill/>
        </a:ln>
      </xdr:spPr>
    </xdr:pic>
    <xdr:clientData/>
  </xdr:twoCellAnchor>
  <xdr:twoCellAnchor editAs="oneCell">
    <xdr:from>
      <xdr:col>1</xdr:col>
      <xdr:colOff>333375</xdr:colOff>
      <xdr:row>2</xdr:row>
      <xdr:rowOff>38100</xdr:rowOff>
    </xdr:from>
    <xdr:to>
      <xdr:col>1</xdr:col>
      <xdr:colOff>1047750</xdr:colOff>
      <xdr:row>5</xdr:row>
      <xdr:rowOff>123825</xdr:rowOff>
    </xdr:to>
    <xdr:pic>
      <xdr:nvPicPr>
        <xdr:cNvPr id="2" name="Picture 4"/>
        <xdr:cNvPicPr preferRelativeResize="1">
          <a:picLocks noChangeAspect="1"/>
        </xdr:cNvPicPr>
      </xdr:nvPicPr>
      <xdr:blipFill>
        <a:blip r:embed="rId2"/>
        <a:stretch>
          <a:fillRect/>
        </a:stretch>
      </xdr:blipFill>
      <xdr:spPr>
        <a:xfrm>
          <a:off x="2943225" y="371475"/>
          <a:ext cx="714375" cy="571500"/>
        </a:xfrm>
        <a:prstGeom prst="rect">
          <a:avLst/>
        </a:prstGeom>
        <a:noFill/>
        <a:ln w="9525" cmpd="sng">
          <a:noFill/>
        </a:ln>
      </xdr:spPr>
    </xdr:pic>
    <xdr:clientData/>
  </xdr:twoCellAnchor>
  <xdr:twoCellAnchor editAs="oneCell">
    <xdr:from>
      <xdr:col>0</xdr:col>
      <xdr:colOff>781050</xdr:colOff>
      <xdr:row>2</xdr:row>
      <xdr:rowOff>38100</xdr:rowOff>
    </xdr:from>
    <xdr:to>
      <xdr:col>0</xdr:col>
      <xdr:colOff>1447800</xdr:colOff>
      <xdr:row>5</xdr:row>
      <xdr:rowOff>133350</xdr:rowOff>
    </xdr:to>
    <xdr:pic>
      <xdr:nvPicPr>
        <xdr:cNvPr id="3" name="Picture 5"/>
        <xdr:cNvPicPr preferRelativeResize="1">
          <a:picLocks noChangeAspect="1"/>
        </xdr:cNvPicPr>
      </xdr:nvPicPr>
      <xdr:blipFill>
        <a:blip r:embed="rId3"/>
        <a:stretch>
          <a:fillRect/>
        </a:stretch>
      </xdr:blipFill>
      <xdr:spPr>
        <a:xfrm>
          <a:off x="781050" y="371475"/>
          <a:ext cx="666750" cy="581025"/>
        </a:xfrm>
        <a:prstGeom prst="rect">
          <a:avLst/>
        </a:prstGeom>
        <a:noFill/>
        <a:ln w="9525" cmpd="sng">
          <a:noFill/>
        </a:ln>
      </xdr:spPr>
    </xdr:pic>
    <xdr:clientData/>
  </xdr:twoCellAnchor>
  <xdr:twoCellAnchor>
    <xdr:from>
      <xdr:col>2</xdr:col>
      <xdr:colOff>314325</xdr:colOff>
      <xdr:row>2</xdr:row>
      <xdr:rowOff>85725</xdr:rowOff>
    </xdr:from>
    <xdr:to>
      <xdr:col>2</xdr:col>
      <xdr:colOff>990600</xdr:colOff>
      <xdr:row>5</xdr:row>
      <xdr:rowOff>114300</xdr:rowOff>
    </xdr:to>
    <xdr:pic>
      <xdr:nvPicPr>
        <xdr:cNvPr id="4" name="Picture 6"/>
        <xdr:cNvPicPr preferRelativeResize="1">
          <a:picLocks noChangeAspect="1"/>
        </xdr:cNvPicPr>
      </xdr:nvPicPr>
      <xdr:blipFill>
        <a:blip r:embed="rId4"/>
        <a:stretch>
          <a:fillRect/>
        </a:stretch>
      </xdr:blipFill>
      <xdr:spPr>
        <a:xfrm>
          <a:off x="4114800" y="419100"/>
          <a:ext cx="67627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2266950</xdr:colOff>
      <xdr:row>2</xdr:row>
      <xdr:rowOff>28575</xdr:rowOff>
    </xdr:from>
    <xdr:to>
      <xdr:col>1</xdr:col>
      <xdr:colOff>2981325</xdr:colOff>
      <xdr:row>4</xdr:row>
      <xdr:rowOff>171450</xdr:rowOff>
    </xdr:to>
    <xdr:pic>
      <xdr:nvPicPr>
        <xdr:cNvPr id="2" name="Picture 15"/>
        <xdr:cNvPicPr preferRelativeResize="1">
          <a:picLocks noChangeAspect="1"/>
        </xdr:cNvPicPr>
      </xdr:nvPicPr>
      <xdr:blipFill>
        <a:blip r:embed="rId2"/>
        <a:stretch>
          <a:fillRect/>
        </a:stretch>
      </xdr:blipFill>
      <xdr:spPr>
        <a:xfrm>
          <a:off x="3124200" y="400050"/>
          <a:ext cx="714375" cy="5619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781050</xdr:colOff>
      <xdr:row>4</xdr:row>
      <xdr:rowOff>190500</xdr:rowOff>
    </xdr:to>
    <xdr:pic>
      <xdr:nvPicPr>
        <xdr:cNvPr id="3" name="Picture 16"/>
        <xdr:cNvPicPr preferRelativeResize="1">
          <a:picLocks noChangeAspect="1"/>
        </xdr:cNvPicPr>
      </xdr:nvPicPr>
      <xdr:blipFill>
        <a:blip r:embed="rId3"/>
        <a:stretch>
          <a:fillRect/>
        </a:stretch>
      </xdr:blipFill>
      <xdr:spPr>
        <a:xfrm>
          <a:off x="962025" y="400050"/>
          <a:ext cx="676275" cy="58102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4" name="Picture 17"/>
        <xdr:cNvPicPr preferRelativeResize="1">
          <a:picLocks noChangeAspect="1"/>
        </xdr:cNvPicPr>
      </xdr:nvPicPr>
      <xdr:blipFill>
        <a:blip r:embed="rId4"/>
        <a:stretch>
          <a:fillRect/>
        </a:stretch>
      </xdr:blipFill>
      <xdr:spPr>
        <a:xfrm>
          <a:off x="4295775" y="447675"/>
          <a:ext cx="68580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1028700</xdr:colOff>
      <xdr:row>2</xdr:row>
      <xdr:rowOff>9525</xdr:rowOff>
    </xdr:from>
    <xdr:to>
      <xdr:col>1</xdr:col>
      <xdr:colOff>1704975</xdr:colOff>
      <xdr:row>5</xdr:row>
      <xdr:rowOff>142875</xdr:rowOff>
    </xdr:to>
    <xdr:pic>
      <xdr:nvPicPr>
        <xdr:cNvPr id="1" name="Picture 6"/>
        <xdr:cNvPicPr preferRelativeResize="1">
          <a:picLocks noChangeAspect="1"/>
        </xdr:cNvPicPr>
      </xdr:nvPicPr>
      <xdr:blipFill>
        <a:blip r:embed="rId1"/>
        <a:stretch>
          <a:fillRect/>
        </a:stretch>
      </xdr:blipFill>
      <xdr:spPr>
        <a:xfrm>
          <a:off x="1743075" y="333375"/>
          <a:ext cx="676275" cy="619125"/>
        </a:xfrm>
        <a:prstGeom prst="rect">
          <a:avLst/>
        </a:prstGeom>
        <a:noFill/>
        <a:ln w="9525" cmpd="sng">
          <a:noFill/>
        </a:ln>
      </xdr:spPr>
    </xdr:pic>
    <xdr:clientData/>
  </xdr:twoCellAnchor>
  <xdr:twoCellAnchor editAs="oneCell">
    <xdr:from>
      <xdr:col>1</xdr:col>
      <xdr:colOff>2162175</xdr:colOff>
      <xdr:row>2</xdr:row>
      <xdr:rowOff>9525</xdr:rowOff>
    </xdr:from>
    <xdr:to>
      <xdr:col>1</xdr:col>
      <xdr:colOff>2886075</xdr:colOff>
      <xdr:row>5</xdr:row>
      <xdr:rowOff>104775</xdr:rowOff>
    </xdr:to>
    <xdr:pic>
      <xdr:nvPicPr>
        <xdr:cNvPr id="2" name="Picture 7"/>
        <xdr:cNvPicPr preferRelativeResize="1">
          <a:picLocks noChangeAspect="1"/>
        </xdr:cNvPicPr>
      </xdr:nvPicPr>
      <xdr:blipFill>
        <a:blip r:embed="rId2"/>
        <a:stretch>
          <a:fillRect/>
        </a:stretch>
      </xdr:blipFill>
      <xdr:spPr>
        <a:xfrm>
          <a:off x="2876550" y="333375"/>
          <a:ext cx="723900" cy="581025"/>
        </a:xfrm>
        <a:prstGeom prst="rect">
          <a:avLst/>
        </a:prstGeom>
        <a:noFill/>
        <a:ln w="9525" cmpd="sng">
          <a:noFill/>
        </a:ln>
      </xdr:spPr>
    </xdr:pic>
    <xdr:clientData/>
  </xdr:twoCellAnchor>
  <xdr:twoCellAnchor editAs="oneCell">
    <xdr:from>
      <xdr:col>1</xdr:col>
      <xdr:colOff>9525</xdr:colOff>
      <xdr:row>2</xdr:row>
      <xdr:rowOff>9525</xdr:rowOff>
    </xdr:from>
    <xdr:to>
      <xdr:col>1</xdr:col>
      <xdr:colOff>676275</xdr:colOff>
      <xdr:row>5</xdr:row>
      <xdr:rowOff>123825</xdr:rowOff>
    </xdr:to>
    <xdr:pic>
      <xdr:nvPicPr>
        <xdr:cNvPr id="3" name="Picture 8"/>
        <xdr:cNvPicPr preferRelativeResize="1">
          <a:picLocks noChangeAspect="1"/>
        </xdr:cNvPicPr>
      </xdr:nvPicPr>
      <xdr:blipFill>
        <a:blip r:embed="rId3"/>
        <a:stretch>
          <a:fillRect/>
        </a:stretch>
      </xdr:blipFill>
      <xdr:spPr>
        <a:xfrm>
          <a:off x="723900" y="333375"/>
          <a:ext cx="666750" cy="600075"/>
        </a:xfrm>
        <a:prstGeom prst="rect">
          <a:avLst/>
        </a:prstGeom>
        <a:noFill/>
        <a:ln w="9525" cmpd="sng">
          <a:noFill/>
        </a:ln>
      </xdr:spPr>
    </xdr:pic>
    <xdr:clientData/>
  </xdr:twoCellAnchor>
  <xdr:twoCellAnchor>
    <xdr:from>
      <xdr:col>1</xdr:col>
      <xdr:colOff>3343275</xdr:colOff>
      <xdr:row>2</xdr:row>
      <xdr:rowOff>66675</xdr:rowOff>
    </xdr:from>
    <xdr:to>
      <xdr:col>2</xdr:col>
      <xdr:colOff>361950</xdr:colOff>
      <xdr:row>5</xdr:row>
      <xdr:rowOff>104775</xdr:rowOff>
    </xdr:to>
    <xdr:pic>
      <xdr:nvPicPr>
        <xdr:cNvPr id="4" name="Picture 9"/>
        <xdr:cNvPicPr preferRelativeResize="1">
          <a:picLocks noChangeAspect="1"/>
        </xdr:cNvPicPr>
      </xdr:nvPicPr>
      <xdr:blipFill>
        <a:blip r:embed="rId4"/>
        <a:stretch>
          <a:fillRect/>
        </a:stretch>
      </xdr:blipFill>
      <xdr:spPr>
        <a:xfrm>
          <a:off x="4057650" y="390525"/>
          <a:ext cx="6858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1066800</xdr:colOff>
      <xdr:row>3</xdr:row>
      <xdr:rowOff>28575</xdr:rowOff>
    </xdr:from>
    <xdr:to>
      <xdr:col>1</xdr:col>
      <xdr:colOff>1762125</xdr:colOff>
      <xdr:row>6</xdr:row>
      <xdr:rowOff>66675</xdr:rowOff>
    </xdr:to>
    <xdr:pic>
      <xdr:nvPicPr>
        <xdr:cNvPr id="1" name="Picture 9"/>
        <xdr:cNvPicPr preferRelativeResize="1">
          <a:picLocks noChangeAspect="1"/>
        </xdr:cNvPicPr>
      </xdr:nvPicPr>
      <xdr:blipFill>
        <a:blip r:embed="rId1"/>
        <a:stretch>
          <a:fillRect/>
        </a:stretch>
      </xdr:blipFill>
      <xdr:spPr>
        <a:xfrm>
          <a:off x="1819275" y="600075"/>
          <a:ext cx="695325" cy="609600"/>
        </a:xfrm>
        <a:prstGeom prst="rect">
          <a:avLst/>
        </a:prstGeom>
        <a:noFill/>
        <a:ln w="9525" cmpd="sng">
          <a:noFill/>
        </a:ln>
      </xdr:spPr>
    </xdr:pic>
    <xdr:clientData/>
  </xdr:twoCellAnchor>
  <xdr:twoCellAnchor editAs="oneCell">
    <xdr:from>
      <xdr:col>1</xdr:col>
      <xdr:colOff>2209800</xdr:colOff>
      <xdr:row>3</xdr:row>
      <xdr:rowOff>28575</xdr:rowOff>
    </xdr:from>
    <xdr:to>
      <xdr:col>2</xdr:col>
      <xdr:colOff>152400</xdr:colOff>
      <xdr:row>6</xdr:row>
      <xdr:rowOff>28575</xdr:rowOff>
    </xdr:to>
    <xdr:pic>
      <xdr:nvPicPr>
        <xdr:cNvPr id="2" name="Picture 10"/>
        <xdr:cNvPicPr preferRelativeResize="1">
          <a:picLocks noChangeAspect="1"/>
        </xdr:cNvPicPr>
      </xdr:nvPicPr>
      <xdr:blipFill>
        <a:blip r:embed="rId2"/>
        <a:stretch>
          <a:fillRect/>
        </a:stretch>
      </xdr:blipFill>
      <xdr:spPr>
        <a:xfrm>
          <a:off x="2962275" y="600075"/>
          <a:ext cx="733425" cy="571500"/>
        </a:xfrm>
        <a:prstGeom prst="rect">
          <a:avLst/>
        </a:prstGeom>
        <a:noFill/>
        <a:ln w="9525" cmpd="sng">
          <a:noFill/>
        </a:ln>
      </xdr:spPr>
    </xdr:pic>
    <xdr:clientData/>
  </xdr:twoCellAnchor>
  <xdr:twoCellAnchor editAs="oneCell">
    <xdr:from>
      <xdr:col>1</xdr:col>
      <xdr:colOff>47625</xdr:colOff>
      <xdr:row>3</xdr:row>
      <xdr:rowOff>28575</xdr:rowOff>
    </xdr:from>
    <xdr:to>
      <xdr:col>1</xdr:col>
      <xdr:colOff>714375</xdr:colOff>
      <xdr:row>6</xdr:row>
      <xdr:rowOff>47625</xdr:rowOff>
    </xdr:to>
    <xdr:pic>
      <xdr:nvPicPr>
        <xdr:cNvPr id="3" name="Picture 11"/>
        <xdr:cNvPicPr preferRelativeResize="1">
          <a:picLocks noChangeAspect="1"/>
        </xdr:cNvPicPr>
      </xdr:nvPicPr>
      <xdr:blipFill>
        <a:blip r:embed="rId3"/>
        <a:stretch>
          <a:fillRect/>
        </a:stretch>
      </xdr:blipFill>
      <xdr:spPr>
        <a:xfrm>
          <a:off x="800100" y="600075"/>
          <a:ext cx="666750" cy="590550"/>
        </a:xfrm>
        <a:prstGeom prst="rect">
          <a:avLst/>
        </a:prstGeom>
        <a:noFill/>
        <a:ln w="9525" cmpd="sng">
          <a:noFill/>
        </a:ln>
      </xdr:spPr>
    </xdr:pic>
    <xdr:clientData/>
  </xdr:twoCellAnchor>
  <xdr:twoCellAnchor>
    <xdr:from>
      <xdr:col>2</xdr:col>
      <xdr:colOff>600075</xdr:colOff>
      <xdr:row>3</xdr:row>
      <xdr:rowOff>76200</xdr:rowOff>
    </xdr:from>
    <xdr:to>
      <xdr:col>2</xdr:col>
      <xdr:colOff>1285875</xdr:colOff>
      <xdr:row>6</xdr:row>
      <xdr:rowOff>28575</xdr:rowOff>
    </xdr:to>
    <xdr:pic>
      <xdr:nvPicPr>
        <xdr:cNvPr id="4" name="Picture 12"/>
        <xdr:cNvPicPr preferRelativeResize="1">
          <a:picLocks noChangeAspect="1"/>
        </xdr:cNvPicPr>
      </xdr:nvPicPr>
      <xdr:blipFill>
        <a:blip r:embed="rId4"/>
        <a:stretch>
          <a:fillRect/>
        </a:stretch>
      </xdr:blipFill>
      <xdr:spPr>
        <a:xfrm>
          <a:off x="4143375" y="647700"/>
          <a:ext cx="68580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1066800</xdr:colOff>
      <xdr:row>2</xdr:row>
      <xdr:rowOff>9525</xdr:rowOff>
    </xdr:from>
    <xdr:to>
      <xdr:col>2</xdr:col>
      <xdr:colOff>104775</xdr:colOff>
      <xdr:row>5</xdr:row>
      <xdr:rowOff>66675</xdr:rowOff>
    </xdr:to>
    <xdr:pic>
      <xdr:nvPicPr>
        <xdr:cNvPr id="1" name="Picture 6"/>
        <xdr:cNvPicPr preferRelativeResize="1">
          <a:picLocks noChangeAspect="1"/>
        </xdr:cNvPicPr>
      </xdr:nvPicPr>
      <xdr:blipFill>
        <a:blip r:embed="rId1"/>
        <a:stretch>
          <a:fillRect/>
        </a:stretch>
      </xdr:blipFill>
      <xdr:spPr>
        <a:xfrm>
          <a:off x="1314450" y="352425"/>
          <a:ext cx="666750" cy="600075"/>
        </a:xfrm>
        <a:prstGeom prst="rect">
          <a:avLst/>
        </a:prstGeom>
        <a:noFill/>
        <a:ln w="9525" cmpd="sng">
          <a:noFill/>
        </a:ln>
      </xdr:spPr>
    </xdr:pic>
    <xdr:clientData/>
  </xdr:twoCellAnchor>
  <xdr:twoCellAnchor editAs="oneCell">
    <xdr:from>
      <xdr:col>2</xdr:col>
      <xdr:colOff>561975</xdr:colOff>
      <xdr:row>2</xdr:row>
      <xdr:rowOff>9525</xdr:rowOff>
    </xdr:from>
    <xdr:to>
      <xdr:col>3</xdr:col>
      <xdr:colOff>485775</xdr:colOff>
      <xdr:row>5</xdr:row>
      <xdr:rowOff>38100</xdr:rowOff>
    </xdr:to>
    <xdr:pic>
      <xdr:nvPicPr>
        <xdr:cNvPr id="2" name="Picture 7"/>
        <xdr:cNvPicPr preferRelativeResize="1">
          <a:picLocks noChangeAspect="1"/>
        </xdr:cNvPicPr>
      </xdr:nvPicPr>
      <xdr:blipFill>
        <a:blip r:embed="rId2"/>
        <a:stretch>
          <a:fillRect/>
        </a:stretch>
      </xdr:blipFill>
      <xdr:spPr>
        <a:xfrm>
          <a:off x="2438400" y="352425"/>
          <a:ext cx="714375" cy="571500"/>
        </a:xfrm>
        <a:prstGeom prst="rect">
          <a:avLst/>
        </a:prstGeom>
        <a:noFill/>
        <a:ln w="9525" cmpd="sng">
          <a:noFill/>
        </a:ln>
      </xdr:spPr>
    </xdr:pic>
    <xdr:clientData/>
  </xdr:twoCellAnchor>
  <xdr:twoCellAnchor editAs="oneCell">
    <xdr:from>
      <xdr:col>1</xdr:col>
      <xdr:colOff>47625</xdr:colOff>
      <xdr:row>2</xdr:row>
      <xdr:rowOff>9525</xdr:rowOff>
    </xdr:from>
    <xdr:to>
      <xdr:col>1</xdr:col>
      <xdr:colOff>704850</xdr:colOff>
      <xdr:row>5</xdr:row>
      <xdr:rowOff>66675</xdr:rowOff>
    </xdr:to>
    <xdr:pic>
      <xdr:nvPicPr>
        <xdr:cNvPr id="3" name="Picture 8"/>
        <xdr:cNvPicPr preferRelativeResize="1">
          <a:picLocks noChangeAspect="1"/>
        </xdr:cNvPicPr>
      </xdr:nvPicPr>
      <xdr:blipFill>
        <a:blip r:embed="rId3"/>
        <a:stretch>
          <a:fillRect/>
        </a:stretch>
      </xdr:blipFill>
      <xdr:spPr>
        <a:xfrm>
          <a:off x="295275" y="352425"/>
          <a:ext cx="657225" cy="600075"/>
        </a:xfrm>
        <a:prstGeom prst="rect">
          <a:avLst/>
        </a:prstGeom>
        <a:noFill/>
        <a:ln w="9525" cmpd="sng">
          <a:noFill/>
        </a:ln>
      </xdr:spPr>
    </xdr:pic>
    <xdr:clientData/>
  </xdr:twoCellAnchor>
  <xdr:twoCellAnchor>
    <xdr:from>
      <xdr:col>3</xdr:col>
      <xdr:colOff>942975</xdr:colOff>
      <xdr:row>2</xdr:row>
      <xdr:rowOff>66675</xdr:rowOff>
    </xdr:from>
    <xdr:to>
      <xdr:col>4</xdr:col>
      <xdr:colOff>533400</xdr:colOff>
      <xdr:row>5</xdr:row>
      <xdr:rowOff>28575</xdr:rowOff>
    </xdr:to>
    <xdr:pic>
      <xdr:nvPicPr>
        <xdr:cNvPr id="4" name="Picture 9"/>
        <xdr:cNvPicPr preferRelativeResize="1">
          <a:picLocks noChangeAspect="1"/>
        </xdr:cNvPicPr>
      </xdr:nvPicPr>
      <xdr:blipFill>
        <a:blip r:embed="rId4"/>
        <a:stretch>
          <a:fillRect/>
        </a:stretch>
      </xdr:blipFill>
      <xdr:spPr>
        <a:xfrm>
          <a:off x="3609975" y="409575"/>
          <a:ext cx="685800" cy="504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2</xdr:row>
      <xdr:rowOff>85725</xdr:rowOff>
    </xdr:from>
    <xdr:to>
      <xdr:col>1</xdr:col>
      <xdr:colOff>1724025</xdr:colOff>
      <xdr:row>5</xdr:row>
      <xdr:rowOff>66675</xdr:rowOff>
    </xdr:to>
    <xdr:pic>
      <xdr:nvPicPr>
        <xdr:cNvPr id="1" name="Picture 5"/>
        <xdr:cNvPicPr preferRelativeResize="1">
          <a:picLocks noChangeAspect="1"/>
        </xdr:cNvPicPr>
      </xdr:nvPicPr>
      <xdr:blipFill>
        <a:blip r:embed="rId1"/>
        <a:stretch>
          <a:fillRect/>
        </a:stretch>
      </xdr:blipFill>
      <xdr:spPr>
        <a:xfrm>
          <a:off x="1990725" y="504825"/>
          <a:ext cx="666750" cy="609600"/>
        </a:xfrm>
        <a:prstGeom prst="rect">
          <a:avLst/>
        </a:prstGeom>
        <a:noFill/>
        <a:ln w="9525" cmpd="sng">
          <a:noFill/>
        </a:ln>
      </xdr:spPr>
    </xdr:pic>
    <xdr:clientData/>
  </xdr:twoCellAnchor>
  <xdr:twoCellAnchor editAs="oneCell">
    <xdr:from>
      <xdr:col>2</xdr:col>
      <xdr:colOff>409575</xdr:colOff>
      <xdr:row>2</xdr:row>
      <xdr:rowOff>85725</xdr:rowOff>
    </xdr:from>
    <xdr:to>
      <xdr:col>2</xdr:col>
      <xdr:colOff>1123950</xdr:colOff>
      <xdr:row>5</xdr:row>
      <xdr:rowOff>28575</xdr:rowOff>
    </xdr:to>
    <xdr:pic>
      <xdr:nvPicPr>
        <xdr:cNvPr id="2" name="Picture 6"/>
        <xdr:cNvPicPr preferRelativeResize="1">
          <a:picLocks noChangeAspect="1"/>
        </xdr:cNvPicPr>
      </xdr:nvPicPr>
      <xdr:blipFill>
        <a:blip r:embed="rId2"/>
        <a:stretch>
          <a:fillRect/>
        </a:stretch>
      </xdr:blipFill>
      <xdr:spPr>
        <a:xfrm>
          <a:off x="3124200" y="504825"/>
          <a:ext cx="714375" cy="571500"/>
        </a:xfrm>
        <a:prstGeom prst="rect">
          <a:avLst/>
        </a:prstGeom>
        <a:noFill/>
        <a:ln w="9525" cmpd="sng">
          <a:noFill/>
        </a:ln>
      </xdr:spPr>
    </xdr:pic>
    <xdr:clientData/>
  </xdr:twoCellAnchor>
  <xdr:twoCellAnchor editAs="oneCell">
    <xdr:from>
      <xdr:col>1</xdr:col>
      <xdr:colOff>47625</xdr:colOff>
      <xdr:row>2</xdr:row>
      <xdr:rowOff>85725</xdr:rowOff>
    </xdr:from>
    <xdr:to>
      <xdr:col>1</xdr:col>
      <xdr:colOff>704850</xdr:colOff>
      <xdr:row>5</xdr:row>
      <xdr:rowOff>47625</xdr:rowOff>
    </xdr:to>
    <xdr:pic>
      <xdr:nvPicPr>
        <xdr:cNvPr id="3" name="Picture 7"/>
        <xdr:cNvPicPr preferRelativeResize="1">
          <a:picLocks noChangeAspect="1"/>
        </xdr:cNvPicPr>
      </xdr:nvPicPr>
      <xdr:blipFill>
        <a:blip r:embed="rId3"/>
        <a:stretch>
          <a:fillRect/>
        </a:stretch>
      </xdr:blipFill>
      <xdr:spPr>
        <a:xfrm>
          <a:off x="981075" y="504825"/>
          <a:ext cx="657225" cy="590550"/>
        </a:xfrm>
        <a:prstGeom prst="rect">
          <a:avLst/>
        </a:prstGeom>
        <a:noFill/>
        <a:ln w="9525" cmpd="sng">
          <a:noFill/>
        </a:ln>
      </xdr:spPr>
    </xdr:pic>
    <xdr:clientData/>
  </xdr:twoCellAnchor>
  <xdr:twoCellAnchor>
    <xdr:from>
      <xdr:col>2</xdr:col>
      <xdr:colOff>1581150</xdr:colOff>
      <xdr:row>2</xdr:row>
      <xdr:rowOff>142875</xdr:rowOff>
    </xdr:from>
    <xdr:to>
      <xdr:col>2</xdr:col>
      <xdr:colOff>2266950</xdr:colOff>
      <xdr:row>5</xdr:row>
      <xdr:rowOff>9525</xdr:rowOff>
    </xdr:to>
    <xdr:pic>
      <xdr:nvPicPr>
        <xdr:cNvPr id="4" name="Picture 8"/>
        <xdr:cNvPicPr preferRelativeResize="1">
          <a:picLocks noChangeAspect="1"/>
        </xdr:cNvPicPr>
      </xdr:nvPicPr>
      <xdr:blipFill>
        <a:blip r:embed="rId4"/>
        <a:stretch>
          <a:fillRect/>
        </a:stretch>
      </xdr:blipFill>
      <xdr:spPr>
        <a:xfrm>
          <a:off x="4295775" y="561975"/>
          <a:ext cx="6858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216"/>
  <sheetViews>
    <sheetView showGridLines="0" tabSelected="1" zoomScaleSheetLayoutView="100" workbookViewId="0" topLeftCell="A1">
      <selection activeCell="A1" sqref="A1"/>
    </sheetView>
  </sheetViews>
  <sheetFormatPr defaultColWidth="9.625" defaultRowHeight="12.75" customHeight="1"/>
  <cols>
    <col min="1" max="1" width="8.375" style="29" customWidth="1"/>
    <col min="2" max="2" width="52.375" style="30" customWidth="1"/>
    <col min="3" max="3" width="9.00390625" style="30" customWidth="1"/>
    <col min="4" max="5" width="25.625" style="30" customWidth="1"/>
    <col min="6" max="6" width="9.625" style="30" customWidth="1"/>
    <col min="7" max="18" width="9.625" style="30" hidden="1" customWidth="1"/>
    <col min="19" max="19" width="1.625" style="30" hidden="1" customWidth="1"/>
    <col min="20" max="20" width="20.625" style="30" hidden="1" customWidth="1"/>
    <col min="21" max="21" width="1.625" style="30" hidden="1" customWidth="1"/>
    <col min="22" max="22" width="12.625" style="30" hidden="1" customWidth="1"/>
    <col min="23" max="23" width="1.625" style="30" hidden="1" customWidth="1"/>
    <col min="24" max="24" width="7.75390625" style="30" hidden="1" customWidth="1"/>
    <col min="25" max="25" width="6.375" style="30" customWidth="1"/>
    <col min="26" max="26" width="12.625" style="30" hidden="1" customWidth="1"/>
    <col min="27" max="27" width="8.875" style="30" customWidth="1"/>
    <col min="28" max="28" width="50.625" style="30" customWidth="1"/>
    <col min="29" max="29" width="9.375" style="30" customWidth="1"/>
    <col min="30" max="32" width="12.625" style="30" customWidth="1"/>
    <col min="33" max="33" width="1.625" style="30" customWidth="1"/>
    <col min="34" max="34" width="12.625" style="30" customWidth="1"/>
    <col min="35" max="35" width="1.625" style="30" customWidth="1"/>
    <col min="36" max="36" width="20.625" style="30" customWidth="1"/>
    <col min="37" max="37" width="1.625" style="30" customWidth="1"/>
    <col min="38" max="38" width="12.625" style="30" customWidth="1"/>
    <col min="39" max="39" width="1.625" style="30" customWidth="1"/>
    <col min="40" max="40" width="12.625" style="30" customWidth="1"/>
    <col min="41" max="41" width="1.625" style="30" customWidth="1"/>
    <col min="42" max="42" width="12.625" style="30" customWidth="1"/>
    <col min="43" max="43" width="1.625" style="30" customWidth="1"/>
    <col min="44" max="44" width="12.625" style="30" customWidth="1"/>
    <col min="45" max="45" width="1.625" style="30" customWidth="1"/>
    <col min="46" max="46" width="12.625" style="30" customWidth="1"/>
    <col min="47" max="47" width="1.625" style="30" customWidth="1"/>
    <col min="48" max="48" width="12.625" style="30" customWidth="1"/>
    <col min="49" max="49" width="1.625" style="30" customWidth="1"/>
    <col min="50" max="50" width="12.625" style="30" customWidth="1"/>
    <col min="51" max="51" width="1.625" style="30" customWidth="1"/>
    <col min="52" max="52" width="12.625" style="30" customWidth="1"/>
    <col min="53" max="53" width="1.625" style="30" customWidth="1"/>
    <col min="54" max="16384" width="9.625" style="30" customWidth="1"/>
  </cols>
  <sheetData>
    <row r="1" spans="1:31" ht="16.5" customHeight="1">
      <c r="A1" s="33"/>
      <c r="B1" s="123" t="s">
        <v>1</v>
      </c>
      <c r="C1" s="784" t="s">
        <v>125</v>
      </c>
      <c r="D1" s="785" t="s">
        <v>1</v>
      </c>
      <c r="E1" s="786" t="s">
        <v>60</v>
      </c>
      <c r="Z1" s="459"/>
      <c r="AA1" s="459"/>
      <c r="AB1" s="459"/>
      <c r="AC1" s="460" t="str">
        <f>C1</f>
        <v>Country: </v>
      </c>
      <c r="AD1" s="460" t="str">
        <f>D1</f>
        <v> </v>
      </c>
      <c r="AE1" s="459"/>
    </row>
    <row r="2" spans="1:31" ht="16.5" customHeight="1">
      <c r="A2" s="34"/>
      <c r="B2" s="122" t="s">
        <v>1</v>
      </c>
      <c r="C2" s="1459" t="s">
        <v>65</v>
      </c>
      <c r="D2" s="1460"/>
      <c r="E2" s="789"/>
      <c r="Z2" s="459"/>
      <c r="AA2" s="459"/>
      <c r="AB2" s="459"/>
      <c r="AC2" s="459"/>
      <c r="AD2" s="459"/>
      <c r="AE2" s="459"/>
    </row>
    <row r="3" spans="1:31" ht="16.5" customHeight="1">
      <c r="A3" s="34"/>
      <c r="B3" s="122" t="s">
        <v>1</v>
      </c>
      <c r="C3" s="1464" t="s">
        <v>1</v>
      </c>
      <c r="D3" s="1465"/>
      <c r="E3" s="1466"/>
      <c r="Z3" s="459"/>
      <c r="AA3" s="459"/>
      <c r="AB3" s="459"/>
      <c r="AC3" s="459"/>
      <c r="AD3" s="459"/>
      <c r="AE3" s="459"/>
    </row>
    <row r="4" spans="1:31" ht="16.5" customHeight="1">
      <c r="A4" s="34"/>
      <c r="B4" s="122"/>
      <c r="C4" s="791" t="s">
        <v>61</v>
      </c>
      <c r="D4" s="788"/>
      <c r="E4" s="789"/>
      <c r="Z4" s="459"/>
      <c r="AA4" s="459"/>
      <c r="AB4" s="459"/>
      <c r="AC4" s="459"/>
      <c r="AD4" s="459"/>
      <c r="AE4" s="459"/>
    </row>
    <row r="5" spans="1:31" ht="16.5" customHeight="1">
      <c r="A5" s="1471" t="s">
        <v>115</v>
      </c>
      <c r="B5" s="1472"/>
      <c r="C5" s="1467" t="s">
        <v>1</v>
      </c>
      <c r="D5" s="1468"/>
      <c r="E5" s="1458"/>
      <c r="Z5" s="459"/>
      <c r="AA5" s="459"/>
      <c r="AB5" s="459"/>
      <c r="AC5" s="459"/>
      <c r="AD5" s="459"/>
      <c r="AE5" s="459"/>
    </row>
    <row r="6" spans="1:31" ht="16.5" customHeight="1">
      <c r="A6" s="1471"/>
      <c r="B6" s="1472"/>
      <c r="C6" s="792"/>
      <c r="D6" s="793"/>
      <c r="E6" s="794"/>
      <c r="Z6" s="459"/>
      <c r="AA6" s="459"/>
      <c r="AB6" s="459"/>
      <c r="AC6" s="459"/>
      <c r="AD6" s="459"/>
      <c r="AE6" s="459"/>
    </row>
    <row r="7" spans="1:31" ht="16.5" customHeight="1">
      <c r="A7" s="1473" t="s">
        <v>53</v>
      </c>
      <c r="B7" s="1474"/>
      <c r="C7" s="791" t="s">
        <v>62</v>
      </c>
      <c r="D7" s="795"/>
      <c r="E7" s="796" t="s">
        <v>63</v>
      </c>
      <c r="Z7" s="459"/>
      <c r="AA7" s="459"/>
      <c r="AB7" s="461" t="s">
        <v>1</v>
      </c>
      <c r="AC7" s="459"/>
      <c r="AD7" s="1463" t="s">
        <v>884</v>
      </c>
      <c r="AE7" s="1463"/>
    </row>
    <row r="8" spans="1:31" ht="15.75" customHeight="1">
      <c r="A8" s="1473" t="s">
        <v>114</v>
      </c>
      <c r="B8" s="1474"/>
      <c r="C8" s="791" t="s">
        <v>64</v>
      </c>
      <c r="D8" s="790" t="s">
        <v>1</v>
      </c>
      <c r="E8" s="789"/>
      <c r="Z8" s="459"/>
      <c r="AA8" s="459"/>
      <c r="AB8" s="462" t="s">
        <v>891</v>
      </c>
      <c r="AC8" s="459"/>
      <c r="AD8" s="1463"/>
      <c r="AE8" s="1463"/>
    </row>
    <row r="9" spans="1:31" ht="15.75" customHeight="1">
      <c r="A9" s="120"/>
      <c r="B9" s="86"/>
      <c r="C9" s="45"/>
      <c r="D9" s="92">
        <v>51</v>
      </c>
      <c r="E9" s="93">
        <v>51</v>
      </c>
      <c r="Z9" s="463"/>
      <c r="AA9" s="464" t="s">
        <v>1</v>
      </c>
      <c r="AB9" s="465"/>
      <c r="AC9" s="463" t="s">
        <v>1</v>
      </c>
      <c r="AD9" s="463"/>
      <c r="AE9" s="463"/>
    </row>
    <row r="10" spans="1:31" ht="12.75" customHeight="1">
      <c r="A10" s="36" t="s">
        <v>66</v>
      </c>
      <c r="B10" s="121" t="s">
        <v>66</v>
      </c>
      <c r="C10" s="1469" t="s">
        <v>59</v>
      </c>
      <c r="D10" s="53">
        <v>2005</v>
      </c>
      <c r="E10" s="54">
        <v>2006</v>
      </c>
      <c r="F10" s="456"/>
      <c r="G10" s="454"/>
      <c r="Z10" s="466" t="s">
        <v>181</v>
      </c>
      <c r="AA10" s="402" t="s">
        <v>66</v>
      </c>
      <c r="AB10" s="467" t="str">
        <f>B10</f>
        <v>Product</v>
      </c>
      <c r="AC10" s="402" t="str">
        <f>C10</f>
        <v>Unit</v>
      </c>
      <c r="AD10" s="468">
        <f>D10</f>
        <v>2005</v>
      </c>
      <c r="AE10" s="469">
        <f>E10</f>
        <v>2006</v>
      </c>
    </row>
    <row r="11" spans="1:31" ht="12.75" customHeight="1">
      <c r="A11" s="13" t="s">
        <v>54</v>
      </c>
      <c r="B11" s="1"/>
      <c r="C11" s="1470"/>
      <c r="D11" s="2" t="s">
        <v>55</v>
      </c>
      <c r="E11" s="14" t="s">
        <v>55</v>
      </c>
      <c r="Z11" s="470" t="s">
        <v>54</v>
      </c>
      <c r="AA11" s="403" t="s">
        <v>54</v>
      </c>
      <c r="AB11" s="471"/>
      <c r="AC11" s="472"/>
      <c r="AD11" s="473" t="str">
        <f>D11</f>
        <v>Quantity</v>
      </c>
      <c r="AE11" s="474" t="str">
        <f>E11</f>
        <v>Quantity</v>
      </c>
    </row>
    <row r="12" spans="1:31" s="37" customFormat="1" ht="12.75" customHeight="1">
      <c r="A12" s="1475" t="s">
        <v>180</v>
      </c>
      <c r="B12" s="1476"/>
      <c r="C12" s="1476"/>
      <c r="D12" s="1476"/>
      <c r="E12" s="1477"/>
      <c r="Z12" s="447"/>
      <c r="AA12" s="498"/>
      <c r="AB12" s="475" t="str">
        <f>A12</f>
        <v>ROUNDWOOD REMOVALS</v>
      </c>
      <c r="AC12" s="476"/>
      <c r="AD12" s="477"/>
      <c r="AE12" s="478"/>
    </row>
    <row r="13" spans="1:31" s="37" customFormat="1" ht="12.75" customHeight="1">
      <c r="A13" s="457">
        <v>1</v>
      </c>
      <c r="B13" s="98" t="s">
        <v>58</v>
      </c>
      <c r="C13" s="343" t="s">
        <v>885</v>
      </c>
      <c r="D13" s="625"/>
      <c r="E13" s="624"/>
      <c r="Z13" s="90">
        <v>1861</v>
      </c>
      <c r="AA13" s="106">
        <f>A13</f>
        <v>1</v>
      </c>
      <c r="AB13" s="98" t="str">
        <f>B13</f>
        <v>ROUNDWOOD</v>
      </c>
      <c r="AC13" s="479" t="str">
        <f>C13</f>
        <v>1000 m3</v>
      </c>
      <c r="AD13" s="480">
        <f>D13-(D14+D15)</f>
        <v>0</v>
      </c>
      <c r="AE13" s="481">
        <f>E13-(E14+E15)</f>
        <v>0</v>
      </c>
    </row>
    <row r="14" spans="1:31" s="37" customFormat="1" ht="12.75" customHeight="1">
      <c r="A14" s="458" t="s">
        <v>81</v>
      </c>
      <c r="B14" s="99" t="s">
        <v>43</v>
      </c>
      <c r="C14" s="343" t="s">
        <v>885</v>
      </c>
      <c r="D14" s="625"/>
      <c r="E14" s="626"/>
      <c r="Z14" s="90">
        <v>1862</v>
      </c>
      <c r="AA14" s="98" t="str">
        <f aca="true" t="shared" si="0" ref="AA14:AA76">A14</f>
        <v>1.C</v>
      </c>
      <c r="AB14" s="99" t="str">
        <f aca="true" t="shared" si="1" ref="AB14:AB75">B14</f>
        <v>Coniferous</v>
      </c>
      <c r="AC14" s="479" t="str">
        <f aca="true" t="shared" si="2" ref="AC14:AC77">C14</f>
        <v>1000 m3</v>
      </c>
      <c r="AD14" s="482">
        <f>D14-(D17+D20)</f>
        <v>0</v>
      </c>
      <c r="AE14" s="483">
        <f>E14-(E17+E20)</f>
        <v>0</v>
      </c>
    </row>
    <row r="15" spans="1:31" s="37" customFormat="1" ht="12.75" customHeight="1">
      <c r="A15" s="458" t="s">
        <v>169</v>
      </c>
      <c r="B15" s="112" t="s">
        <v>44</v>
      </c>
      <c r="C15" s="343" t="s">
        <v>885</v>
      </c>
      <c r="D15" s="625"/>
      <c r="E15" s="626"/>
      <c r="Z15" s="90">
        <v>1863</v>
      </c>
      <c r="AA15" s="98" t="str">
        <f t="shared" si="0"/>
        <v>1.NC</v>
      </c>
      <c r="AB15" s="99" t="str">
        <f t="shared" si="1"/>
        <v>Non-Coniferous</v>
      </c>
      <c r="AC15" s="479" t="str">
        <f t="shared" si="2"/>
        <v>1000 m3</v>
      </c>
      <c r="AD15" s="484">
        <f>D15-(D18+D21)</f>
        <v>0</v>
      </c>
      <c r="AE15" s="485">
        <f>E15-(E18+E21)</f>
        <v>0</v>
      </c>
    </row>
    <row r="16" spans="1:31" s="39" customFormat="1" ht="12.75" customHeight="1">
      <c r="A16" s="1725" t="s">
        <v>1057</v>
      </c>
      <c r="B16" s="391" t="s">
        <v>118</v>
      </c>
      <c r="C16" s="343" t="s">
        <v>885</v>
      </c>
      <c r="D16" s="625"/>
      <c r="E16" s="626"/>
      <c r="Z16" s="90">
        <v>1864</v>
      </c>
      <c r="AA16" s="98" t="str">
        <f t="shared" si="0"/>
        <v>1.1</v>
      </c>
      <c r="AB16" s="100" t="str">
        <f t="shared" si="1"/>
        <v>WOOD FUEL, INCLUDING WOOD FOR CHARCOAL</v>
      </c>
      <c r="AC16" s="479" t="str">
        <f t="shared" si="2"/>
        <v>1000 m3</v>
      </c>
      <c r="AD16" s="486">
        <f>D16-(D17+D18)</f>
        <v>0</v>
      </c>
      <c r="AE16" s="487">
        <f>E16-(E17+E18)</f>
        <v>0</v>
      </c>
    </row>
    <row r="17" spans="1:31" s="39" customFormat="1" ht="12.75" customHeight="1">
      <c r="A17" s="458" t="s">
        <v>82</v>
      </c>
      <c r="B17" s="109" t="s">
        <v>43</v>
      </c>
      <c r="C17" s="343" t="s">
        <v>885</v>
      </c>
      <c r="D17" s="625"/>
      <c r="E17" s="626"/>
      <c r="Z17" s="35">
        <v>1627</v>
      </c>
      <c r="AA17" s="98" t="str">
        <f t="shared" si="0"/>
        <v>1.1.C</v>
      </c>
      <c r="AB17" s="6" t="str">
        <f t="shared" si="1"/>
        <v>Coniferous</v>
      </c>
      <c r="AC17" s="479" t="str">
        <f t="shared" si="2"/>
        <v>1000 m3</v>
      </c>
      <c r="AD17" s="488"/>
      <c r="AE17" s="489"/>
    </row>
    <row r="18" spans="1:31" s="39" customFormat="1" ht="12.75" customHeight="1">
      <c r="A18" s="458" t="s">
        <v>170</v>
      </c>
      <c r="B18" s="109" t="s">
        <v>44</v>
      </c>
      <c r="C18" s="344" t="s">
        <v>885</v>
      </c>
      <c r="D18" s="625"/>
      <c r="E18" s="626"/>
      <c r="Z18" s="35">
        <v>1628</v>
      </c>
      <c r="AA18" s="98" t="str">
        <f t="shared" si="0"/>
        <v>1.1.NC</v>
      </c>
      <c r="AB18" s="6" t="str">
        <f t="shared" si="1"/>
        <v>Non-Coniferous</v>
      </c>
      <c r="AC18" s="479" t="str">
        <f t="shared" si="2"/>
        <v>1000 m3</v>
      </c>
      <c r="AD18" s="490"/>
      <c r="AE18" s="491"/>
    </row>
    <row r="19" spans="1:31" s="39" customFormat="1" ht="12.75" customHeight="1">
      <c r="A19" s="1725" t="s">
        <v>1058</v>
      </c>
      <c r="B19" s="100" t="s">
        <v>119</v>
      </c>
      <c r="C19" s="343" t="s">
        <v>885</v>
      </c>
      <c r="D19" s="625"/>
      <c r="E19" s="626"/>
      <c r="Z19" s="90">
        <v>1865</v>
      </c>
      <c r="AA19" s="98" t="str">
        <f t="shared" si="0"/>
        <v>1.2</v>
      </c>
      <c r="AB19" s="100" t="str">
        <f t="shared" si="1"/>
        <v>INDUSTRIAL ROUNDWOOD (WOOD IN THE ROUGH)</v>
      </c>
      <c r="AC19" s="479" t="str">
        <f t="shared" si="2"/>
        <v>1000 m3</v>
      </c>
      <c r="AD19" s="486">
        <f>D19-(D20+D21)</f>
        <v>0</v>
      </c>
      <c r="AE19" s="487">
        <f>E19-(E20+E21)</f>
        <v>0</v>
      </c>
    </row>
    <row r="20" spans="1:31" s="39" customFormat="1" ht="12.75" customHeight="1">
      <c r="A20" s="458" t="s">
        <v>83</v>
      </c>
      <c r="B20" s="101" t="s">
        <v>43</v>
      </c>
      <c r="C20" s="343" t="s">
        <v>885</v>
      </c>
      <c r="D20" s="625"/>
      <c r="E20" s="626"/>
      <c r="Z20" s="90">
        <v>1866</v>
      </c>
      <c r="AA20" s="98" t="str">
        <f t="shared" si="0"/>
        <v>1.2.C</v>
      </c>
      <c r="AB20" s="101" t="str">
        <f t="shared" si="1"/>
        <v>Coniferous</v>
      </c>
      <c r="AC20" s="479" t="str">
        <f t="shared" si="2"/>
        <v>1000 m3</v>
      </c>
      <c r="AD20" s="492">
        <f>D20-(D23+D26+D29)</f>
        <v>0</v>
      </c>
      <c r="AE20" s="493">
        <f>E20-(E23+E26+E29)</f>
        <v>0</v>
      </c>
    </row>
    <row r="21" spans="1:31" s="39" customFormat="1" ht="12.75" customHeight="1">
      <c r="A21" s="458" t="s">
        <v>171</v>
      </c>
      <c r="B21" s="102" t="s">
        <v>44</v>
      </c>
      <c r="C21" s="343" t="s">
        <v>885</v>
      </c>
      <c r="D21" s="625"/>
      <c r="E21" s="626"/>
      <c r="Z21" s="90">
        <v>1867</v>
      </c>
      <c r="AA21" s="98" t="str">
        <f t="shared" si="0"/>
        <v>1.2.NC</v>
      </c>
      <c r="AB21" s="101" t="str">
        <f t="shared" si="1"/>
        <v>Non-Coniferous</v>
      </c>
      <c r="AC21" s="479" t="str">
        <f t="shared" si="2"/>
        <v>1000 m3</v>
      </c>
      <c r="AD21" s="492">
        <f>D21-(D24+D27+D30)</f>
        <v>0</v>
      </c>
      <c r="AE21" s="493">
        <f>E21-(E24+E27+E30)</f>
        <v>0</v>
      </c>
    </row>
    <row r="22" spans="1:31" s="39" customFormat="1" ht="12.75" customHeight="1">
      <c r="A22" s="458" t="s">
        <v>79</v>
      </c>
      <c r="B22" s="101" t="s">
        <v>142</v>
      </c>
      <c r="C22" s="343" t="s">
        <v>885</v>
      </c>
      <c r="D22" s="625"/>
      <c r="E22" s="626"/>
      <c r="Z22" s="90">
        <v>1868</v>
      </c>
      <c r="AA22" s="98" t="str">
        <f t="shared" si="0"/>
        <v>1.2.1</v>
      </c>
      <c r="AB22" s="101" t="str">
        <f t="shared" si="1"/>
        <v>SAWLOGS AND VENEER LOGS</v>
      </c>
      <c r="AC22" s="479" t="str">
        <f t="shared" si="2"/>
        <v>1000 m3</v>
      </c>
      <c r="AD22" s="494">
        <f>D22-(D23+D24)</f>
        <v>0</v>
      </c>
      <c r="AE22" s="495">
        <f>E22-(E23+E24)</f>
        <v>0</v>
      </c>
    </row>
    <row r="23" spans="1:31" s="39" customFormat="1" ht="12.75" customHeight="1">
      <c r="A23" s="458" t="s">
        <v>80</v>
      </c>
      <c r="B23" s="103" t="s">
        <v>43</v>
      </c>
      <c r="C23" s="343" t="s">
        <v>885</v>
      </c>
      <c r="D23" s="625"/>
      <c r="E23" s="626"/>
      <c r="Z23" s="35">
        <v>1601</v>
      </c>
      <c r="AA23" s="98" t="str">
        <f t="shared" si="0"/>
        <v>1.2.1.C</v>
      </c>
      <c r="AB23" s="7" t="str">
        <f t="shared" si="1"/>
        <v>Coniferous</v>
      </c>
      <c r="AC23" s="479" t="str">
        <f t="shared" si="2"/>
        <v>1000 m3</v>
      </c>
      <c r="AD23" s="488"/>
      <c r="AE23" s="489"/>
    </row>
    <row r="24" spans="1:31" s="39" customFormat="1" ht="12.75" customHeight="1">
      <c r="A24" s="458" t="s">
        <v>172</v>
      </c>
      <c r="B24" s="104" t="s">
        <v>44</v>
      </c>
      <c r="C24" s="343" t="s">
        <v>885</v>
      </c>
      <c r="D24" s="625"/>
      <c r="E24" s="626"/>
      <c r="Z24" s="35">
        <v>1604</v>
      </c>
      <c r="AA24" s="98" t="str">
        <f t="shared" si="0"/>
        <v>1.2.1.NC</v>
      </c>
      <c r="AB24" s="7" t="str">
        <f t="shared" si="1"/>
        <v>Non-Coniferous</v>
      </c>
      <c r="AC24" s="479" t="str">
        <f t="shared" si="2"/>
        <v>1000 m3</v>
      </c>
      <c r="AD24" s="488"/>
      <c r="AE24" s="489"/>
    </row>
    <row r="25" spans="1:31" s="39" customFormat="1" ht="12.75" customHeight="1">
      <c r="A25" s="458" t="s">
        <v>84</v>
      </c>
      <c r="B25" s="101" t="s">
        <v>143</v>
      </c>
      <c r="C25" s="343" t="s">
        <v>885</v>
      </c>
      <c r="D25" s="625"/>
      <c r="E25" s="626"/>
      <c r="Z25" s="90">
        <v>2038</v>
      </c>
      <c r="AA25" s="98" t="str">
        <f t="shared" si="0"/>
        <v>1.2.2</v>
      </c>
      <c r="AB25" s="101" t="str">
        <f t="shared" si="1"/>
        <v>PULPWOOD (ROUND &amp; SPLIT) </v>
      </c>
      <c r="AC25" s="479" t="str">
        <f t="shared" si="2"/>
        <v>1000 m3</v>
      </c>
      <c r="AD25" s="494">
        <f>D25-(D26+D27)</f>
        <v>0</v>
      </c>
      <c r="AE25" s="495">
        <f>E25-(E26+E27)</f>
        <v>0</v>
      </c>
    </row>
    <row r="26" spans="1:31" s="39" customFormat="1" ht="12.75" customHeight="1">
      <c r="A26" s="458" t="s">
        <v>85</v>
      </c>
      <c r="B26" s="103" t="s">
        <v>43</v>
      </c>
      <c r="C26" s="343" t="s">
        <v>885</v>
      </c>
      <c r="D26" s="625"/>
      <c r="E26" s="626"/>
      <c r="Z26" s="35">
        <v>1602</v>
      </c>
      <c r="AA26" s="98" t="str">
        <f t="shared" si="0"/>
        <v>1.2.2.C</v>
      </c>
      <c r="AB26" s="7" t="str">
        <f t="shared" si="1"/>
        <v>Coniferous</v>
      </c>
      <c r="AC26" s="479" t="str">
        <f t="shared" si="2"/>
        <v>1000 m3</v>
      </c>
      <c r="AD26" s="488"/>
      <c r="AE26" s="489"/>
    </row>
    <row r="27" spans="1:31" s="39" customFormat="1" ht="12.75" customHeight="1">
      <c r="A27" s="458" t="s">
        <v>173</v>
      </c>
      <c r="B27" s="104" t="s">
        <v>44</v>
      </c>
      <c r="C27" s="343" t="s">
        <v>885</v>
      </c>
      <c r="D27" s="625"/>
      <c r="E27" s="626"/>
      <c r="Z27" s="35">
        <v>1603</v>
      </c>
      <c r="AA27" s="98" t="str">
        <f t="shared" si="0"/>
        <v>1.2.2.NC</v>
      </c>
      <c r="AB27" s="7" t="str">
        <f t="shared" si="1"/>
        <v>Non-Coniferous</v>
      </c>
      <c r="AC27" s="479" t="str">
        <f t="shared" si="2"/>
        <v>1000 m3</v>
      </c>
      <c r="AD27" s="488"/>
      <c r="AE27" s="489"/>
    </row>
    <row r="28" spans="1:31" s="39" customFormat="1" ht="12.75" customHeight="1">
      <c r="A28" s="458" t="s">
        <v>86</v>
      </c>
      <c r="B28" s="101" t="s">
        <v>116</v>
      </c>
      <c r="C28" s="343" t="s">
        <v>885</v>
      </c>
      <c r="D28" s="625"/>
      <c r="E28" s="626"/>
      <c r="Z28" s="90">
        <v>1871</v>
      </c>
      <c r="AA28" s="98" t="str">
        <f t="shared" si="0"/>
        <v>1.2.3</v>
      </c>
      <c r="AB28" s="101" t="str">
        <f t="shared" si="1"/>
        <v>OTHER INDUSTRIAL ROUNDWOOD</v>
      </c>
      <c r="AC28" s="479" t="str">
        <f t="shared" si="2"/>
        <v>1000 m3</v>
      </c>
      <c r="AD28" s="494">
        <f>D28-(D29+D30)</f>
        <v>0</v>
      </c>
      <c r="AE28" s="495">
        <f>E28-(E29+E30)</f>
        <v>0</v>
      </c>
    </row>
    <row r="29" spans="1:31" s="39" customFormat="1" ht="12.75" customHeight="1">
      <c r="A29" s="458" t="s">
        <v>87</v>
      </c>
      <c r="B29" s="103" t="s">
        <v>43</v>
      </c>
      <c r="C29" s="343" t="s">
        <v>885</v>
      </c>
      <c r="D29" s="625"/>
      <c r="E29" s="626"/>
      <c r="Z29" s="35">
        <v>1623</v>
      </c>
      <c r="AA29" s="98" t="str">
        <f t="shared" si="0"/>
        <v>1.2.3.C</v>
      </c>
      <c r="AB29" s="7" t="str">
        <f t="shared" si="1"/>
        <v>Coniferous</v>
      </c>
      <c r="AC29" s="479" t="str">
        <f t="shared" si="2"/>
        <v>1000 m3</v>
      </c>
      <c r="AD29" s="488"/>
      <c r="AE29" s="489"/>
    </row>
    <row r="30" spans="1:31" s="39" customFormat="1" ht="12.75" customHeight="1">
      <c r="A30" s="458" t="s">
        <v>175</v>
      </c>
      <c r="B30" s="104" t="s">
        <v>44</v>
      </c>
      <c r="C30" s="343" t="s">
        <v>885</v>
      </c>
      <c r="D30" s="625"/>
      <c r="E30" s="626"/>
      <c r="Z30" s="35">
        <v>1626</v>
      </c>
      <c r="AA30" s="98" t="str">
        <f t="shared" si="0"/>
        <v>1.2.3.NC</v>
      </c>
      <c r="AB30" s="49" t="str">
        <f t="shared" si="1"/>
        <v>Non-Coniferous</v>
      </c>
      <c r="AC30" s="479" t="str">
        <f t="shared" si="2"/>
        <v>1000 m3</v>
      </c>
      <c r="AD30" s="490"/>
      <c r="AE30" s="491"/>
    </row>
    <row r="31" spans="1:31" s="37" customFormat="1" ht="12.75" customHeight="1">
      <c r="A31" s="1475" t="s">
        <v>67</v>
      </c>
      <c r="B31" s="1476"/>
      <c r="C31" s="1476"/>
      <c r="D31" s="1476"/>
      <c r="E31" s="1477"/>
      <c r="Z31" s="496"/>
      <c r="AA31" s="497" t="s">
        <v>1</v>
      </c>
      <c r="AB31" s="498" t="str">
        <f>A31</f>
        <v>  PRODUCTION</v>
      </c>
      <c r="AC31" s="499" t="s">
        <v>1</v>
      </c>
      <c r="AD31" s="500"/>
      <c r="AE31" s="501"/>
    </row>
    <row r="32" spans="1:31" s="39" customFormat="1" ht="12.75" customHeight="1">
      <c r="A32" s="129">
        <v>2</v>
      </c>
      <c r="B32" s="98" t="s">
        <v>120</v>
      </c>
      <c r="C32" s="345" t="s">
        <v>228</v>
      </c>
      <c r="D32" s="625"/>
      <c r="E32" s="626"/>
      <c r="Z32" s="35">
        <v>1630</v>
      </c>
      <c r="AA32" s="98">
        <f t="shared" si="0"/>
        <v>2</v>
      </c>
      <c r="AB32" s="44" t="str">
        <f t="shared" si="1"/>
        <v>WOOD CHARCOAL</v>
      </c>
      <c r="AC32" s="479" t="str">
        <f t="shared" si="2"/>
        <v>1000 mt</v>
      </c>
      <c r="AD32" s="488"/>
      <c r="AE32" s="489"/>
    </row>
    <row r="33" spans="1:31" s="39" customFormat="1" ht="12.75" customHeight="1">
      <c r="A33" s="129">
        <v>3</v>
      </c>
      <c r="B33" s="105" t="s">
        <v>179</v>
      </c>
      <c r="C33" s="343" t="s">
        <v>885</v>
      </c>
      <c r="D33" s="625"/>
      <c r="E33" s="626"/>
      <c r="Z33" s="35">
        <v>1619</v>
      </c>
      <c r="AA33" s="98">
        <f t="shared" si="0"/>
        <v>3</v>
      </c>
      <c r="AB33" s="81" t="str">
        <f t="shared" si="1"/>
        <v>WOOD CHIPS AND PARTICLES</v>
      </c>
      <c r="AC33" s="479" t="str">
        <f t="shared" si="2"/>
        <v>1000 m3</v>
      </c>
      <c r="AD33" s="488"/>
      <c r="AE33" s="489"/>
    </row>
    <row r="34" spans="1:31" s="39" customFormat="1" ht="12.75" customHeight="1">
      <c r="A34" s="129">
        <v>4</v>
      </c>
      <c r="B34" s="105" t="s">
        <v>121</v>
      </c>
      <c r="C34" s="343" t="s">
        <v>885</v>
      </c>
      <c r="D34" s="625"/>
      <c r="E34" s="626"/>
      <c r="Z34" s="35">
        <v>1620</v>
      </c>
      <c r="AA34" s="98">
        <f t="shared" si="0"/>
        <v>4</v>
      </c>
      <c r="AB34" s="82" t="str">
        <f t="shared" si="1"/>
        <v>WOOD RESIDUES</v>
      </c>
      <c r="AC34" s="479" t="str">
        <f t="shared" si="2"/>
        <v>1000 m3</v>
      </c>
      <c r="AD34" s="490"/>
      <c r="AE34" s="491"/>
    </row>
    <row r="35" spans="1:31" s="39" customFormat="1" ht="12.75" customHeight="1">
      <c r="A35" s="129">
        <v>5</v>
      </c>
      <c r="B35" s="106" t="s">
        <v>122</v>
      </c>
      <c r="C35" s="343" t="s">
        <v>885</v>
      </c>
      <c r="D35" s="625"/>
      <c r="E35" s="626"/>
      <c r="Z35" s="90">
        <v>1872</v>
      </c>
      <c r="AA35" s="98">
        <f t="shared" si="0"/>
        <v>5</v>
      </c>
      <c r="AB35" s="106" t="str">
        <f t="shared" si="1"/>
        <v>SAWNWOOD </v>
      </c>
      <c r="AC35" s="479" t="str">
        <f t="shared" si="2"/>
        <v>1000 m3</v>
      </c>
      <c r="AD35" s="486">
        <f>D35-(D36+D37)</f>
        <v>0</v>
      </c>
      <c r="AE35" s="487">
        <f>E35-(E36+E37)</f>
        <v>0</v>
      </c>
    </row>
    <row r="36" spans="1:31" s="39" customFormat="1" ht="12.75" customHeight="1">
      <c r="A36" s="130" t="s">
        <v>88</v>
      </c>
      <c r="B36" s="99" t="s">
        <v>43</v>
      </c>
      <c r="C36" s="343" t="s">
        <v>885</v>
      </c>
      <c r="D36" s="625"/>
      <c r="E36" s="626"/>
      <c r="Z36" s="35">
        <v>1632</v>
      </c>
      <c r="AA36" s="98" t="str">
        <f t="shared" si="0"/>
        <v>5.C</v>
      </c>
      <c r="AB36" s="5" t="str">
        <f t="shared" si="1"/>
        <v>Coniferous</v>
      </c>
      <c r="AC36" s="479" t="str">
        <f t="shared" si="2"/>
        <v>1000 m3</v>
      </c>
      <c r="AD36" s="488"/>
      <c r="AE36" s="489"/>
    </row>
    <row r="37" spans="1:31" s="39" customFormat="1" ht="12.75" customHeight="1">
      <c r="A37" s="130" t="s">
        <v>174</v>
      </c>
      <c r="B37" s="99" t="s">
        <v>44</v>
      </c>
      <c r="C37" s="343" t="s">
        <v>885</v>
      </c>
      <c r="D37" s="625"/>
      <c r="E37" s="626"/>
      <c r="Z37" s="35">
        <v>1633</v>
      </c>
      <c r="AA37" s="98" t="str">
        <f t="shared" si="0"/>
        <v>5.NC</v>
      </c>
      <c r="AB37" s="5" t="str">
        <f t="shared" si="1"/>
        <v>Non-Coniferous</v>
      </c>
      <c r="AC37" s="479" t="str">
        <f t="shared" si="2"/>
        <v>1000 m3</v>
      </c>
      <c r="AD37" s="488"/>
      <c r="AE37" s="489"/>
    </row>
    <row r="38" spans="1:31" s="39" customFormat="1" ht="12.75" customHeight="1">
      <c r="A38" s="130" t="s">
        <v>838</v>
      </c>
      <c r="B38" s="101" t="s">
        <v>117</v>
      </c>
      <c r="C38" s="343" t="s">
        <v>885</v>
      </c>
      <c r="D38" s="625"/>
      <c r="E38" s="626"/>
      <c r="Z38" s="502">
        <v>1624</v>
      </c>
      <c r="AA38" s="98" t="str">
        <f t="shared" si="0"/>
        <v>5.NC.T</v>
      </c>
      <c r="AB38" s="6" t="str">
        <f t="shared" si="1"/>
        <v>of which:Tropical</v>
      </c>
      <c r="AC38" s="479" t="str">
        <f t="shared" si="2"/>
        <v>1000 m3</v>
      </c>
      <c r="AD38" s="490">
        <f>IF(AND(ISNUMBER(D38/D37),D38&gt;D37),"&gt; 5.NC !!","")</f>
      </c>
      <c r="AE38" s="491">
        <f>IF(AND(ISNUMBER(E38/E37),E38&gt;E37),"&gt; 5.NC !!","")</f>
      </c>
    </row>
    <row r="39" spans="1:31" s="39" customFormat="1" ht="12.75" customHeight="1">
      <c r="A39" s="129">
        <v>6</v>
      </c>
      <c r="B39" s="106" t="s">
        <v>124</v>
      </c>
      <c r="C39" s="343" t="s">
        <v>885</v>
      </c>
      <c r="D39" s="625"/>
      <c r="E39" s="626"/>
      <c r="Z39" s="90">
        <v>1873</v>
      </c>
      <c r="AA39" s="98">
        <f t="shared" si="0"/>
        <v>6</v>
      </c>
      <c r="AB39" s="106" t="str">
        <f t="shared" si="1"/>
        <v>WOOD-BASED PANELS</v>
      </c>
      <c r="AC39" s="479" t="str">
        <f t="shared" si="2"/>
        <v>1000 m3</v>
      </c>
      <c r="AD39" s="486">
        <f>D39-(D40+D44+D48+D50)</f>
        <v>0</v>
      </c>
      <c r="AE39" s="487">
        <f>E39-(E40+E44+E48+E50)</f>
        <v>0</v>
      </c>
    </row>
    <row r="40" spans="1:31" s="39" customFormat="1" ht="12.75" customHeight="1">
      <c r="A40" s="1726" t="s">
        <v>1059</v>
      </c>
      <c r="B40" s="99" t="s">
        <v>123</v>
      </c>
      <c r="C40" s="343" t="s">
        <v>885</v>
      </c>
      <c r="D40" s="625"/>
      <c r="E40" s="626"/>
      <c r="Z40" s="35">
        <v>1634</v>
      </c>
      <c r="AA40" s="98" t="str">
        <f t="shared" si="0"/>
        <v>6.1</v>
      </c>
      <c r="AB40" s="99" t="str">
        <f t="shared" si="1"/>
        <v>VENEER SHEETS</v>
      </c>
      <c r="AC40" s="479" t="str">
        <f t="shared" si="2"/>
        <v>1000 m3</v>
      </c>
      <c r="AD40" s="494">
        <f>D40-(D41+D42)</f>
        <v>0</v>
      </c>
      <c r="AE40" s="495">
        <f>E40-(E41+E42)</f>
        <v>0</v>
      </c>
    </row>
    <row r="41" spans="1:31" s="39" customFormat="1" ht="12.75" customHeight="1">
      <c r="A41" s="130" t="s">
        <v>89</v>
      </c>
      <c r="B41" s="101" t="s">
        <v>43</v>
      </c>
      <c r="C41" s="343" t="s">
        <v>885</v>
      </c>
      <c r="D41" s="625"/>
      <c r="E41" s="626"/>
      <c r="Z41" s="502">
        <v>1635</v>
      </c>
      <c r="AA41" s="98" t="str">
        <f t="shared" si="0"/>
        <v>6.1.C</v>
      </c>
      <c r="AB41" s="6" t="str">
        <f t="shared" si="1"/>
        <v>Coniferous</v>
      </c>
      <c r="AC41" s="479" t="str">
        <f t="shared" si="2"/>
        <v>1000 m3</v>
      </c>
      <c r="AD41" s="488"/>
      <c r="AE41" s="489"/>
    </row>
    <row r="42" spans="1:31" s="39" customFormat="1" ht="12.75" customHeight="1">
      <c r="A42" s="130" t="s">
        <v>176</v>
      </c>
      <c r="B42" s="101" t="s">
        <v>44</v>
      </c>
      <c r="C42" s="343" t="s">
        <v>885</v>
      </c>
      <c r="D42" s="625"/>
      <c r="E42" s="626"/>
      <c r="Z42" s="502">
        <v>1637</v>
      </c>
      <c r="AA42" s="98" t="str">
        <f t="shared" si="0"/>
        <v>6.1.NC</v>
      </c>
      <c r="AB42" s="6" t="str">
        <f t="shared" si="1"/>
        <v>Non-Coniferous</v>
      </c>
      <c r="AC42" s="479" t="str">
        <f t="shared" si="2"/>
        <v>1000 m3</v>
      </c>
      <c r="AD42" s="488" t="s">
        <v>1</v>
      </c>
      <c r="AE42" s="489"/>
    </row>
    <row r="43" spans="1:31" s="39" customFormat="1" ht="12.75" customHeight="1">
      <c r="A43" s="130" t="s">
        <v>839</v>
      </c>
      <c r="B43" s="104" t="s">
        <v>117</v>
      </c>
      <c r="C43" s="343" t="s">
        <v>885</v>
      </c>
      <c r="D43" s="625"/>
      <c r="E43" s="626"/>
      <c r="Z43" s="502">
        <v>1638</v>
      </c>
      <c r="AA43" s="98" t="str">
        <f t="shared" si="0"/>
        <v>6.1.NC.T</v>
      </c>
      <c r="AB43" s="7" t="str">
        <f t="shared" si="1"/>
        <v>of which:Tropical</v>
      </c>
      <c r="AC43" s="479" t="str">
        <f t="shared" si="2"/>
        <v>1000 m3</v>
      </c>
      <c r="AD43" s="488">
        <f>IF(AND(ISNUMBER(D43/D42),D43&gt;D42),"&gt; 6.1.NC !!","")</f>
      </c>
      <c r="AE43" s="489">
        <f>IF(AND(ISNUMBER(E43/E42),E43&gt;E42),"&gt; 6.1.NC !!","")</f>
      </c>
    </row>
    <row r="44" spans="1:31" s="39" customFormat="1" ht="12.75" customHeight="1">
      <c r="A44" s="1726" t="s">
        <v>1060</v>
      </c>
      <c r="B44" s="99" t="s">
        <v>126</v>
      </c>
      <c r="C44" s="343" t="s">
        <v>885</v>
      </c>
      <c r="D44" s="625"/>
      <c r="E44" s="626"/>
      <c r="Z44" s="35">
        <v>1640</v>
      </c>
      <c r="AA44" s="98" t="str">
        <f t="shared" si="0"/>
        <v>6.2</v>
      </c>
      <c r="AB44" s="99" t="str">
        <f t="shared" si="1"/>
        <v>PLYWOOD </v>
      </c>
      <c r="AC44" s="479" t="str">
        <f t="shared" si="2"/>
        <v>1000 m3</v>
      </c>
      <c r="AD44" s="494">
        <f>D44-(D45+D46)</f>
        <v>0</v>
      </c>
      <c r="AE44" s="495">
        <f>E44-(E45+E46)</f>
        <v>0</v>
      </c>
    </row>
    <row r="45" spans="1:31" s="39" customFormat="1" ht="12.75" customHeight="1">
      <c r="A45" s="130" t="s">
        <v>90</v>
      </c>
      <c r="B45" s="101" t="s">
        <v>43</v>
      </c>
      <c r="C45" s="343" t="s">
        <v>885</v>
      </c>
      <c r="D45" s="625"/>
      <c r="E45" s="626"/>
      <c r="Z45" s="401">
        <v>1639</v>
      </c>
      <c r="AA45" s="98" t="str">
        <f t="shared" si="0"/>
        <v>6.2.C</v>
      </c>
      <c r="AB45" s="6" t="str">
        <f t="shared" si="1"/>
        <v>Coniferous</v>
      </c>
      <c r="AC45" s="479" t="str">
        <f t="shared" si="2"/>
        <v>1000 m3</v>
      </c>
      <c r="AD45" s="488"/>
      <c r="AE45" s="489"/>
    </row>
    <row r="46" spans="1:31" s="39" customFormat="1" ht="12.75" customHeight="1">
      <c r="A46" s="130" t="s">
        <v>177</v>
      </c>
      <c r="B46" s="101" t="s">
        <v>44</v>
      </c>
      <c r="C46" s="343" t="s">
        <v>885</v>
      </c>
      <c r="D46" s="625"/>
      <c r="E46" s="626"/>
      <c r="Z46" s="401">
        <v>1641</v>
      </c>
      <c r="AA46" s="98" t="str">
        <f t="shared" si="0"/>
        <v>6.2.NC</v>
      </c>
      <c r="AB46" s="6" t="str">
        <f t="shared" si="1"/>
        <v>Non-Coniferous</v>
      </c>
      <c r="AC46" s="479" t="str">
        <f t="shared" si="2"/>
        <v>1000 m3</v>
      </c>
      <c r="AD46" s="488"/>
      <c r="AE46" s="489"/>
    </row>
    <row r="47" spans="1:31" s="39" customFormat="1" ht="12.75" customHeight="1">
      <c r="A47" s="130" t="s">
        <v>840</v>
      </c>
      <c r="B47" s="104" t="s">
        <v>117</v>
      </c>
      <c r="C47" s="343" t="s">
        <v>885</v>
      </c>
      <c r="D47" s="625"/>
      <c r="E47" s="626"/>
      <c r="Z47" s="401">
        <v>1642</v>
      </c>
      <c r="AA47" s="98" t="str">
        <f t="shared" si="0"/>
        <v>6.2.NC.T</v>
      </c>
      <c r="AB47" s="7" t="str">
        <f t="shared" si="1"/>
        <v>of which:Tropical</v>
      </c>
      <c r="AC47" s="479" t="str">
        <f t="shared" si="2"/>
        <v>1000 m3</v>
      </c>
      <c r="AD47" s="488">
        <f>IF(AND(ISNUMBER(D47/D46),D47&gt;D46),"&gt; 6.2.NC !!","")</f>
      </c>
      <c r="AE47" s="488">
        <f>IF(AND(ISNUMBER(E47/E46),E47&gt;E46),"&gt; 6.2.NC !!","")</f>
      </c>
    </row>
    <row r="48" spans="1:31" s="39" customFormat="1" ht="12.75" customHeight="1">
      <c r="A48" s="1726" t="s">
        <v>1061</v>
      </c>
      <c r="B48" s="107" t="s">
        <v>187</v>
      </c>
      <c r="C48" s="343" t="s">
        <v>885</v>
      </c>
      <c r="D48" s="625"/>
      <c r="E48" s="626"/>
      <c r="Z48" s="35">
        <v>1646</v>
      </c>
      <c r="AA48" s="98" t="str">
        <f t="shared" si="0"/>
        <v>6.3</v>
      </c>
      <c r="AB48" s="99" t="str">
        <f t="shared" si="1"/>
        <v>PARTICLE BOARD (including OSB) </v>
      </c>
      <c r="AC48" s="479" t="str">
        <f t="shared" si="2"/>
        <v>1000 m3</v>
      </c>
      <c r="AD48" s="488"/>
      <c r="AE48" s="489"/>
    </row>
    <row r="49" spans="1:31" s="39" customFormat="1" ht="12.75" customHeight="1">
      <c r="A49" s="130" t="s">
        <v>150</v>
      </c>
      <c r="B49" s="108" t="s">
        <v>188</v>
      </c>
      <c r="C49" s="343" t="s">
        <v>885</v>
      </c>
      <c r="D49" s="625"/>
      <c r="E49" s="626"/>
      <c r="F49" s="32"/>
      <c r="Z49" s="35">
        <v>1606</v>
      </c>
      <c r="AA49" s="98" t="str">
        <f t="shared" si="0"/>
        <v>6.3.1</v>
      </c>
      <c r="AB49" s="3" t="str">
        <f t="shared" si="1"/>
        <v>of which:OSB</v>
      </c>
      <c r="AC49" s="479" t="str">
        <f t="shared" si="2"/>
        <v>1000 m3</v>
      </c>
      <c r="AD49" s="488">
        <f>IF(AND(ISNUMBER(D49/D48),D49&gt;D48),"&gt; 6.3 !!","")</f>
      </c>
      <c r="AE49" s="489">
        <f>IF(AND(ISNUMBER(E49/E48),E49&gt;E48),"&gt; 6.3 !!","")</f>
      </c>
    </row>
    <row r="50" spans="1:31" s="39" customFormat="1" ht="12.75" customHeight="1">
      <c r="A50" s="1726" t="s">
        <v>1062</v>
      </c>
      <c r="B50" s="99" t="s">
        <v>127</v>
      </c>
      <c r="C50" s="343" t="s">
        <v>885</v>
      </c>
      <c r="D50" s="625"/>
      <c r="E50" s="626"/>
      <c r="Z50" s="90">
        <v>1874</v>
      </c>
      <c r="AA50" s="98" t="str">
        <f t="shared" si="0"/>
        <v>6.4</v>
      </c>
      <c r="AB50" s="99" t="str">
        <f t="shared" si="1"/>
        <v>FIBREBOARD </v>
      </c>
      <c r="AC50" s="479" t="str">
        <f t="shared" si="2"/>
        <v>1000 m3</v>
      </c>
      <c r="AD50" s="494">
        <f>D50-(D51+D52+D53)</f>
        <v>0</v>
      </c>
      <c r="AE50" s="495">
        <f>E50-(E51+E52+E53)</f>
        <v>0</v>
      </c>
    </row>
    <row r="51" spans="1:31" s="39" customFormat="1" ht="12.75" customHeight="1">
      <c r="A51" s="130" t="s">
        <v>91</v>
      </c>
      <c r="B51" s="101" t="s">
        <v>129</v>
      </c>
      <c r="C51" s="343" t="s">
        <v>885</v>
      </c>
      <c r="D51" s="625"/>
      <c r="E51" s="626"/>
      <c r="Z51" s="35">
        <v>1647</v>
      </c>
      <c r="AA51" s="98" t="str">
        <f t="shared" si="0"/>
        <v>6.4.1</v>
      </c>
      <c r="AB51" s="6" t="str">
        <f t="shared" si="1"/>
        <v>HARDBOARD </v>
      </c>
      <c r="AC51" s="479" t="str">
        <f t="shared" si="2"/>
        <v>1000 m3</v>
      </c>
      <c r="AD51" s="488"/>
      <c r="AE51" s="489"/>
    </row>
    <row r="52" spans="1:31" s="39" customFormat="1" ht="12.75" customHeight="1">
      <c r="A52" s="130" t="s">
        <v>92</v>
      </c>
      <c r="B52" s="101" t="s">
        <v>144</v>
      </c>
      <c r="C52" s="343" t="s">
        <v>885</v>
      </c>
      <c r="D52" s="625"/>
      <c r="E52" s="626"/>
      <c r="Z52" s="35">
        <v>1648</v>
      </c>
      <c r="AA52" s="98" t="str">
        <f t="shared" si="0"/>
        <v>6.4.2</v>
      </c>
      <c r="AB52" s="6" t="str">
        <f t="shared" si="1"/>
        <v>MDF (MEDIUM DENSITY) </v>
      </c>
      <c r="AC52" s="479" t="str">
        <f t="shared" si="2"/>
        <v>1000 m3</v>
      </c>
      <c r="AD52" s="488"/>
      <c r="AE52" s="489"/>
    </row>
    <row r="53" spans="1:31" s="39" customFormat="1" ht="12.75" customHeight="1">
      <c r="A53" s="130" t="s">
        <v>93</v>
      </c>
      <c r="B53" s="109" t="s">
        <v>128</v>
      </c>
      <c r="C53" s="343" t="s">
        <v>885</v>
      </c>
      <c r="D53" s="625"/>
      <c r="E53" s="626"/>
      <c r="Z53" s="35">
        <v>1650</v>
      </c>
      <c r="AA53" s="98" t="str">
        <f t="shared" si="0"/>
        <v>6.4.3</v>
      </c>
      <c r="AB53" s="8" t="str">
        <f t="shared" si="1"/>
        <v>INSULATING BOARD </v>
      </c>
      <c r="AC53" s="479" t="str">
        <f t="shared" si="2"/>
        <v>1000 m3</v>
      </c>
      <c r="AD53" s="490"/>
      <c r="AE53" s="491"/>
    </row>
    <row r="54" spans="1:31" s="39" customFormat="1" ht="12.75" customHeight="1">
      <c r="A54" s="131">
        <v>7</v>
      </c>
      <c r="B54" s="106" t="s">
        <v>131</v>
      </c>
      <c r="C54" s="345" t="s">
        <v>228</v>
      </c>
      <c r="D54" s="625"/>
      <c r="E54" s="626"/>
      <c r="Z54" s="90">
        <v>1875</v>
      </c>
      <c r="AA54" s="98">
        <f t="shared" si="0"/>
        <v>7</v>
      </c>
      <c r="AB54" s="106" t="str">
        <f t="shared" si="1"/>
        <v>WOOD PULP</v>
      </c>
      <c r="AC54" s="479" t="str">
        <f t="shared" si="2"/>
        <v>1000 mt</v>
      </c>
      <c r="AD54" s="486">
        <f>D54-(D55+D56+D57+D62)</f>
        <v>0</v>
      </c>
      <c r="AE54" s="487">
        <f>E54-(E55+E56+E57+E62)</f>
        <v>0</v>
      </c>
    </row>
    <row r="55" spans="1:31" s="39" customFormat="1" ht="12.75" customHeight="1">
      <c r="A55" s="1727" t="s">
        <v>1063</v>
      </c>
      <c r="B55" s="110" t="s">
        <v>130</v>
      </c>
      <c r="C55" s="345" t="s">
        <v>228</v>
      </c>
      <c r="D55" s="625"/>
      <c r="E55" s="626"/>
      <c r="Z55" s="35">
        <v>1654</v>
      </c>
      <c r="AA55" s="98" t="str">
        <f t="shared" si="0"/>
        <v>7.1</v>
      </c>
      <c r="AB55" s="5" t="str">
        <f t="shared" si="1"/>
        <v>MECHANICAL</v>
      </c>
      <c r="AC55" s="479" t="str">
        <f t="shared" si="2"/>
        <v>1000 mt</v>
      </c>
      <c r="AD55" s="488"/>
      <c r="AE55" s="489"/>
    </row>
    <row r="56" spans="1:31" s="39" customFormat="1" ht="12.75" customHeight="1">
      <c r="A56" s="1727" t="s">
        <v>1064</v>
      </c>
      <c r="B56" s="111" t="s">
        <v>132</v>
      </c>
      <c r="C56" s="345" t="s">
        <v>228</v>
      </c>
      <c r="D56" s="625"/>
      <c r="E56" s="626"/>
      <c r="Z56" s="35">
        <v>1655</v>
      </c>
      <c r="AA56" s="98" t="str">
        <f t="shared" si="0"/>
        <v>7.2</v>
      </c>
      <c r="AB56" s="5" t="str">
        <f t="shared" si="1"/>
        <v>SEMI-CHEMICAL</v>
      </c>
      <c r="AC56" s="479" t="str">
        <f t="shared" si="2"/>
        <v>1000 mt</v>
      </c>
      <c r="AD56" s="488"/>
      <c r="AE56" s="489"/>
    </row>
    <row r="57" spans="1:31" s="39" customFormat="1" ht="12.75" customHeight="1">
      <c r="A57" s="1727" t="s">
        <v>1065</v>
      </c>
      <c r="B57" s="99" t="s">
        <v>133</v>
      </c>
      <c r="C57" s="354" t="s">
        <v>228</v>
      </c>
      <c r="D57" s="625"/>
      <c r="E57" s="626"/>
      <c r="Z57" s="35">
        <v>1656</v>
      </c>
      <c r="AA57" s="98" t="str">
        <f t="shared" si="0"/>
        <v>7.3</v>
      </c>
      <c r="AB57" s="99" t="str">
        <f t="shared" si="1"/>
        <v>CHEMICAL</v>
      </c>
      <c r="AC57" s="479" t="str">
        <f t="shared" si="2"/>
        <v>1000 mt</v>
      </c>
      <c r="AD57" s="494">
        <f>D57-(D58+D59+D60+D61)</f>
        <v>0</v>
      </c>
      <c r="AE57" s="495">
        <f>E57-(E58+E59+E60+E61)</f>
        <v>0</v>
      </c>
    </row>
    <row r="58" spans="1:31" s="39" customFormat="1" ht="12.75" customHeight="1">
      <c r="A58" s="132" t="s">
        <v>94</v>
      </c>
      <c r="B58" s="101" t="s">
        <v>140</v>
      </c>
      <c r="C58" s="345" t="s">
        <v>228</v>
      </c>
      <c r="D58" s="625"/>
      <c r="E58" s="626"/>
      <c r="Z58" s="35">
        <v>1662</v>
      </c>
      <c r="AA58" s="98" t="str">
        <f t="shared" si="0"/>
        <v>7.3.1</v>
      </c>
      <c r="AB58" s="6" t="str">
        <f t="shared" si="1"/>
        <v>SULPHATE UNBLEACHED</v>
      </c>
      <c r="AC58" s="479" t="str">
        <f t="shared" si="2"/>
        <v>1000 mt</v>
      </c>
      <c r="AD58" s="488"/>
      <c r="AE58" s="489"/>
    </row>
    <row r="59" spans="1:31" s="39" customFormat="1" ht="12.75" customHeight="1">
      <c r="A59" s="132" t="s">
        <v>95</v>
      </c>
      <c r="B59" s="101" t="s">
        <v>134</v>
      </c>
      <c r="C59" s="345" t="s">
        <v>228</v>
      </c>
      <c r="D59" s="625"/>
      <c r="E59" s="626"/>
      <c r="Z59" s="35">
        <v>1663</v>
      </c>
      <c r="AA59" s="98" t="str">
        <f t="shared" si="0"/>
        <v>7.3.2</v>
      </c>
      <c r="AB59" s="6" t="str">
        <f t="shared" si="1"/>
        <v>SULPHATE BLEACHED</v>
      </c>
      <c r="AC59" s="479" t="str">
        <f t="shared" si="2"/>
        <v>1000 mt</v>
      </c>
      <c r="AD59" s="488"/>
      <c r="AE59" s="489"/>
    </row>
    <row r="60" spans="1:31" s="39" customFormat="1" ht="12.75" customHeight="1">
      <c r="A60" s="132" t="s">
        <v>96</v>
      </c>
      <c r="B60" s="101" t="s">
        <v>141</v>
      </c>
      <c r="C60" s="345" t="s">
        <v>228</v>
      </c>
      <c r="D60" s="625"/>
      <c r="E60" s="626"/>
      <c r="Z60" s="35">
        <v>1660</v>
      </c>
      <c r="AA60" s="98" t="str">
        <f t="shared" si="0"/>
        <v>7.3.3</v>
      </c>
      <c r="AB60" s="6" t="str">
        <f t="shared" si="1"/>
        <v>SULPHITE UNBLEACHED</v>
      </c>
      <c r="AC60" s="479" t="str">
        <f t="shared" si="2"/>
        <v>1000 mt</v>
      </c>
      <c r="AD60" s="488"/>
      <c r="AE60" s="489"/>
    </row>
    <row r="61" spans="1:31" s="39" customFormat="1" ht="12.75" customHeight="1">
      <c r="A61" s="132" t="s">
        <v>97</v>
      </c>
      <c r="B61" s="102" t="s">
        <v>135</v>
      </c>
      <c r="C61" s="345" t="s">
        <v>228</v>
      </c>
      <c r="D61" s="625"/>
      <c r="E61" s="626"/>
      <c r="Z61" s="35">
        <v>1661</v>
      </c>
      <c r="AA61" s="98" t="str">
        <f t="shared" si="0"/>
        <v>7.3.4</v>
      </c>
      <c r="AB61" s="6" t="str">
        <f t="shared" si="1"/>
        <v>SULPHITE BLEACHED</v>
      </c>
      <c r="AC61" s="479" t="str">
        <f t="shared" si="2"/>
        <v>1000 mt</v>
      </c>
      <c r="AD61" s="488"/>
      <c r="AE61" s="489"/>
    </row>
    <row r="62" spans="1:31" s="39" customFormat="1" ht="12.75" customHeight="1">
      <c r="A62" s="1727" t="s">
        <v>1066</v>
      </c>
      <c r="B62" s="99" t="s">
        <v>136</v>
      </c>
      <c r="C62" s="345" t="s">
        <v>228</v>
      </c>
      <c r="D62" s="625"/>
      <c r="E62" s="626"/>
      <c r="Z62" s="35">
        <v>1667</v>
      </c>
      <c r="AA62" s="98" t="str">
        <f t="shared" si="0"/>
        <v>7.4</v>
      </c>
      <c r="AB62" s="5" t="str">
        <f t="shared" si="1"/>
        <v>DISSOLVING GRADES</v>
      </c>
      <c r="AC62" s="479" t="str">
        <f t="shared" si="2"/>
        <v>1000 mt</v>
      </c>
      <c r="AD62" s="490"/>
      <c r="AE62" s="491"/>
    </row>
    <row r="63" spans="1:31" s="39" customFormat="1" ht="12.75" customHeight="1">
      <c r="A63" s="131">
        <v>8</v>
      </c>
      <c r="B63" s="106" t="s">
        <v>149</v>
      </c>
      <c r="C63" s="345" t="s">
        <v>228</v>
      </c>
      <c r="D63" s="625"/>
      <c r="E63" s="626"/>
      <c r="Z63" s="90">
        <v>2040</v>
      </c>
      <c r="AA63" s="98">
        <f t="shared" si="0"/>
        <v>8</v>
      </c>
      <c r="AB63" s="106" t="str">
        <f t="shared" si="1"/>
        <v>OTHER PULP </v>
      </c>
      <c r="AC63" s="479" t="str">
        <f>C63</f>
        <v>1000 mt</v>
      </c>
      <c r="AD63" s="486">
        <f>D63-(D64+D65)</f>
        <v>0</v>
      </c>
      <c r="AE63" s="487">
        <f>E63-(E64+E65)</f>
        <v>0</v>
      </c>
    </row>
    <row r="64" spans="1:31" s="39" customFormat="1" ht="12.75" customHeight="1">
      <c r="A64" s="1726" t="s">
        <v>1067</v>
      </c>
      <c r="B64" s="112" t="s">
        <v>168</v>
      </c>
      <c r="C64" s="345" t="s">
        <v>228</v>
      </c>
      <c r="D64" s="625"/>
      <c r="E64" s="626"/>
      <c r="Z64" s="35">
        <v>1668</v>
      </c>
      <c r="AA64" s="98" t="str">
        <f t="shared" si="0"/>
        <v>8.1</v>
      </c>
      <c r="AB64" s="52" t="str">
        <f t="shared" si="1"/>
        <v>PULP FROM FIBRES OTHER THAN WOOD</v>
      </c>
      <c r="AC64" s="479" t="str">
        <f t="shared" si="2"/>
        <v>1000 mt</v>
      </c>
      <c r="AD64" s="488"/>
      <c r="AE64" s="489"/>
    </row>
    <row r="65" spans="1:31" s="39" customFormat="1" ht="12.75" customHeight="1">
      <c r="A65" s="1727" t="s">
        <v>1068</v>
      </c>
      <c r="B65" s="113" t="s">
        <v>151</v>
      </c>
      <c r="C65" s="345" t="s">
        <v>228</v>
      </c>
      <c r="D65" s="625"/>
      <c r="E65" s="626"/>
      <c r="Z65" s="503">
        <v>1609</v>
      </c>
      <c r="AA65" s="98" t="str">
        <f t="shared" si="0"/>
        <v>8.2</v>
      </c>
      <c r="AB65" s="83" t="str">
        <f t="shared" si="1"/>
        <v>RECOVERED FIBRE PULP</v>
      </c>
      <c r="AC65" s="479" t="str">
        <f t="shared" si="2"/>
        <v>1000 mt</v>
      </c>
      <c r="AD65" s="490"/>
      <c r="AE65" s="491"/>
    </row>
    <row r="66" spans="1:31" s="32" customFormat="1" ht="12.75" customHeight="1">
      <c r="A66" s="129">
        <v>9</v>
      </c>
      <c r="B66" s="114" t="s">
        <v>137</v>
      </c>
      <c r="C66" s="345" t="s">
        <v>228</v>
      </c>
      <c r="D66" s="625"/>
      <c r="E66" s="626"/>
      <c r="Z66" s="35">
        <v>1669</v>
      </c>
      <c r="AA66" s="98">
        <f t="shared" si="0"/>
        <v>9</v>
      </c>
      <c r="AB66" s="84" t="str">
        <f t="shared" si="1"/>
        <v>RECOVERED PAPER</v>
      </c>
      <c r="AC66" s="479" t="str">
        <f t="shared" si="2"/>
        <v>1000 mt</v>
      </c>
      <c r="AD66" s="504"/>
      <c r="AE66" s="505"/>
    </row>
    <row r="67" spans="1:31" s="39" customFormat="1" ht="12.75" customHeight="1">
      <c r="A67" s="131">
        <v>10</v>
      </c>
      <c r="B67" s="355" t="s">
        <v>138</v>
      </c>
      <c r="C67" s="345" t="s">
        <v>228</v>
      </c>
      <c r="D67" s="625"/>
      <c r="E67" s="626"/>
      <c r="Z67" s="90">
        <v>1876</v>
      </c>
      <c r="AA67" s="98">
        <f t="shared" si="0"/>
        <v>10</v>
      </c>
      <c r="AB67" s="115" t="str">
        <f t="shared" si="1"/>
        <v>PAPER AND PAPERBOARD</v>
      </c>
      <c r="AC67" s="479" t="str">
        <f t="shared" si="2"/>
        <v>1000 mt</v>
      </c>
      <c r="AD67" s="486">
        <f>D67-(D68+D73+D74+D79)</f>
        <v>0</v>
      </c>
      <c r="AE67" s="487">
        <f>E67-(E68+E73+E74+E79)</f>
        <v>0</v>
      </c>
    </row>
    <row r="68" spans="1:31" s="39" customFormat="1" ht="12.75" customHeight="1">
      <c r="A68" s="1727" t="s">
        <v>1069</v>
      </c>
      <c r="B68" s="334" t="s">
        <v>154</v>
      </c>
      <c r="C68" s="354" t="s">
        <v>228</v>
      </c>
      <c r="D68" s="625"/>
      <c r="E68" s="626"/>
      <c r="Z68" s="506">
        <v>2042</v>
      </c>
      <c r="AA68" s="98" t="str">
        <f t="shared" si="0"/>
        <v>10.1</v>
      </c>
      <c r="AB68" s="334" t="str">
        <f t="shared" si="1"/>
        <v>GRAPHIC PAPERS</v>
      </c>
      <c r="AC68" s="479" t="str">
        <f t="shared" si="2"/>
        <v>1000 mt</v>
      </c>
      <c r="AD68" s="494">
        <f>D68-(D69+D70+D71+D72)</f>
        <v>0</v>
      </c>
      <c r="AE68" s="495">
        <f>E68-(E69+E70+E71+E72)</f>
        <v>0</v>
      </c>
    </row>
    <row r="69" spans="1:31" s="39" customFormat="1" ht="12.75" customHeight="1">
      <c r="A69" s="132" t="s">
        <v>155</v>
      </c>
      <c r="B69" s="116" t="s">
        <v>139</v>
      </c>
      <c r="C69" s="345" t="s">
        <v>228</v>
      </c>
      <c r="D69" s="625"/>
      <c r="E69" s="626"/>
      <c r="Z69" s="35">
        <v>1671</v>
      </c>
      <c r="AA69" s="98" t="str">
        <f t="shared" si="0"/>
        <v>10.1.1</v>
      </c>
      <c r="AB69" s="9" t="str">
        <f t="shared" si="1"/>
        <v>NEWSPRINT</v>
      </c>
      <c r="AC69" s="479" t="str">
        <f t="shared" si="2"/>
        <v>1000 mt</v>
      </c>
      <c r="AD69" s="488"/>
      <c r="AE69" s="489"/>
    </row>
    <row r="70" spans="1:31" s="39" customFormat="1" ht="12.75" customHeight="1">
      <c r="A70" s="132" t="s">
        <v>156</v>
      </c>
      <c r="B70" s="116" t="s">
        <v>157</v>
      </c>
      <c r="C70" s="345" t="s">
        <v>228</v>
      </c>
      <c r="D70" s="625"/>
      <c r="E70" s="626"/>
      <c r="Z70" s="507">
        <v>1612</v>
      </c>
      <c r="AA70" s="98" t="str">
        <f t="shared" si="0"/>
        <v>10.1.2</v>
      </c>
      <c r="AB70" s="9" t="str">
        <f t="shared" si="1"/>
        <v>UNCOATED MECHANICAL</v>
      </c>
      <c r="AC70" s="479" t="str">
        <f t="shared" si="2"/>
        <v>1000 mt</v>
      </c>
      <c r="AD70" s="488"/>
      <c r="AE70" s="489"/>
    </row>
    <row r="71" spans="1:31" s="39" customFormat="1" ht="12.75" customHeight="1">
      <c r="A71" s="132" t="s">
        <v>158</v>
      </c>
      <c r="B71" s="116" t="s">
        <v>159</v>
      </c>
      <c r="C71" s="345" t="s">
        <v>228</v>
      </c>
      <c r="D71" s="625"/>
      <c r="E71" s="626"/>
      <c r="Z71" s="507">
        <v>1615</v>
      </c>
      <c r="AA71" s="98" t="str">
        <f t="shared" si="0"/>
        <v>10.1.3</v>
      </c>
      <c r="AB71" s="9" t="str">
        <f t="shared" si="1"/>
        <v>UNCOATED WOODFREE</v>
      </c>
      <c r="AC71" s="479" t="str">
        <f t="shared" si="2"/>
        <v>1000 mt</v>
      </c>
      <c r="AD71" s="488"/>
      <c r="AE71" s="489"/>
    </row>
    <row r="72" spans="1:31" s="39" customFormat="1" ht="12.75" customHeight="1">
      <c r="A72" s="132" t="s">
        <v>160</v>
      </c>
      <c r="B72" s="117" t="s">
        <v>161</v>
      </c>
      <c r="C72" s="345" t="s">
        <v>228</v>
      </c>
      <c r="D72" s="625"/>
      <c r="E72" s="626"/>
      <c r="Z72" s="507">
        <v>1616</v>
      </c>
      <c r="AA72" s="98" t="str">
        <f t="shared" si="0"/>
        <v>10.1.4</v>
      </c>
      <c r="AB72" s="9" t="str">
        <f t="shared" si="1"/>
        <v>COATED PAPERS</v>
      </c>
      <c r="AC72" s="479" t="str">
        <f t="shared" si="2"/>
        <v>1000 mt</v>
      </c>
      <c r="AD72" s="488"/>
      <c r="AE72" s="489"/>
    </row>
    <row r="73" spans="1:31" s="39" customFormat="1" ht="12.75" customHeight="1">
      <c r="A73" s="132" t="s">
        <v>1070</v>
      </c>
      <c r="B73" s="118" t="s">
        <v>162</v>
      </c>
      <c r="C73" s="345" t="s">
        <v>228</v>
      </c>
      <c r="D73" s="625"/>
      <c r="E73" s="626"/>
      <c r="Z73" s="35">
        <v>1676</v>
      </c>
      <c r="AA73" s="98" t="str">
        <f t="shared" si="0"/>
        <v>10.2</v>
      </c>
      <c r="AB73" s="48" t="str">
        <f t="shared" si="1"/>
        <v>SANITARY AND HOUSEHOLD PAPERS</v>
      </c>
      <c r="AC73" s="479" t="str">
        <f t="shared" si="2"/>
        <v>1000 mt</v>
      </c>
      <c r="AD73" s="488"/>
      <c r="AE73" s="489"/>
    </row>
    <row r="74" spans="1:31" s="39" customFormat="1" ht="12.75" customHeight="1">
      <c r="A74" s="1727" t="s">
        <v>1071</v>
      </c>
      <c r="B74" s="334" t="s">
        <v>163</v>
      </c>
      <c r="C74" s="354" t="s">
        <v>228</v>
      </c>
      <c r="D74" s="625"/>
      <c r="E74" s="626"/>
      <c r="Z74" s="90">
        <v>2043</v>
      </c>
      <c r="AA74" s="98" t="str">
        <f t="shared" si="0"/>
        <v>10.3</v>
      </c>
      <c r="AB74" s="334" t="str">
        <f t="shared" si="1"/>
        <v>PACKAGING MATERIALS</v>
      </c>
      <c r="AC74" s="479" t="str">
        <f t="shared" si="2"/>
        <v>1000 mt</v>
      </c>
      <c r="AD74" s="494">
        <f>D74-(D75+D76+D77+D78)</f>
        <v>0</v>
      </c>
      <c r="AE74" s="495">
        <f>E74-(E75+E76+E77+E78)</f>
        <v>0</v>
      </c>
    </row>
    <row r="75" spans="1:31" s="39" customFormat="1" ht="12.75" customHeight="1">
      <c r="A75" s="132" t="s">
        <v>98</v>
      </c>
      <c r="B75" s="116" t="s">
        <v>164</v>
      </c>
      <c r="C75" s="345" t="s">
        <v>228</v>
      </c>
      <c r="D75" s="625"/>
      <c r="E75" s="626"/>
      <c r="Z75" s="508">
        <v>1617</v>
      </c>
      <c r="AA75" s="98" t="str">
        <f t="shared" si="0"/>
        <v>10.3.1</v>
      </c>
      <c r="AB75" s="9" t="str">
        <f t="shared" si="1"/>
        <v>CASE MATERIALS</v>
      </c>
      <c r="AC75" s="479" t="str">
        <f t="shared" si="2"/>
        <v>1000 mt</v>
      </c>
      <c r="AD75" s="488"/>
      <c r="AE75" s="489"/>
    </row>
    <row r="76" spans="1:31" s="39" customFormat="1" ht="12.75" customHeight="1">
      <c r="A76" s="132" t="s">
        <v>99</v>
      </c>
      <c r="B76" s="116" t="s">
        <v>178</v>
      </c>
      <c r="C76" s="345" t="s">
        <v>228</v>
      </c>
      <c r="D76" s="625"/>
      <c r="E76" s="626"/>
      <c r="Z76" s="508">
        <v>1618</v>
      </c>
      <c r="AA76" s="98" t="str">
        <f t="shared" si="0"/>
        <v>10.3.2</v>
      </c>
      <c r="AB76" s="9" t="str">
        <f>B76</f>
        <v>FOLDING BOXBOARD</v>
      </c>
      <c r="AC76" s="479" t="str">
        <f t="shared" si="2"/>
        <v>1000 mt</v>
      </c>
      <c r="AD76" s="488"/>
      <c r="AE76" s="489"/>
    </row>
    <row r="77" spans="1:31" s="39" customFormat="1" ht="12.75" customHeight="1">
      <c r="A77" s="132" t="s">
        <v>100</v>
      </c>
      <c r="B77" s="116" t="s">
        <v>165</v>
      </c>
      <c r="C77" s="345" t="s">
        <v>228</v>
      </c>
      <c r="D77" s="627"/>
      <c r="E77" s="628"/>
      <c r="Z77" s="508">
        <v>1621</v>
      </c>
      <c r="AA77" s="98" t="str">
        <f>A77</f>
        <v>10.3.3</v>
      </c>
      <c r="AB77" s="9" t="str">
        <f>B77</f>
        <v>WRAPPING PAPERS</v>
      </c>
      <c r="AC77" s="479" t="str">
        <f t="shared" si="2"/>
        <v>1000 mt</v>
      </c>
      <c r="AD77" s="488"/>
      <c r="AE77" s="489"/>
    </row>
    <row r="78" spans="1:31" s="39" customFormat="1" ht="12.75" customHeight="1">
      <c r="A78" s="132" t="s">
        <v>166</v>
      </c>
      <c r="B78" s="117" t="s">
        <v>167</v>
      </c>
      <c r="C78" s="345" t="s">
        <v>228</v>
      </c>
      <c r="D78" s="627"/>
      <c r="E78" s="628"/>
      <c r="Z78" s="508">
        <v>1622</v>
      </c>
      <c r="AA78" s="98" t="str">
        <f>A78</f>
        <v>10.3.4</v>
      </c>
      <c r="AB78" s="9" t="str">
        <f>B78</f>
        <v>OTHER PAPERS MAINLY FOR PACKAGING</v>
      </c>
      <c r="AC78" s="479" t="str">
        <f>C78</f>
        <v>1000 mt</v>
      </c>
      <c r="AD78" s="488"/>
      <c r="AE78" s="489"/>
    </row>
    <row r="79" spans="1:31" s="39" customFormat="1" ht="12.75" customHeight="1" thickBot="1">
      <c r="A79" s="1728" t="s">
        <v>1072</v>
      </c>
      <c r="B79" s="119" t="s">
        <v>841</v>
      </c>
      <c r="C79" s="346" t="s">
        <v>228</v>
      </c>
      <c r="D79" s="629"/>
      <c r="E79" s="630"/>
      <c r="Z79" s="85">
        <v>1683</v>
      </c>
      <c r="AA79" s="509" t="str">
        <f>A79</f>
        <v>10.4</v>
      </c>
      <c r="AB79" s="51" t="str">
        <f>B79</f>
        <v>OTHER PAPER AND PAPERBOARD N.E.S.</v>
      </c>
      <c r="AC79" s="510" t="str">
        <f>C79</f>
        <v>1000 mt</v>
      </c>
      <c r="AD79" s="490"/>
      <c r="AE79" s="491"/>
    </row>
    <row r="80" spans="1:27" s="39" customFormat="1" ht="12.75" customHeight="1">
      <c r="A80" s="751"/>
      <c r="B80" s="569"/>
      <c r="C80" s="751"/>
      <c r="D80" s="752"/>
      <c r="E80" s="47"/>
      <c r="AA80" s="38" t="s">
        <v>1</v>
      </c>
    </row>
    <row r="81" spans="1:27" s="39" customFormat="1" ht="12.75" customHeight="1">
      <c r="A81" s="751"/>
      <c r="B81" s="569"/>
      <c r="C81" s="751"/>
      <c r="D81" s="752"/>
      <c r="E81" s="47"/>
      <c r="AA81" s="38" t="s">
        <v>1</v>
      </c>
    </row>
    <row r="82" spans="1:27" ht="12.75" customHeight="1">
      <c r="A82" s="753"/>
      <c r="B82" s="753"/>
      <c r="C82" s="753"/>
      <c r="D82" s="753"/>
      <c r="AA82" s="38" t="s">
        <v>1</v>
      </c>
    </row>
    <row r="83" spans="1:27" ht="12.75" customHeight="1">
      <c r="A83" s="753"/>
      <c r="B83" s="753"/>
      <c r="C83" s="753"/>
      <c r="D83" s="753"/>
      <c r="AA83" s="38" t="s">
        <v>1</v>
      </c>
    </row>
    <row r="84" spans="1:27" ht="12.75" customHeight="1">
      <c r="A84" s="753"/>
      <c r="B84" s="753"/>
      <c r="C84" s="753"/>
      <c r="D84" s="753"/>
      <c r="AA84" s="38" t="s">
        <v>1</v>
      </c>
    </row>
    <row r="85" spans="1:4" ht="12.75" customHeight="1">
      <c r="A85" s="753"/>
      <c r="B85" s="753"/>
      <c r="C85" s="753"/>
      <c r="D85" s="753"/>
    </row>
    <row r="86" spans="1:4" ht="12.75" customHeight="1">
      <c r="A86" s="753"/>
      <c r="B86" s="753"/>
      <c r="C86" s="753"/>
      <c r="D86" s="753"/>
    </row>
    <row r="87" spans="1:4" ht="12.75" customHeight="1">
      <c r="A87" s="753"/>
      <c r="B87" s="753"/>
      <c r="C87" s="753"/>
      <c r="D87" s="753"/>
    </row>
    <row r="88" spans="1:4" ht="12.75" customHeight="1">
      <c r="A88" s="753"/>
      <c r="B88" s="753"/>
      <c r="C88" s="753"/>
      <c r="D88" s="753"/>
    </row>
    <row r="89" spans="1:4" ht="12.75" customHeight="1">
      <c r="A89" s="753"/>
      <c r="B89" s="753"/>
      <c r="C89" s="753"/>
      <c r="D89" s="753"/>
    </row>
    <row r="90" spans="1:4" ht="12.75" customHeight="1">
      <c r="A90" s="753"/>
      <c r="B90" s="753"/>
      <c r="C90" s="753"/>
      <c r="D90" s="753"/>
    </row>
    <row r="91" spans="1:4" ht="12.75" customHeight="1">
      <c r="A91" s="753"/>
      <c r="B91" s="753"/>
      <c r="C91" s="753"/>
      <c r="D91" s="753"/>
    </row>
    <row r="92" spans="1:4" ht="12.75" customHeight="1">
      <c r="A92" s="753"/>
      <c r="B92" s="753"/>
      <c r="C92" s="753"/>
      <c r="D92" s="753"/>
    </row>
    <row r="93" spans="1:4" ht="12.75" customHeight="1">
      <c r="A93" s="753"/>
      <c r="B93" s="753"/>
      <c r="C93" s="753"/>
      <c r="D93" s="753"/>
    </row>
    <row r="94" spans="1:4" ht="12.75" customHeight="1">
      <c r="A94" s="753"/>
      <c r="B94" s="753"/>
      <c r="C94" s="753"/>
      <c r="D94" s="753"/>
    </row>
    <row r="95" spans="1:4" ht="12.75" customHeight="1">
      <c r="A95" s="753"/>
      <c r="B95" s="753"/>
      <c r="C95" s="753"/>
      <c r="D95" s="753"/>
    </row>
    <row r="96" spans="1:4" ht="12.75" customHeight="1">
      <c r="A96" s="753"/>
      <c r="B96" s="753"/>
      <c r="C96" s="753"/>
      <c r="D96" s="753"/>
    </row>
    <row r="97" spans="1:4" ht="12.75" customHeight="1">
      <c r="A97" s="753"/>
      <c r="B97" s="753"/>
      <c r="C97" s="753"/>
      <c r="D97" s="753"/>
    </row>
    <row r="98" spans="1:4" ht="12.75" customHeight="1">
      <c r="A98" s="753"/>
      <c r="B98" s="753"/>
      <c r="C98" s="753"/>
      <c r="D98" s="753"/>
    </row>
    <row r="99" spans="1:4" ht="12.75" customHeight="1">
      <c r="A99" s="753"/>
      <c r="B99" s="753"/>
      <c r="C99" s="753"/>
      <c r="D99" s="753"/>
    </row>
    <row r="100" spans="2:28" ht="12.75" customHeight="1" hidden="1">
      <c r="B100" s="449" t="s">
        <v>892</v>
      </c>
      <c r="C100" s="450"/>
      <c r="D100" s="450"/>
      <c r="E100" s="451"/>
      <c r="AB100" s="444" t="str">
        <f>B100</f>
        <v>Derived data</v>
      </c>
    </row>
    <row r="101" spans="2:29" ht="12.75" customHeight="1" hidden="1">
      <c r="B101" s="452" t="s">
        <v>893</v>
      </c>
      <c r="C101" s="345" t="s">
        <v>228</v>
      </c>
      <c r="D101" s="40">
        <f>D70+D71+D72</f>
        <v>0</v>
      </c>
      <c r="E101" s="41">
        <f>E70+E71+E72</f>
        <v>0</v>
      </c>
      <c r="Z101" s="642">
        <v>1674</v>
      </c>
      <c r="AA101" s="445"/>
      <c r="AB101" s="445" t="str">
        <f>B101</f>
        <v>Printing + Writing Paper</v>
      </c>
      <c r="AC101" s="446"/>
    </row>
    <row r="102" spans="2:29" ht="12.75" customHeight="1" hidden="1" thickBot="1">
      <c r="B102" s="453" t="s">
        <v>894</v>
      </c>
      <c r="C102" s="345" t="s">
        <v>228</v>
      </c>
      <c r="D102" s="42">
        <f>D73+(D75+D76+D77+D78)+D79</f>
        <v>0</v>
      </c>
      <c r="E102" s="43">
        <f>E73+(E75+E76+E77+E78)+E79</f>
        <v>0</v>
      </c>
      <c r="Z102" s="598">
        <v>1675</v>
      </c>
      <c r="AA102" s="454"/>
      <c r="AB102" s="454" t="str">
        <f>B102</f>
        <v>Other Paper +Paperboard</v>
      </c>
      <c r="AC102" s="641"/>
    </row>
    <row r="103" spans="2:29" ht="12.75" customHeight="1" hidden="1" thickBot="1">
      <c r="B103" s="453" t="s">
        <v>906</v>
      </c>
      <c r="C103" s="345" t="s">
        <v>228</v>
      </c>
      <c r="D103" s="42">
        <f>D75+D76+D77+D78</f>
        <v>0</v>
      </c>
      <c r="E103" s="42">
        <f>E75+E76+E77+E78</f>
        <v>0</v>
      </c>
      <c r="Z103" s="643">
        <v>1681</v>
      </c>
      <c r="AA103" s="86"/>
      <c r="AB103" s="86" t="str">
        <f>B103</f>
        <v>Wrapping  + Packaging Paper and Paperboard</v>
      </c>
      <c r="AC103" s="448"/>
    </row>
    <row r="104" spans="35:36" ht="12.75" customHeight="1" hidden="1">
      <c r="AI104"/>
      <c r="AJ104"/>
    </row>
    <row r="105" spans="35:36" ht="12.75" customHeight="1">
      <c r="AI105"/>
      <c r="AJ105"/>
    </row>
    <row r="106" spans="35:36" ht="12.75" customHeight="1">
      <c r="AI106"/>
      <c r="AJ106"/>
    </row>
    <row r="107" spans="35:36" ht="12.75" customHeight="1">
      <c r="AI107"/>
      <c r="AJ107"/>
    </row>
    <row r="108" spans="35:36" ht="12.75" customHeight="1">
      <c r="AI108"/>
      <c r="AJ108"/>
    </row>
    <row r="109" spans="35:36" ht="12.75" customHeight="1">
      <c r="AI109"/>
      <c r="AJ109"/>
    </row>
    <row r="110" spans="35:36" ht="12.75" customHeight="1">
      <c r="AI110"/>
      <c r="AJ110"/>
    </row>
    <row r="111" spans="35:36" ht="12.75" customHeight="1">
      <c r="AI111"/>
      <c r="AJ111"/>
    </row>
    <row r="112" spans="35:57" ht="12.75" customHeight="1">
      <c r="AI112"/>
      <c r="AJ112"/>
      <c r="BB112" s="31" t="s">
        <v>1</v>
      </c>
      <c r="BC112" s="31" t="s">
        <v>1</v>
      </c>
      <c r="BD112" s="31" t="s">
        <v>1</v>
      </c>
      <c r="BE112" s="31" t="s">
        <v>1</v>
      </c>
    </row>
    <row r="113" spans="35:36" ht="12.75" customHeight="1">
      <c r="AI113"/>
      <c r="AJ113"/>
    </row>
    <row r="114" spans="35:36" ht="12.75" customHeight="1">
      <c r="AI114"/>
      <c r="AJ114"/>
    </row>
    <row r="115" spans="35:36" ht="12.75" customHeight="1">
      <c r="AI115"/>
      <c r="AJ115"/>
    </row>
    <row r="116" spans="35:36" ht="12.75" customHeight="1">
      <c r="AI116"/>
      <c r="AJ116"/>
    </row>
    <row r="117" spans="35:36" ht="12.75" customHeight="1">
      <c r="AI117"/>
      <c r="AJ117"/>
    </row>
    <row r="118" spans="35:36" ht="12.75" customHeight="1">
      <c r="AI118"/>
      <c r="AJ118"/>
    </row>
    <row r="119" spans="35:36" ht="12.75" customHeight="1">
      <c r="AI119"/>
      <c r="AJ119"/>
    </row>
    <row r="120" spans="35:36" ht="12.75" customHeight="1">
      <c r="AI120"/>
      <c r="AJ120"/>
    </row>
    <row r="121" spans="35:36" ht="12.75" customHeight="1">
      <c r="AI121"/>
      <c r="AJ121"/>
    </row>
    <row r="122" spans="35:36" ht="12.75" customHeight="1">
      <c r="AI122"/>
      <c r="AJ122"/>
    </row>
    <row r="123" spans="35:36" ht="12.75" customHeight="1">
      <c r="AI123"/>
      <c r="AJ123"/>
    </row>
    <row r="124" spans="35:36" ht="12.75" customHeight="1">
      <c r="AI124"/>
      <c r="AJ124"/>
    </row>
    <row r="125" spans="35:36" ht="12.75" customHeight="1">
      <c r="AI125"/>
      <c r="AJ125"/>
    </row>
    <row r="126" spans="35:36" ht="12.75" customHeight="1">
      <c r="AI126"/>
      <c r="AJ126"/>
    </row>
    <row r="127" spans="35:36" ht="12.75" customHeight="1">
      <c r="AI127"/>
      <c r="AJ127"/>
    </row>
    <row r="128" spans="35:36" ht="12.75" customHeight="1">
      <c r="AI128"/>
      <c r="AJ128"/>
    </row>
    <row r="129" spans="35:36" ht="12.75" customHeight="1">
      <c r="AI129"/>
      <c r="AJ129"/>
    </row>
    <row r="130" spans="35:36" ht="12.75" customHeight="1">
      <c r="AI130"/>
      <c r="AJ130"/>
    </row>
    <row r="131" spans="35:36" ht="12.75" customHeight="1">
      <c r="AI131"/>
      <c r="AJ131"/>
    </row>
    <row r="132" spans="35:36" ht="12.75" customHeight="1">
      <c r="AI132"/>
      <c r="AJ132"/>
    </row>
    <row r="133" spans="35:36" ht="12.75" customHeight="1">
      <c r="AI133"/>
      <c r="AJ133"/>
    </row>
    <row r="134" spans="35:36" ht="12.75" customHeight="1">
      <c r="AI134"/>
      <c r="AJ134"/>
    </row>
    <row r="135" spans="35:36" ht="12.75" customHeight="1">
      <c r="AI135"/>
      <c r="AJ135"/>
    </row>
    <row r="136" spans="35:36" ht="12.75" customHeight="1">
      <c r="AI136"/>
      <c r="AJ136"/>
    </row>
    <row r="137" spans="35:36" ht="12.75" customHeight="1">
      <c r="AI137"/>
      <c r="AJ137"/>
    </row>
    <row r="138" spans="35:36" ht="12.75" customHeight="1">
      <c r="AI138"/>
      <c r="AJ138"/>
    </row>
    <row r="139" spans="35:36" ht="12.75" customHeight="1">
      <c r="AI139"/>
      <c r="AJ139"/>
    </row>
    <row r="140" spans="35:36" ht="12.75" customHeight="1">
      <c r="AI140"/>
      <c r="AJ140"/>
    </row>
    <row r="141" spans="35:36" ht="12.75" customHeight="1">
      <c r="AI141"/>
      <c r="AJ141"/>
    </row>
    <row r="142" spans="35:36" ht="12.75" customHeight="1">
      <c r="AI142"/>
      <c r="AJ142"/>
    </row>
    <row r="143" spans="35:36" ht="12.75" customHeight="1">
      <c r="AI143"/>
      <c r="AJ143"/>
    </row>
    <row r="144" spans="35:36" ht="12.75" customHeight="1">
      <c r="AI144"/>
      <c r="AJ144"/>
    </row>
    <row r="145" spans="35:36" ht="12.75" customHeight="1">
      <c r="AI145"/>
      <c r="AJ145"/>
    </row>
    <row r="146" spans="35:36" ht="12.75" customHeight="1">
      <c r="AI146"/>
      <c r="AJ146"/>
    </row>
    <row r="147" spans="35:36" ht="12.75" customHeight="1">
      <c r="AI147"/>
      <c r="AJ147"/>
    </row>
    <row r="148" spans="35:36" ht="12.75" customHeight="1">
      <c r="AI148"/>
      <c r="AJ148"/>
    </row>
    <row r="149" spans="35:36" ht="12.75" customHeight="1">
      <c r="AI149"/>
      <c r="AJ149"/>
    </row>
    <row r="150" spans="35:36" ht="12.75" customHeight="1">
      <c r="AI150"/>
      <c r="AJ150"/>
    </row>
    <row r="151" spans="35:36" ht="12.75" customHeight="1">
      <c r="AI151"/>
      <c r="AJ151"/>
    </row>
    <row r="152" spans="35:36" ht="12.75" customHeight="1">
      <c r="AI152"/>
      <c r="AJ152"/>
    </row>
    <row r="153" spans="35:36" ht="12.75" customHeight="1">
      <c r="AI153"/>
      <c r="AJ153"/>
    </row>
    <row r="154" spans="35:36" ht="12.75" customHeight="1">
      <c r="AI154"/>
      <c r="AJ154"/>
    </row>
    <row r="155" spans="35:36" ht="12.75" customHeight="1">
      <c r="AI155"/>
      <c r="AJ155"/>
    </row>
    <row r="156" spans="35:36" ht="12.75" customHeight="1">
      <c r="AI156"/>
      <c r="AJ156"/>
    </row>
    <row r="157" spans="35:36" ht="12.75" customHeight="1">
      <c r="AI157"/>
      <c r="AJ157"/>
    </row>
    <row r="158" spans="35:36" ht="12.75" customHeight="1">
      <c r="AI158"/>
      <c r="AJ158"/>
    </row>
    <row r="159" spans="35:36" ht="12.75" customHeight="1">
      <c r="AI159"/>
      <c r="AJ159"/>
    </row>
    <row r="160" spans="35:36" ht="12.75" customHeight="1">
      <c r="AI160"/>
      <c r="AJ160"/>
    </row>
    <row r="161" spans="35:36" ht="12.75" customHeight="1">
      <c r="AI161"/>
      <c r="AJ161"/>
    </row>
    <row r="162" spans="35:36" ht="12.75" customHeight="1">
      <c r="AI162"/>
      <c r="AJ162"/>
    </row>
    <row r="163" spans="35:36" ht="12.75" customHeight="1">
      <c r="AI163"/>
      <c r="AJ163"/>
    </row>
    <row r="164" spans="35:36" ht="12.75" customHeight="1">
      <c r="AI164"/>
      <c r="AJ164"/>
    </row>
    <row r="165" spans="35:36" ht="12.75" customHeight="1">
      <c r="AI165"/>
      <c r="AJ165"/>
    </row>
    <row r="166" spans="35:36" ht="12.75" customHeight="1">
      <c r="AI166"/>
      <c r="AJ166"/>
    </row>
    <row r="167" spans="35:36" ht="12.75" customHeight="1">
      <c r="AI167"/>
      <c r="AJ167"/>
    </row>
    <row r="168" spans="35:36" ht="12.75" customHeight="1">
      <c r="AI168"/>
      <c r="AJ168"/>
    </row>
    <row r="169" spans="35:36" ht="12.75" customHeight="1">
      <c r="AI169"/>
      <c r="AJ169"/>
    </row>
    <row r="170" spans="35:36" ht="12.75" customHeight="1">
      <c r="AI170"/>
      <c r="AJ170"/>
    </row>
    <row r="171" spans="35:36" ht="12.75" customHeight="1">
      <c r="AI171"/>
      <c r="AJ171"/>
    </row>
    <row r="172" spans="35:36" ht="12.75" customHeight="1">
      <c r="AI172"/>
      <c r="AJ172"/>
    </row>
    <row r="173" spans="35:36" ht="12.75" customHeight="1">
      <c r="AI173"/>
      <c r="AJ173"/>
    </row>
    <row r="174" spans="35:36" ht="12.75" customHeight="1">
      <c r="AI174"/>
      <c r="AJ174"/>
    </row>
    <row r="175" spans="35:36" ht="12.75" customHeight="1">
      <c r="AI175"/>
      <c r="AJ175"/>
    </row>
    <row r="176" spans="35:36" ht="12.75" customHeight="1">
      <c r="AI176"/>
      <c r="AJ176"/>
    </row>
    <row r="177" spans="35:36" ht="12.75" customHeight="1">
      <c r="AI177"/>
      <c r="AJ177"/>
    </row>
    <row r="178" spans="35:36" ht="12.75" customHeight="1">
      <c r="AI178"/>
      <c r="AJ178"/>
    </row>
    <row r="179" spans="35:36" ht="12.75" customHeight="1">
      <c r="AI179"/>
      <c r="AJ179"/>
    </row>
    <row r="180" spans="35:36" ht="12.75" customHeight="1">
      <c r="AI180"/>
      <c r="AJ180"/>
    </row>
    <row r="181" spans="35:36" ht="12.75" customHeight="1">
      <c r="AI181"/>
      <c r="AJ181"/>
    </row>
    <row r="182" spans="35:36" ht="12.75" customHeight="1">
      <c r="AI182"/>
      <c r="AJ182"/>
    </row>
    <row r="183" spans="35:36" ht="12.75" customHeight="1">
      <c r="AI183"/>
      <c r="AJ183"/>
    </row>
    <row r="184" spans="35:36" ht="12.75" customHeight="1">
      <c r="AI184"/>
      <c r="AJ184"/>
    </row>
    <row r="185" spans="35:36" ht="12.75" customHeight="1">
      <c r="AI185"/>
      <c r="AJ185"/>
    </row>
    <row r="186" spans="35:36" ht="12.75" customHeight="1">
      <c r="AI186"/>
      <c r="AJ186"/>
    </row>
    <row r="187" spans="35:36" ht="12.75" customHeight="1">
      <c r="AI187"/>
      <c r="AJ187"/>
    </row>
    <row r="188" spans="35:36" ht="12.75" customHeight="1">
      <c r="AI188"/>
      <c r="AJ188"/>
    </row>
    <row r="189" spans="35:36" ht="12.75" customHeight="1">
      <c r="AI189"/>
      <c r="AJ189"/>
    </row>
    <row r="190" spans="35:36" ht="12.75" customHeight="1">
      <c r="AI190"/>
      <c r="AJ190"/>
    </row>
    <row r="191" spans="35:36" ht="12.75" customHeight="1">
      <c r="AI191"/>
      <c r="AJ191"/>
    </row>
    <row r="192" spans="35:36" ht="12.75" customHeight="1">
      <c r="AI192"/>
      <c r="AJ192"/>
    </row>
    <row r="193" spans="35:36" ht="12.75" customHeight="1">
      <c r="AI193"/>
      <c r="AJ193"/>
    </row>
    <row r="194" spans="35:36" ht="12.75" customHeight="1">
      <c r="AI194"/>
      <c r="AJ194"/>
    </row>
    <row r="195" spans="35:36" ht="12.75" customHeight="1">
      <c r="AI195"/>
      <c r="AJ195"/>
    </row>
    <row r="196" spans="35:36" ht="12.75" customHeight="1">
      <c r="AI196"/>
      <c r="AJ196"/>
    </row>
    <row r="197" spans="35:36" ht="12.75" customHeight="1">
      <c r="AI197"/>
      <c r="AJ197"/>
    </row>
    <row r="198" spans="35:36" ht="12.75" customHeight="1">
      <c r="AI198"/>
      <c r="AJ198"/>
    </row>
    <row r="199" spans="35:36" ht="12.75" customHeight="1">
      <c r="AI199"/>
      <c r="AJ199"/>
    </row>
    <row r="200" spans="35:36" ht="12.75" customHeight="1">
      <c r="AI200"/>
      <c r="AJ200"/>
    </row>
    <row r="201" spans="35:36" ht="12.75" customHeight="1">
      <c r="AI201"/>
      <c r="AJ201"/>
    </row>
    <row r="202" spans="35:36" ht="12.75" customHeight="1">
      <c r="AI202"/>
      <c r="AJ202"/>
    </row>
    <row r="203" spans="35:36" ht="12.75" customHeight="1">
      <c r="AI203"/>
      <c r="AJ203"/>
    </row>
    <row r="204" spans="35:36" ht="12.75" customHeight="1">
      <c r="AI204"/>
      <c r="AJ204"/>
    </row>
    <row r="205" spans="35:36" ht="12.75" customHeight="1">
      <c r="AI205"/>
      <c r="AJ205"/>
    </row>
    <row r="206" spans="35:36" ht="12.75" customHeight="1">
      <c r="AI206"/>
      <c r="AJ206"/>
    </row>
    <row r="207" spans="35:36" ht="12.75" customHeight="1">
      <c r="AI207"/>
      <c r="AJ207"/>
    </row>
    <row r="208" spans="35:36" ht="12.75" customHeight="1">
      <c r="AI208"/>
      <c r="AJ208"/>
    </row>
    <row r="209" spans="35:36" ht="12.75" customHeight="1">
      <c r="AI209"/>
      <c r="AJ209"/>
    </row>
    <row r="210" spans="35:36" ht="12.75" customHeight="1">
      <c r="AI210"/>
      <c r="AJ210"/>
    </row>
    <row r="211" spans="35:36" ht="12.75" customHeight="1">
      <c r="AI211"/>
      <c r="AJ211"/>
    </row>
    <row r="212" spans="35:36" ht="12.75" customHeight="1">
      <c r="AI212"/>
      <c r="AJ212"/>
    </row>
    <row r="213" spans="35:36" ht="12.75" customHeight="1">
      <c r="AI213"/>
      <c r="AJ213"/>
    </row>
    <row r="214" spans="35:36" ht="12.75" customHeight="1">
      <c r="AI214"/>
      <c r="AJ214"/>
    </row>
    <row r="215" spans="35:36" ht="12.75" customHeight="1">
      <c r="AI215"/>
      <c r="AJ215"/>
    </row>
    <row r="216" spans="35:36" ht="12.75" customHeight="1">
      <c r="AI216"/>
      <c r="AJ216"/>
    </row>
  </sheetData>
  <sheetProtection sheet="1" objects="1" scenarios="1"/>
  <mergeCells count="10">
    <mergeCell ref="AD7:AE8"/>
    <mergeCell ref="C3:E3"/>
    <mergeCell ref="C5:E5"/>
    <mergeCell ref="C2:D2"/>
    <mergeCell ref="A12:E12"/>
    <mergeCell ref="A31:E31"/>
    <mergeCell ref="C10:C11"/>
    <mergeCell ref="A5:B6"/>
    <mergeCell ref="A7:B7"/>
    <mergeCell ref="A8:B8"/>
  </mergeCells>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10.xml><?xml version="1.0" encoding="utf-8"?>
<worksheet xmlns="http://schemas.openxmlformats.org/spreadsheetml/2006/main" xmlns:r="http://schemas.openxmlformats.org/officeDocument/2006/relationships">
  <dimension ref="A1:BH98"/>
  <sheetViews>
    <sheetView showGridLines="0" zoomScaleSheetLayoutView="75" workbookViewId="0" topLeftCell="A1">
      <selection activeCell="A1" sqref="A1"/>
    </sheetView>
  </sheetViews>
  <sheetFormatPr defaultColWidth="9.625" defaultRowHeight="12.75" customHeight="1"/>
  <cols>
    <col min="1" max="1" width="8.25390625" style="1130" customWidth="1"/>
    <col min="2" max="2" width="55.75390625" style="998" customWidth="1"/>
    <col min="3" max="3" width="10.00390625" style="998" customWidth="1"/>
    <col min="4" max="11" width="19.125" style="998" customWidth="1"/>
    <col min="12" max="12" width="9.625" style="564" customWidth="1"/>
    <col min="13" max="13" width="9.625" style="564" hidden="1" customWidth="1"/>
    <col min="14" max="14" width="13.375" style="564" hidden="1" customWidth="1"/>
    <col min="15" max="21" width="9.625" style="564" hidden="1" customWidth="1"/>
    <col min="22" max="22" width="6.25390625" style="564" hidden="1" customWidth="1"/>
    <col min="23" max="23" width="20.625" style="564" hidden="1" customWidth="1"/>
    <col min="24" max="24" width="8.375" style="564" hidden="1" customWidth="1"/>
    <col min="25" max="25" width="12.625" style="564" hidden="1" customWidth="1"/>
    <col min="26" max="26" width="9.875" style="998" hidden="1" customWidth="1"/>
    <col min="27" max="27" width="9.375" style="998" customWidth="1"/>
    <col min="28" max="28" width="56.375" style="998" customWidth="1"/>
    <col min="29" max="29" width="9.375" style="998" customWidth="1"/>
    <col min="30" max="37" width="10.75390625" style="998" customWidth="1"/>
    <col min="38" max="38" width="1.625" style="998" customWidth="1"/>
    <col min="39" max="39" width="20.625" style="998" customWidth="1"/>
    <col min="40" max="40" width="1.625" style="998" customWidth="1"/>
    <col min="41" max="41" width="12.625" style="998" customWidth="1"/>
    <col min="42" max="42" width="1.625" style="998" customWidth="1"/>
    <col min="43" max="43" width="12.625" style="998" customWidth="1"/>
    <col min="44" max="44" width="1.625" style="998" customWidth="1"/>
    <col min="45" max="45" width="12.625" style="998" customWidth="1"/>
    <col min="46" max="46" width="1.625" style="998" customWidth="1"/>
    <col min="47" max="47" width="12.625" style="998" customWidth="1"/>
    <col min="48" max="48" width="1.625" style="998" customWidth="1"/>
    <col min="49" max="49" width="12.625" style="998" customWidth="1"/>
    <col min="50" max="50" width="1.625" style="998" customWidth="1"/>
    <col min="51" max="51" width="12.625" style="998" customWidth="1"/>
    <col min="52" max="52" width="1.625" style="998" customWidth="1"/>
    <col min="53" max="53" width="12.625" style="998" customWidth="1"/>
    <col min="54" max="54" width="1.625" style="998" customWidth="1"/>
    <col min="55" max="55" width="12.625" style="998" customWidth="1"/>
    <col min="56" max="56" width="1.625" style="998" customWidth="1"/>
    <col min="57" max="16384" width="9.625" style="998" customWidth="1"/>
  </cols>
  <sheetData>
    <row r="1" spans="1:37" s="993" customFormat="1" ht="12.75" customHeight="1" thickBot="1">
      <c r="A1" s="990"/>
      <c r="B1" s="991"/>
      <c r="C1" s="991"/>
      <c r="D1" s="991">
        <v>61</v>
      </c>
      <c r="E1" s="991">
        <v>62</v>
      </c>
      <c r="F1" s="991">
        <v>61</v>
      </c>
      <c r="G1" s="991">
        <v>62</v>
      </c>
      <c r="H1" s="991">
        <v>91</v>
      </c>
      <c r="I1" s="991">
        <v>92</v>
      </c>
      <c r="J1" s="991">
        <v>91</v>
      </c>
      <c r="K1" s="991">
        <v>92</v>
      </c>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row>
    <row r="2" spans="1:37" ht="16.5" customHeight="1" thickTop="1">
      <c r="A2" s="994"/>
      <c r="B2" s="995"/>
      <c r="C2" s="995"/>
      <c r="D2" s="1675" t="s">
        <v>1</v>
      </c>
      <c r="E2" s="1675" t="s">
        <v>830</v>
      </c>
      <c r="F2" s="995"/>
      <c r="G2" s="996" t="s">
        <v>125</v>
      </c>
      <c r="H2" s="1672" t="s">
        <v>1</v>
      </c>
      <c r="I2" s="1672"/>
      <c r="J2" s="996" t="s">
        <v>60</v>
      </c>
      <c r="K2" s="997"/>
      <c r="M2" s="565"/>
      <c r="N2" s="565"/>
      <c r="O2" s="561"/>
      <c r="P2" s="565"/>
      <c r="Q2" s="565"/>
      <c r="R2" s="565"/>
      <c r="Z2" s="564"/>
      <c r="AA2" s="564"/>
      <c r="AB2" s="564"/>
      <c r="AC2" s="564"/>
      <c r="AD2" s="564"/>
      <c r="AE2" s="564"/>
      <c r="AF2" s="564"/>
      <c r="AG2" s="564"/>
      <c r="AH2" s="564"/>
      <c r="AI2" s="564"/>
      <c r="AJ2" s="564"/>
      <c r="AK2" s="564"/>
    </row>
    <row r="3" spans="1:37" ht="16.5" customHeight="1">
      <c r="A3" s="999"/>
      <c r="B3" s="565"/>
      <c r="C3" s="565"/>
      <c r="D3" s="1676"/>
      <c r="E3" s="1676"/>
      <c r="F3" s="565"/>
      <c r="G3" s="823" t="s">
        <v>65</v>
      </c>
      <c r="H3" s="1000"/>
      <c r="I3" s="806"/>
      <c r="J3" s="807"/>
      <c r="K3" s="808"/>
      <c r="M3" s="565"/>
      <c r="N3" s="565"/>
      <c r="O3" s="1001"/>
      <c r="P3" s="565"/>
      <c r="Q3" s="565"/>
      <c r="R3" s="565"/>
      <c r="Z3" s="564"/>
      <c r="AA3" s="564"/>
      <c r="AB3" s="564"/>
      <c r="AC3" s="564"/>
      <c r="AD3" s="564"/>
      <c r="AE3" s="564"/>
      <c r="AF3" s="564"/>
      <c r="AG3" s="564"/>
      <c r="AH3" s="564"/>
      <c r="AI3" s="564"/>
      <c r="AJ3" s="564"/>
      <c r="AK3" s="564"/>
    </row>
    <row r="4" spans="1:37" ht="16.5" customHeight="1">
      <c r="A4" s="999"/>
      <c r="B4" s="565"/>
      <c r="C4" s="565"/>
      <c r="D4" s="565"/>
      <c r="E4" s="929" t="s">
        <v>53</v>
      </c>
      <c r="F4" s="565"/>
      <c r="G4" s="823" t="s">
        <v>61</v>
      </c>
      <c r="H4" s="806"/>
      <c r="I4" s="806"/>
      <c r="J4" s="807"/>
      <c r="K4" s="808"/>
      <c r="M4" s="565"/>
      <c r="N4" s="565"/>
      <c r="O4" s="1002"/>
      <c r="P4" s="565"/>
      <c r="Q4" s="565"/>
      <c r="R4" s="565"/>
      <c r="Z4" s="564"/>
      <c r="AA4" s="564"/>
      <c r="AB4" s="564"/>
      <c r="AC4" s="564"/>
      <c r="AD4" s="564"/>
      <c r="AE4" s="564"/>
      <c r="AF4" s="564"/>
      <c r="AG4" s="564"/>
      <c r="AH4" s="564"/>
      <c r="AI4" s="564"/>
      <c r="AJ4" s="564"/>
      <c r="AK4" s="564"/>
    </row>
    <row r="5" spans="1:37" ht="16.5" customHeight="1">
      <c r="A5" s="999"/>
      <c r="B5" s="1003" t="s">
        <v>1</v>
      </c>
      <c r="C5" s="1004"/>
      <c r="D5" s="565"/>
      <c r="E5" s="1005" t="s">
        <v>831</v>
      </c>
      <c r="F5" s="565"/>
      <c r="G5" s="823" t="s">
        <v>62</v>
      </c>
      <c r="H5" s="806"/>
      <c r="I5" s="804"/>
      <c r="J5" s="787" t="s">
        <v>63</v>
      </c>
      <c r="K5" s="808"/>
      <c r="M5" s="565"/>
      <c r="N5" s="565"/>
      <c r="O5" s="1002"/>
      <c r="P5" s="565"/>
      <c r="Q5" s="565"/>
      <c r="R5" s="565"/>
      <c r="Z5" s="564"/>
      <c r="AA5" s="564"/>
      <c r="AB5" s="909" t="s">
        <v>891</v>
      </c>
      <c r="AC5" s="564"/>
      <c r="AD5" s="564"/>
      <c r="AE5" s="564"/>
      <c r="AF5" s="564"/>
      <c r="AG5" s="564"/>
      <c r="AH5" s="564"/>
      <c r="AI5" s="564"/>
      <c r="AJ5" s="564"/>
      <c r="AK5" s="564"/>
    </row>
    <row r="6" spans="1:37" ht="16.5" customHeight="1" thickBot="1">
      <c r="A6" s="999"/>
      <c r="B6" s="1006"/>
      <c r="C6" s="1004"/>
      <c r="D6" s="1007"/>
      <c r="E6" s="1007"/>
      <c r="F6" s="565"/>
      <c r="G6" s="772" t="s">
        <v>64</v>
      </c>
      <c r="H6" s="806"/>
      <c r="I6" s="806"/>
      <c r="J6" s="807"/>
      <c r="K6" s="808"/>
      <c r="M6" s="565"/>
      <c r="N6" s="565"/>
      <c r="O6" s="1002"/>
      <c r="P6" s="565"/>
      <c r="Q6" s="565"/>
      <c r="R6" s="565"/>
      <c r="Z6" s="564"/>
      <c r="AA6" s="564"/>
      <c r="AB6" s="565"/>
      <c r="AC6" s="565"/>
      <c r="AD6" s="564"/>
      <c r="AE6" s="564"/>
      <c r="AF6" s="564"/>
      <c r="AG6" s="915" t="str">
        <f>G2</f>
        <v>Country: </v>
      </c>
      <c r="AH6" s="1668" t="str">
        <f>H2</f>
        <v> </v>
      </c>
      <c r="AI6" s="1668"/>
      <c r="AJ6" s="1668"/>
      <c r="AK6" s="1668"/>
    </row>
    <row r="7" spans="1:37" ht="20.25">
      <c r="A7" s="1008"/>
      <c r="B7" s="1666" t="s">
        <v>963</v>
      </c>
      <c r="C7" s="1666"/>
      <c r="D7" s="1666"/>
      <c r="E7" s="1009" t="s">
        <v>896</v>
      </c>
      <c r="F7" s="1010" t="s">
        <v>1</v>
      </c>
      <c r="G7" s="1011" t="s">
        <v>1</v>
      </c>
      <c r="H7" s="1000"/>
      <c r="I7" s="1000"/>
      <c r="J7" s="1012"/>
      <c r="K7" s="1013"/>
      <c r="M7" s="565"/>
      <c r="N7" s="565"/>
      <c r="O7" s="1002"/>
      <c r="P7" s="565"/>
      <c r="Q7" s="565"/>
      <c r="R7" s="565"/>
      <c r="Z7" s="564"/>
      <c r="AA7" s="923"/>
      <c r="AB7" s="924" t="s">
        <v>152</v>
      </c>
      <c r="AC7" s="1317" t="s">
        <v>1</v>
      </c>
      <c r="AD7" s="1659" t="s">
        <v>884</v>
      </c>
      <c r="AE7" s="1659"/>
      <c r="AF7" s="1659"/>
      <c r="AG7" s="1659"/>
      <c r="AH7" s="1659"/>
      <c r="AI7" s="1659"/>
      <c r="AJ7" s="1659"/>
      <c r="AK7" s="1660"/>
    </row>
    <row r="8" spans="1:38" s="1018" customFormat="1" ht="13.5" customHeight="1">
      <c r="A8" s="1014" t="s">
        <v>66</v>
      </c>
      <c r="B8" s="4" t="s">
        <v>1</v>
      </c>
      <c r="C8" s="942" t="s">
        <v>147</v>
      </c>
      <c r="D8" s="1653" t="s">
        <v>42</v>
      </c>
      <c r="E8" s="1654"/>
      <c r="F8" s="1670"/>
      <c r="G8" s="1669"/>
      <c r="H8" s="1670" t="s">
        <v>52</v>
      </c>
      <c r="I8" s="1670"/>
      <c r="J8" s="1670"/>
      <c r="K8" s="1673"/>
      <c r="L8" s="559"/>
      <c r="M8" s="560"/>
      <c r="N8" s="560"/>
      <c r="O8" s="561"/>
      <c r="P8" s="560"/>
      <c r="Q8" s="560"/>
      <c r="R8" s="560"/>
      <c r="S8" s="559"/>
      <c r="T8" s="559"/>
      <c r="U8" s="559"/>
      <c r="V8" s="559"/>
      <c r="W8" s="559"/>
      <c r="X8" s="559"/>
      <c r="Y8" s="559"/>
      <c r="Z8" s="1015"/>
      <c r="AA8" s="1016" t="str">
        <f aca="true" t="shared" si="0" ref="AA8:AA16">A8</f>
        <v>Product</v>
      </c>
      <c r="AB8" s="929" t="s">
        <v>1</v>
      </c>
      <c r="AC8" s="1318" t="s">
        <v>1</v>
      </c>
      <c r="AD8" s="1654" t="str">
        <f>D8</f>
        <v>I M P O R T</v>
      </c>
      <c r="AE8" s="1654"/>
      <c r="AF8" s="1654"/>
      <c r="AG8" s="1669"/>
      <c r="AH8" s="1670" t="str">
        <f>H8</f>
        <v>E X P O R T</v>
      </c>
      <c r="AI8" s="1670" t="s">
        <v>1</v>
      </c>
      <c r="AJ8" s="1670" t="s">
        <v>1</v>
      </c>
      <c r="AK8" s="1671" t="s">
        <v>1</v>
      </c>
      <c r="AL8" s="1017" t="s">
        <v>1</v>
      </c>
    </row>
    <row r="9" spans="1:38" ht="12.75" customHeight="1">
      <c r="A9" s="1014" t="s">
        <v>101</v>
      </c>
      <c r="B9" s="943" t="s">
        <v>66</v>
      </c>
      <c r="C9" s="1019" t="s">
        <v>148</v>
      </c>
      <c r="D9" s="1649">
        <v>2005</v>
      </c>
      <c r="E9" s="1650"/>
      <c r="F9" s="1649">
        <v>2006</v>
      </c>
      <c r="G9" s="1650"/>
      <c r="H9" s="1649">
        <v>2005</v>
      </c>
      <c r="I9" s="1650"/>
      <c r="J9" s="1649">
        <v>2006</v>
      </c>
      <c r="K9" s="1674"/>
      <c r="M9" s="565"/>
      <c r="N9" s="565"/>
      <c r="O9" s="566"/>
      <c r="P9" s="565"/>
      <c r="Q9" s="565"/>
      <c r="R9" s="565"/>
      <c r="Z9" s="1020" t="s">
        <v>181</v>
      </c>
      <c r="AA9" s="1021" t="str">
        <f t="shared" si="0"/>
        <v>code</v>
      </c>
      <c r="AB9" s="929" t="s">
        <v>1</v>
      </c>
      <c r="AC9" s="1019" t="s">
        <v>1</v>
      </c>
      <c r="AD9" s="1667">
        <f>D9</f>
        <v>2005</v>
      </c>
      <c r="AE9" s="1650" t="s">
        <v>1</v>
      </c>
      <c r="AF9" s="1649">
        <f>F9</f>
        <v>2006</v>
      </c>
      <c r="AG9" s="1650" t="s">
        <v>1</v>
      </c>
      <c r="AH9" s="1667">
        <f>H9</f>
        <v>2005</v>
      </c>
      <c r="AI9" s="1650" t="s">
        <v>1</v>
      </c>
      <c r="AJ9" s="1649">
        <f>J9</f>
        <v>2006</v>
      </c>
      <c r="AK9" s="1651" t="s">
        <v>1</v>
      </c>
      <c r="AL9" s="1017" t="s">
        <v>1</v>
      </c>
    </row>
    <row r="10" spans="1:38" ht="14.25" customHeight="1">
      <c r="A10" s="1022" t="s">
        <v>1</v>
      </c>
      <c r="B10" s="409"/>
      <c r="C10" s="1023" t="s">
        <v>1</v>
      </c>
      <c r="D10" s="1024" t="s">
        <v>5</v>
      </c>
      <c r="E10" s="1024" t="s">
        <v>843</v>
      </c>
      <c r="F10" s="1024" t="s">
        <v>5</v>
      </c>
      <c r="G10" s="1024" t="s">
        <v>843</v>
      </c>
      <c r="H10" s="1024" t="s">
        <v>5</v>
      </c>
      <c r="I10" s="1024" t="s">
        <v>843</v>
      </c>
      <c r="J10" s="1024" t="s">
        <v>5</v>
      </c>
      <c r="K10" s="1025" t="s">
        <v>843</v>
      </c>
      <c r="L10" s="565"/>
      <c r="M10" s="565"/>
      <c r="N10" s="565"/>
      <c r="O10" s="566"/>
      <c r="P10" s="565"/>
      <c r="Q10" s="565"/>
      <c r="R10" s="565"/>
      <c r="Z10" s="1026" t="s">
        <v>101</v>
      </c>
      <c r="AA10" s="940" t="str">
        <f t="shared" si="0"/>
        <v> </v>
      </c>
      <c r="AB10" s="929"/>
      <c r="AC10" s="1047" t="str">
        <f>C10</f>
        <v> </v>
      </c>
      <c r="AD10" s="941" t="str">
        <f>D10</f>
        <v> Quantity</v>
      </c>
      <c r="AE10" s="942" t="str">
        <f>E10</f>
        <v>Value</v>
      </c>
      <c r="AF10" s="943" t="str">
        <f>F10</f>
        <v> Quantity</v>
      </c>
      <c r="AG10" s="942" t="str">
        <f>G10</f>
        <v>Value</v>
      </c>
      <c r="AH10" s="944" t="str">
        <f>H10</f>
        <v> Quantity</v>
      </c>
      <c r="AI10" s="942" t="str">
        <f>I10</f>
        <v>Value</v>
      </c>
      <c r="AJ10" s="943" t="str">
        <f>J10</f>
        <v> Quantity</v>
      </c>
      <c r="AK10" s="945" t="str">
        <f>K10</f>
        <v>Value</v>
      </c>
      <c r="AL10" s="1017" t="s">
        <v>1</v>
      </c>
    </row>
    <row r="11" spans="1:37" s="1046" customFormat="1" ht="15" customHeight="1">
      <c r="A11" s="418">
        <v>1</v>
      </c>
      <c r="B11" s="1027" t="s">
        <v>58</v>
      </c>
      <c r="C11" s="1028" t="s">
        <v>945</v>
      </c>
      <c r="D11" s="1029"/>
      <c r="E11" s="1029"/>
      <c r="F11" s="1029"/>
      <c r="G11" s="1029"/>
      <c r="H11" s="1030"/>
      <c r="I11" s="1029"/>
      <c r="J11" s="1029"/>
      <c r="K11" s="1031"/>
      <c r="L11" s="568"/>
      <c r="M11" s="569"/>
      <c r="N11" s="571"/>
      <c r="O11" s="571"/>
      <c r="P11" s="569"/>
      <c r="Q11" s="569"/>
      <c r="R11" s="569"/>
      <c r="S11" s="568"/>
      <c r="T11" s="568"/>
      <c r="U11" s="568"/>
      <c r="V11" s="568"/>
      <c r="W11" s="568"/>
      <c r="X11" s="568"/>
      <c r="Y11" s="568"/>
      <c r="Z11" s="1032">
        <v>1861</v>
      </c>
      <c r="AA11" s="367">
        <f t="shared" si="0"/>
        <v>1</v>
      </c>
      <c r="AB11" s="1027" t="str">
        <f aca="true" t="shared" si="1" ref="AB11:AC16">B11</f>
        <v>ROUNDWOOD</v>
      </c>
      <c r="AC11" s="567" t="str">
        <f t="shared" si="1"/>
        <v>1000 m3</v>
      </c>
      <c r="AD11" s="1033">
        <f aca="true" t="shared" si="2" ref="AD11:AK11">D11-(D12+D13)</f>
        <v>0</v>
      </c>
      <c r="AE11" s="1034">
        <f t="shared" si="2"/>
        <v>0</v>
      </c>
      <c r="AF11" s="1034">
        <f t="shared" si="2"/>
        <v>0</v>
      </c>
      <c r="AG11" s="1034">
        <f t="shared" si="2"/>
        <v>0</v>
      </c>
      <c r="AH11" s="1034">
        <f t="shared" si="2"/>
        <v>0</v>
      </c>
      <c r="AI11" s="1034">
        <f t="shared" si="2"/>
        <v>0</v>
      </c>
      <c r="AJ11" s="1034">
        <f t="shared" si="2"/>
        <v>0</v>
      </c>
      <c r="AK11" s="1035">
        <f t="shared" si="2"/>
        <v>0</v>
      </c>
    </row>
    <row r="12" spans="1:37" s="1046" customFormat="1" ht="15" customHeight="1" thickBot="1">
      <c r="A12" s="420">
        <v>1.1</v>
      </c>
      <c r="B12" s="1036" t="s">
        <v>118</v>
      </c>
      <c r="C12" s="1037" t="s">
        <v>945</v>
      </c>
      <c r="D12" s="1038"/>
      <c r="E12" s="1038"/>
      <c r="F12" s="1038"/>
      <c r="G12" s="1038"/>
      <c r="H12" s="1039"/>
      <c r="I12" s="1038"/>
      <c r="J12" s="1038"/>
      <c r="K12" s="1040"/>
      <c r="L12" s="568"/>
      <c r="M12" s="569"/>
      <c r="N12" s="570"/>
      <c r="O12" s="571"/>
      <c r="P12" s="569"/>
      <c r="Q12" s="569"/>
      <c r="R12" s="569"/>
      <c r="S12" s="568"/>
      <c r="T12" s="568"/>
      <c r="U12" s="568"/>
      <c r="V12" s="568"/>
      <c r="W12" s="568"/>
      <c r="X12" s="568"/>
      <c r="Y12" s="568"/>
      <c r="Z12" s="1041">
        <v>1629</v>
      </c>
      <c r="AA12" s="10">
        <f t="shared" si="0"/>
        <v>1.1</v>
      </c>
      <c r="AB12" s="1042" t="str">
        <f t="shared" si="1"/>
        <v>WOOD FUEL, INCLUDING WOOD FOR CHARCOAL</v>
      </c>
      <c r="AC12" s="1043" t="str">
        <f t="shared" si="1"/>
        <v>1000 m3</v>
      </c>
      <c r="AD12" s="1044"/>
      <c r="AE12" s="1044"/>
      <c r="AF12" s="1044"/>
      <c r="AG12" s="1044"/>
      <c r="AH12" s="1044"/>
      <c r="AI12" s="1044"/>
      <c r="AJ12" s="1044"/>
      <c r="AK12" s="1045"/>
    </row>
    <row r="13" spans="1:37" s="1046" customFormat="1" ht="15" customHeight="1">
      <c r="A13" s="420">
        <v>1.2</v>
      </c>
      <c r="B13" s="1042" t="s">
        <v>119</v>
      </c>
      <c r="C13" s="1047" t="s">
        <v>945</v>
      </c>
      <c r="D13" s="1048"/>
      <c r="E13" s="1048"/>
      <c r="F13" s="1048"/>
      <c r="G13" s="1048"/>
      <c r="H13" s="1049"/>
      <c r="I13" s="1050"/>
      <c r="J13" s="1050"/>
      <c r="K13" s="1051"/>
      <c r="L13" s="568"/>
      <c r="M13" s="569"/>
      <c r="N13" s="570"/>
      <c r="O13" s="571"/>
      <c r="P13" s="569"/>
      <c r="Q13" s="569"/>
      <c r="R13" s="569"/>
      <c r="S13" s="568"/>
      <c r="T13" s="568"/>
      <c r="U13" s="568"/>
      <c r="V13" s="568"/>
      <c r="W13" s="568"/>
      <c r="X13" s="568"/>
      <c r="Y13" s="568"/>
      <c r="Z13" s="1052">
        <v>1865</v>
      </c>
      <c r="AA13" s="10">
        <f t="shared" si="0"/>
        <v>1.2</v>
      </c>
      <c r="AB13" s="1042" t="str">
        <f t="shared" si="1"/>
        <v>INDUSTRIAL ROUNDWOOD (WOOD IN THE ROUGH)</v>
      </c>
      <c r="AC13" s="1043" t="str">
        <f t="shared" si="1"/>
        <v>1000 m3</v>
      </c>
      <c r="AD13" s="1053">
        <f aca="true" t="shared" si="3" ref="AD13:AK13">D13-(D14+D15)</f>
        <v>0</v>
      </c>
      <c r="AE13" s="1053">
        <f t="shared" si="3"/>
        <v>0</v>
      </c>
      <c r="AF13" s="1053">
        <f t="shared" si="3"/>
        <v>0</v>
      </c>
      <c r="AG13" s="1053">
        <f t="shared" si="3"/>
        <v>0</v>
      </c>
      <c r="AH13" s="1053">
        <f t="shared" si="3"/>
        <v>0</v>
      </c>
      <c r="AI13" s="1053">
        <f t="shared" si="3"/>
        <v>0</v>
      </c>
      <c r="AJ13" s="1053">
        <f t="shared" si="3"/>
        <v>0</v>
      </c>
      <c r="AK13" s="1054">
        <f t="shared" si="3"/>
        <v>0</v>
      </c>
    </row>
    <row r="14" spans="1:37" s="1046" customFormat="1" ht="15" customHeight="1">
      <c r="A14" s="420" t="s">
        <v>83</v>
      </c>
      <c r="B14" s="1055" t="s">
        <v>43</v>
      </c>
      <c r="C14" s="1056" t="s">
        <v>945</v>
      </c>
      <c r="D14" s="1057"/>
      <c r="E14" s="1057"/>
      <c r="F14" s="1057"/>
      <c r="G14" s="1058"/>
      <c r="H14" s="1057"/>
      <c r="I14" s="1057"/>
      <c r="J14" s="1057"/>
      <c r="K14" s="1059"/>
      <c r="L14" s="568"/>
      <c r="M14" s="569"/>
      <c r="N14" s="570"/>
      <c r="O14" s="570"/>
      <c r="P14" s="569"/>
      <c r="Q14" s="569"/>
      <c r="R14" s="569"/>
      <c r="S14" s="568"/>
      <c r="T14" s="568"/>
      <c r="U14" s="568"/>
      <c r="V14" s="568"/>
      <c r="W14" s="568"/>
      <c r="X14" s="568"/>
      <c r="Y14" s="568"/>
      <c r="Z14" s="1041">
        <v>1651</v>
      </c>
      <c r="AA14" s="10" t="str">
        <f t="shared" si="0"/>
        <v>1.2.C</v>
      </c>
      <c r="AB14" s="1055" t="str">
        <f t="shared" si="1"/>
        <v>Coniferous</v>
      </c>
      <c r="AC14" s="1043" t="str">
        <f t="shared" si="1"/>
        <v>1000 m3</v>
      </c>
      <c r="AD14" s="1044"/>
      <c r="AE14" s="1044"/>
      <c r="AF14" s="1044"/>
      <c r="AG14" s="1044"/>
      <c r="AH14" s="1044"/>
      <c r="AI14" s="1044"/>
      <c r="AJ14" s="1044"/>
      <c r="AK14" s="1045"/>
    </row>
    <row r="15" spans="1:37" s="1046" customFormat="1" ht="15" customHeight="1">
      <c r="A15" s="420" t="s">
        <v>171</v>
      </c>
      <c r="B15" s="1055" t="s">
        <v>44</v>
      </c>
      <c r="C15" s="1056" t="s">
        <v>945</v>
      </c>
      <c r="D15" s="1057"/>
      <c r="E15" s="1057"/>
      <c r="F15" s="1057"/>
      <c r="G15" s="1058"/>
      <c r="H15" s="1057"/>
      <c r="I15" s="1057"/>
      <c r="J15" s="1057"/>
      <c r="K15" s="1059"/>
      <c r="L15" s="568"/>
      <c r="M15" s="569"/>
      <c r="N15" s="570"/>
      <c r="O15" s="571"/>
      <c r="P15" s="569"/>
      <c r="Q15" s="569"/>
      <c r="R15" s="569"/>
      <c r="S15" s="568"/>
      <c r="T15" s="568"/>
      <c r="U15" s="568"/>
      <c r="V15" s="568"/>
      <c r="W15" s="568"/>
      <c r="X15" s="568"/>
      <c r="Y15" s="568"/>
      <c r="Z15" s="1041" t="s">
        <v>1</v>
      </c>
      <c r="AA15" s="10" t="str">
        <f t="shared" si="0"/>
        <v>1.2.NC</v>
      </c>
      <c r="AB15" s="1055" t="str">
        <f t="shared" si="1"/>
        <v>Non-Coniferous</v>
      </c>
      <c r="AC15" s="1043" t="str">
        <f t="shared" si="1"/>
        <v>1000 m3</v>
      </c>
      <c r="AD15" s="1044"/>
      <c r="AE15" s="1044"/>
      <c r="AF15" s="1044"/>
      <c r="AG15" s="1044"/>
      <c r="AH15" s="1044"/>
      <c r="AI15" s="1044"/>
      <c r="AJ15" s="1044"/>
      <c r="AK15" s="1045"/>
    </row>
    <row r="16" spans="1:37" s="1046" customFormat="1" ht="15" customHeight="1">
      <c r="A16" s="424" t="s">
        <v>842</v>
      </c>
      <c r="B16" s="1060" t="s">
        <v>751</v>
      </c>
      <c r="C16" s="1061" t="s">
        <v>945</v>
      </c>
      <c r="D16" s="1057"/>
      <c r="E16" s="1057"/>
      <c r="F16" s="1057"/>
      <c r="G16" s="1058"/>
      <c r="H16" s="1057"/>
      <c r="I16" s="1057"/>
      <c r="J16" s="1057"/>
      <c r="K16" s="1059"/>
      <c r="L16" s="568"/>
      <c r="M16" s="569"/>
      <c r="N16" s="570"/>
      <c r="O16" s="571"/>
      <c r="P16" s="569"/>
      <c r="Q16" s="569"/>
      <c r="R16" s="569"/>
      <c r="S16" s="568"/>
      <c r="T16" s="568"/>
      <c r="U16" s="568"/>
      <c r="V16" s="568"/>
      <c r="W16" s="568"/>
      <c r="X16" s="568"/>
      <c r="Y16" s="568"/>
      <c r="Z16" s="1041">
        <v>1657</v>
      </c>
      <c r="AA16" s="10" t="str">
        <f t="shared" si="0"/>
        <v>1.2.NC.T</v>
      </c>
      <c r="AB16" s="1062" t="str">
        <f t="shared" si="1"/>
        <v>of which: Tropical</v>
      </c>
      <c r="AC16" s="1043" t="str">
        <f t="shared" si="1"/>
        <v>1000 m3</v>
      </c>
      <c r="AD16" s="1044">
        <f>IF(AND(ISNUMBER(D16/D15),D16&gt;D15),"&gt; 1.2.NC !!","")</f>
      </c>
      <c r="AE16" s="1044">
        <f aca="true" t="shared" si="4" ref="AE16:AK16">IF(AND(ISNUMBER(E16/E15),E16&gt;E15),"&gt; 1.2.NC !!","")</f>
      </c>
      <c r="AF16" s="1044">
        <f t="shared" si="4"/>
      </c>
      <c r="AG16" s="1044">
        <f t="shared" si="4"/>
      </c>
      <c r="AH16" s="1044">
        <f t="shared" si="4"/>
      </c>
      <c r="AI16" s="1044">
        <f t="shared" si="4"/>
      </c>
      <c r="AJ16" s="1044">
        <f t="shared" si="4"/>
      </c>
      <c r="AK16" s="1045">
        <f t="shared" si="4"/>
      </c>
    </row>
    <row r="17" spans="1:37" s="1046" customFormat="1" ht="15" customHeight="1">
      <c r="A17" s="427">
        <v>2</v>
      </c>
      <c r="B17" s="1063" t="s">
        <v>120</v>
      </c>
      <c r="C17" s="1064" t="s">
        <v>228</v>
      </c>
      <c r="D17" s="1065"/>
      <c r="E17" s="1065"/>
      <c r="F17" s="1065"/>
      <c r="G17" s="1066"/>
      <c r="H17" s="1065"/>
      <c r="I17" s="1065"/>
      <c r="J17" s="1065"/>
      <c r="K17" s="1067"/>
      <c r="L17" s="568"/>
      <c r="M17" s="569"/>
      <c r="N17" s="570"/>
      <c r="O17" s="571"/>
      <c r="P17" s="569"/>
      <c r="Q17" s="569"/>
      <c r="R17" s="569"/>
      <c r="S17" s="568"/>
      <c r="T17" s="568"/>
      <c r="U17" s="568"/>
      <c r="V17" s="568"/>
      <c r="W17" s="568"/>
      <c r="X17" s="568"/>
      <c r="Y17" s="568"/>
      <c r="Z17" s="1032">
        <v>1630</v>
      </c>
      <c r="AA17" s="382">
        <f aca="true" t="shared" si="5" ref="AA17:AA64">A17</f>
        <v>2</v>
      </c>
      <c r="AB17" s="1063" t="str">
        <f aca="true" t="shared" si="6" ref="AB17:AB64">B17</f>
        <v>WOOD CHARCOAL</v>
      </c>
      <c r="AC17" s="1068" t="str">
        <f aca="true" t="shared" si="7" ref="AC17:AC47">C17</f>
        <v>1000 mt</v>
      </c>
      <c r="AD17" s="1069"/>
      <c r="AE17" s="1069"/>
      <c r="AF17" s="1069"/>
      <c r="AG17" s="1069"/>
      <c r="AH17" s="1069"/>
      <c r="AI17" s="1069"/>
      <c r="AJ17" s="1069"/>
      <c r="AK17" s="1070"/>
    </row>
    <row r="18" spans="1:37" s="1046" customFormat="1" ht="15" customHeight="1">
      <c r="A18" s="429">
        <v>3</v>
      </c>
      <c r="B18" s="1063" t="s">
        <v>179</v>
      </c>
      <c r="C18" s="1028" t="s">
        <v>945</v>
      </c>
      <c r="D18" s="1065"/>
      <c r="E18" s="1065"/>
      <c r="F18" s="1065"/>
      <c r="G18" s="1066"/>
      <c r="H18" s="1065"/>
      <c r="I18" s="1065"/>
      <c r="J18" s="1065"/>
      <c r="K18" s="1067"/>
      <c r="L18" s="568"/>
      <c r="M18" s="569"/>
      <c r="N18" s="570"/>
      <c r="O18" s="570"/>
      <c r="P18" s="569"/>
      <c r="Q18" s="569"/>
      <c r="R18" s="569"/>
      <c r="S18" s="568"/>
      <c r="T18" s="568"/>
      <c r="U18" s="568"/>
      <c r="V18" s="568"/>
      <c r="W18" s="568"/>
      <c r="X18" s="568"/>
      <c r="Y18" s="568"/>
      <c r="Z18" s="1032">
        <v>1619</v>
      </c>
      <c r="AA18" s="383">
        <f t="shared" si="5"/>
        <v>3</v>
      </c>
      <c r="AB18" s="1063" t="str">
        <f t="shared" si="6"/>
        <v>WOOD CHIPS AND PARTICLES</v>
      </c>
      <c r="AC18" s="1068" t="str">
        <f t="shared" si="7"/>
        <v>1000 m3</v>
      </c>
      <c r="AD18" s="1069"/>
      <c r="AE18" s="1069"/>
      <c r="AF18" s="1069"/>
      <c r="AG18" s="1069"/>
      <c r="AH18" s="1069"/>
      <c r="AI18" s="1069"/>
      <c r="AJ18" s="1069"/>
      <c r="AK18" s="1070"/>
    </row>
    <row r="19" spans="1:37" s="1046" customFormat="1" ht="15" customHeight="1">
      <c r="A19" s="430">
        <v>4</v>
      </c>
      <c r="B19" s="1063" t="s">
        <v>121</v>
      </c>
      <c r="C19" s="1028" t="s">
        <v>945</v>
      </c>
      <c r="D19" s="1065"/>
      <c r="E19" s="1065"/>
      <c r="F19" s="1065"/>
      <c r="G19" s="1066"/>
      <c r="H19" s="1065"/>
      <c r="I19" s="1065"/>
      <c r="J19" s="1065"/>
      <c r="K19" s="1067"/>
      <c r="L19" s="568"/>
      <c r="M19" s="569"/>
      <c r="N19" s="570"/>
      <c r="O19" s="571"/>
      <c r="P19" s="569"/>
      <c r="Q19" s="569"/>
      <c r="R19" s="569"/>
      <c r="S19" s="568"/>
      <c r="T19" s="568"/>
      <c r="U19" s="568"/>
      <c r="V19" s="568"/>
      <c r="W19" s="568"/>
      <c r="X19" s="568"/>
      <c r="Y19" s="568"/>
      <c r="Z19" s="1032">
        <v>1620</v>
      </c>
      <c r="AA19" s="379">
        <f t="shared" si="5"/>
        <v>4</v>
      </c>
      <c r="AB19" s="1063" t="str">
        <f t="shared" si="6"/>
        <v>WOOD RESIDUES</v>
      </c>
      <c r="AC19" s="1068" t="str">
        <f t="shared" si="7"/>
        <v>1000 m3</v>
      </c>
      <c r="AD19" s="1071"/>
      <c r="AE19" s="1071"/>
      <c r="AF19" s="1071"/>
      <c r="AG19" s="1071"/>
      <c r="AH19" s="1071"/>
      <c r="AI19" s="1071"/>
      <c r="AJ19" s="1071"/>
      <c r="AK19" s="1072"/>
    </row>
    <row r="20" spans="1:37" s="1046" customFormat="1" ht="15" customHeight="1">
      <c r="A20" s="431">
        <v>5</v>
      </c>
      <c r="B20" s="1073" t="s">
        <v>122</v>
      </c>
      <c r="C20" s="1028" t="s">
        <v>945</v>
      </c>
      <c r="D20" s="1065"/>
      <c r="E20" s="1065"/>
      <c r="F20" s="1065"/>
      <c r="G20" s="1066"/>
      <c r="H20" s="1065"/>
      <c r="I20" s="1065"/>
      <c r="J20" s="1065"/>
      <c r="K20" s="1067"/>
      <c r="L20" s="568"/>
      <c r="M20" s="569"/>
      <c r="N20" s="570"/>
      <c r="O20" s="571"/>
      <c r="P20" s="569"/>
      <c r="Q20" s="569"/>
      <c r="R20" s="569"/>
      <c r="S20" s="568"/>
      <c r="T20" s="568"/>
      <c r="U20" s="568"/>
      <c r="V20" s="568"/>
      <c r="W20" s="568"/>
      <c r="X20" s="568"/>
      <c r="Y20" s="568"/>
      <c r="Z20" s="1032">
        <v>1872</v>
      </c>
      <c r="AA20" s="371">
        <f t="shared" si="5"/>
        <v>5</v>
      </c>
      <c r="AB20" s="1073" t="str">
        <f t="shared" si="6"/>
        <v>SAWNWOOD </v>
      </c>
      <c r="AC20" s="1068" t="str">
        <f t="shared" si="7"/>
        <v>1000 m3</v>
      </c>
      <c r="AD20" s="1074">
        <f aca="true" t="shared" si="8" ref="AD20:AK20">D20-(D21+D22)</f>
        <v>0</v>
      </c>
      <c r="AE20" s="1074">
        <f t="shared" si="8"/>
        <v>0</v>
      </c>
      <c r="AF20" s="1074">
        <f t="shared" si="8"/>
        <v>0</v>
      </c>
      <c r="AG20" s="1074">
        <f t="shared" si="8"/>
        <v>0</v>
      </c>
      <c r="AH20" s="1074">
        <f t="shared" si="8"/>
        <v>0</v>
      </c>
      <c r="AI20" s="1074">
        <f t="shared" si="8"/>
        <v>0</v>
      </c>
      <c r="AJ20" s="1074">
        <f t="shared" si="8"/>
        <v>0</v>
      </c>
      <c r="AK20" s="1075">
        <f t="shared" si="8"/>
        <v>0</v>
      </c>
    </row>
    <row r="21" spans="1:37" s="1046" customFormat="1" ht="15" customHeight="1">
      <c r="A21" s="420" t="s">
        <v>88</v>
      </c>
      <c r="B21" s="1076" t="s">
        <v>43</v>
      </c>
      <c r="C21" s="1056" t="s">
        <v>945</v>
      </c>
      <c r="D21" s="1057"/>
      <c r="E21" s="1057"/>
      <c r="F21" s="1057"/>
      <c r="G21" s="1058"/>
      <c r="H21" s="1057"/>
      <c r="I21" s="1057"/>
      <c r="J21" s="1057"/>
      <c r="K21" s="1059"/>
      <c r="L21" s="568"/>
      <c r="M21" s="569"/>
      <c r="N21" s="570"/>
      <c r="O21" s="570"/>
      <c r="P21" s="569"/>
      <c r="Q21" s="569"/>
      <c r="R21" s="569"/>
      <c r="S21" s="568"/>
      <c r="T21" s="568"/>
      <c r="U21" s="568"/>
      <c r="V21" s="568"/>
      <c r="W21" s="568"/>
      <c r="X21" s="568"/>
      <c r="Y21" s="568"/>
      <c r="Z21" s="1041">
        <v>1632</v>
      </c>
      <c r="AA21" s="10" t="str">
        <f t="shared" si="5"/>
        <v>5.C</v>
      </c>
      <c r="AB21" s="1076" t="str">
        <f t="shared" si="6"/>
        <v>Coniferous</v>
      </c>
      <c r="AC21" s="1043" t="str">
        <f t="shared" si="7"/>
        <v>1000 m3</v>
      </c>
      <c r="AD21" s="1044"/>
      <c r="AE21" s="1044"/>
      <c r="AF21" s="1044"/>
      <c r="AG21" s="1044"/>
      <c r="AH21" s="1044"/>
      <c r="AI21" s="1044"/>
      <c r="AJ21" s="1044"/>
      <c r="AK21" s="1045"/>
    </row>
    <row r="22" spans="1:37" s="1046" customFormat="1" ht="15" customHeight="1">
      <c r="A22" s="420" t="s">
        <v>174</v>
      </c>
      <c r="B22" s="1076" t="s">
        <v>44</v>
      </c>
      <c r="C22" s="1056" t="s">
        <v>945</v>
      </c>
      <c r="D22" s="1057"/>
      <c r="E22" s="1057"/>
      <c r="F22" s="1057"/>
      <c r="G22" s="1058"/>
      <c r="H22" s="1057"/>
      <c r="I22" s="1057"/>
      <c r="J22" s="1057"/>
      <c r="K22" s="1059"/>
      <c r="L22" s="568"/>
      <c r="M22" s="569"/>
      <c r="N22" s="570"/>
      <c r="O22" s="570"/>
      <c r="P22" s="569"/>
      <c r="Q22" s="569"/>
      <c r="R22" s="569"/>
      <c r="S22" s="568"/>
      <c r="T22" s="568"/>
      <c r="U22" s="568"/>
      <c r="V22" s="568"/>
      <c r="W22" s="568"/>
      <c r="X22" s="568"/>
      <c r="Y22" s="568"/>
      <c r="Z22" s="1041">
        <v>1633</v>
      </c>
      <c r="AA22" s="10" t="str">
        <f t="shared" si="5"/>
        <v>5.NC</v>
      </c>
      <c r="AB22" s="1076" t="str">
        <f t="shared" si="6"/>
        <v>Non-Coniferous</v>
      </c>
      <c r="AC22" s="1043" t="str">
        <f t="shared" si="7"/>
        <v>1000 m3</v>
      </c>
      <c r="AD22" s="1044"/>
      <c r="AE22" s="1044"/>
      <c r="AF22" s="1044"/>
      <c r="AG22" s="1044"/>
      <c r="AH22" s="1044"/>
      <c r="AI22" s="1044"/>
      <c r="AJ22" s="1044"/>
      <c r="AK22" s="1045"/>
    </row>
    <row r="23" spans="1:37" s="1046" customFormat="1" ht="15" customHeight="1">
      <c r="A23" s="424" t="s">
        <v>838</v>
      </c>
      <c r="B23" s="1077" t="s">
        <v>751</v>
      </c>
      <c r="C23" s="1061" t="s">
        <v>945</v>
      </c>
      <c r="D23" s="1057"/>
      <c r="E23" s="1057"/>
      <c r="F23" s="1057"/>
      <c r="G23" s="1058"/>
      <c r="H23" s="1057"/>
      <c r="I23" s="1057"/>
      <c r="J23" s="1057"/>
      <c r="K23" s="1059"/>
      <c r="L23" s="568"/>
      <c r="M23" s="569"/>
      <c r="N23" s="570"/>
      <c r="O23" s="570"/>
      <c r="P23" s="569"/>
      <c r="Q23" s="569"/>
      <c r="R23" s="569"/>
      <c r="S23" s="568"/>
      <c r="T23" s="568"/>
      <c r="U23" s="568"/>
      <c r="V23" s="568"/>
      <c r="W23" s="568"/>
      <c r="X23" s="568"/>
      <c r="Y23" s="568"/>
      <c r="Z23" s="1078">
        <v>1624</v>
      </c>
      <c r="AA23" s="11" t="str">
        <f t="shared" si="5"/>
        <v>5.NC.T</v>
      </c>
      <c r="AB23" s="1077" t="str">
        <f t="shared" si="6"/>
        <v>of which: Tropical</v>
      </c>
      <c r="AC23" s="1043" t="str">
        <f t="shared" si="7"/>
        <v>1000 m3</v>
      </c>
      <c r="AD23" s="1079">
        <f>IF(AND(ISNUMBER(D23/D22),D23&gt;D22),"&gt; 5.NC !!","")</f>
      </c>
      <c r="AE23" s="1079">
        <f aca="true" t="shared" si="9" ref="AE23:AK23">IF(AND(ISNUMBER(E23/E22),E23&gt;E22),"&gt; 5.NC !!","")</f>
      </c>
      <c r="AF23" s="1079">
        <f t="shared" si="9"/>
      </c>
      <c r="AG23" s="1079">
        <f t="shared" si="9"/>
      </c>
      <c r="AH23" s="1079">
        <f t="shared" si="9"/>
      </c>
      <c r="AI23" s="1079">
        <f t="shared" si="9"/>
      </c>
      <c r="AJ23" s="1079">
        <f t="shared" si="9"/>
      </c>
      <c r="AK23" s="1080">
        <f t="shared" si="9"/>
      </c>
    </row>
    <row r="24" spans="1:37" s="1046" customFormat="1" ht="15" customHeight="1">
      <c r="A24" s="418">
        <v>6</v>
      </c>
      <c r="B24" s="1027" t="s">
        <v>124</v>
      </c>
      <c r="C24" s="1081" t="s">
        <v>945</v>
      </c>
      <c r="D24" s="1029"/>
      <c r="E24" s="1029"/>
      <c r="F24" s="1029"/>
      <c r="G24" s="1082"/>
      <c r="H24" s="1029"/>
      <c r="I24" s="1029"/>
      <c r="J24" s="1029"/>
      <c r="K24" s="1031"/>
      <c r="L24" s="568"/>
      <c r="M24" s="569"/>
      <c r="N24" s="570"/>
      <c r="O24" s="570"/>
      <c r="P24" s="569"/>
      <c r="Q24" s="569"/>
      <c r="R24" s="569"/>
      <c r="S24" s="568"/>
      <c r="T24" s="568"/>
      <c r="U24" s="568"/>
      <c r="V24" s="568"/>
      <c r="W24" s="568"/>
      <c r="X24" s="568"/>
      <c r="Y24" s="568"/>
      <c r="Z24" s="1032">
        <v>1873</v>
      </c>
      <c r="AA24" s="367">
        <f t="shared" si="5"/>
        <v>6</v>
      </c>
      <c r="AB24" s="1027" t="str">
        <f t="shared" si="6"/>
        <v>WOOD-BASED PANELS</v>
      </c>
      <c r="AC24" s="1068" t="str">
        <f t="shared" si="7"/>
        <v>1000 m3</v>
      </c>
      <c r="AD24" s="1074">
        <f aca="true" t="shared" si="10" ref="AD24:AK24">D24-(D25+D29+D33+D35)</f>
        <v>0</v>
      </c>
      <c r="AE24" s="1074">
        <f t="shared" si="10"/>
        <v>0</v>
      </c>
      <c r="AF24" s="1074">
        <f t="shared" si="10"/>
        <v>0</v>
      </c>
      <c r="AG24" s="1074">
        <f t="shared" si="10"/>
        <v>0</v>
      </c>
      <c r="AH24" s="1074">
        <f t="shared" si="10"/>
        <v>0</v>
      </c>
      <c r="AI24" s="1074">
        <f t="shared" si="10"/>
        <v>0</v>
      </c>
      <c r="AJ24" s="1074">
        <f t="shared" si="10"/>
        <v>0</v>
      </c>
      <c r="AK24" s="1075">
        <f t="shared" si="10"/>
        <v>0</v>
      </c>
    </row>
    <row r="25" spans="1:37" s="1046" customFormat="1" ht="15" customHeight="1">
      <c r="A25" s="420">
        <v>6.1</v>
      </c>
      <c r="B25" s="1076" t="s">
        <v>123</v>
      </c>
      <c r="C25" s="1056" t="s">
        <v>945</v>
      </c>
      <c r="D25" s="1057"/>
      <c r="E25" s="1057"/>
      <c r="F25" s="1057"/>
      <c r="G25" s="1058"/>
      <c r="H25" s="1057"/>
      <c r="I25" s="1057"/>
      <c r="J25" s="1057"/>
      <c r="K25" s="1059"/>
      <c r="L25" s="568"/>
      <c r="M25" s="569"/>
      <c r="N25" s="570"/>
      <c r="O25" s="570"/>
      <c r="P25" s="569"/>
      <c r="Q25" s="569"/>
      <c r="R25" s="569"/>
      <c r="S25" s="568"/>
      <c r="T25" s="568"/>
      <c r="U25" s="568"/>
      <c r="V25" s="568"/>
      <c r="W25" s="568"/>
      <c r="X25" s="568"/>
      <c r="Y25" s="568"/>
      <c r="Z25" s="1041">
        <v>1634</v>
      </c>
      <c r="AA25" s="10">
        <f t="shared" si="5"/>
        <v>6.1</v>
      </c>
      <c r="AB25" s="1076" t="str">
        <f t="shared" si="6"/>
        <v>VENEER SHEETS</v>
      </c>
      <c r="AC25" s="1043" t="str">
        <f t="shared" si="7"/>
        <v>1000 m3</v>
      </c>
      <c r="AD25" s="1083">
        <f aca="true" t="shared" si="11" ref="AD25:AK25">D25-(D26+D27)</f>
        <v>0</v>
      </c>
      <c r="AE25" s="1083">
        <f t="shared" si="11"/>
        <v>0</v>
      </c>
      <c r="AF25" s="1083">
        <f t="shared" si="11"/>
        <v>0</v>
      </c>
      <c r="AG25" s="1083">
        <f t="shared" si="11"/>
        <v>0</v>
      </c>
      <c r="AH25" s="1083">
        <f t="shared" si="11"/>
        <v>0</v>
      </c>
      <c r="AI25" s="1083">
        <f t="shared" si="11"/>
        <v>0</v>
      </c>
      <c r="AJ25" s="1083">
        <f t="shared" si="11"/>
        <v>0</v>
      </c>
      <c r="AK25" s="1084">
        <f t="shared" si="11"/>
        <v>0</v>
      </c>
    </row>
    <row r="26" spans="1:37" s="1046" customFormat="1" ht="15" customHeight="1">
      <c r="A26" s="420" t="s">
        <v>89</v>
      </c>
      <c r="B26" s="1055" t="s">
        <v>43</v>
      </c>
      <c r="C26" s="1056" t="s">
        <v>945</v>
      </c>
      <c r="D26" s="1057"/>
      <c r="E26" s="1057"/>
      <c r="F26" s="1057"/>
      <c r="G26" s="1058"/>
      <c r="H26" s="1057"/>
      <c r="I26" s="1057"/>
      <c r="J26" s="1057"/>
      <c r="K26" s="1059"/>
      <c r="L26" s="568"/>
      <c r="M26" s="569"/>
      <c r="N26" s="570"/>
      <c r="O26" s="570"/>
      <c r="P26" s="569"/>
      <c r="Q26" s="569"/>
      <c r="R26" s="569"/>
      <c r="S26" s="568"/>
      <c r="T26" s="568"/>
      <c r="U26" s="568"/>
      <c r="V26" s="568"/>
      <c r="W26" s="568"/>
      <c r="X26" s="568"/>
      <c r="Y26" s="568"/>
      <c r="Z26" s="1078">
        <v>1635</v>
      </c>
      <c r="AA26" s="10" t="str">
        <f t="shared" si="5"/>
        <v>6.1.C</v>
      </c>
      <c r="AB26" s="1055" t="str">
        <f t="shared" si="6"/>
        <v>Coniferous</v>
      </c>
      <c r="AC26" s="1043" t="str">
        <f t="shared" si="7"/>
        <v>1000 m3</v>
      </c>
      <c r="AD26" s="1044"/>
      <c r="AE26" s="1044"/>
      <c r="AF26" s="1044"/>
      <c r="AG26" s="1044"/>
      <c r="AH26" s="1044"/>
      <c r="AI26" s="1044"/>
      <c r="AJ26" s="1044"/>
      <c r="AK26" s="1045"/>
    </row>
    <row r="27" spans="1:37" s="1046" customFormat="1" ht="15" customHeight="1">
      <c r="A27" s="420" t="s">
        <v>176</v>
      </c>
      <c r="B27" s="1055" t="s">
        <v>44</v>
      </c>
      <c r="C27" s="1056" t="s">
        <v>945</v>
      </c>
      <c r="D27" s="1057"/>
      <c r="E27" s="1057"/>
      <c r="F27" s="1057"/>
      <c r="G27" s="1058"/>
      <c r="H27" s="1057"/>
      <c r="I27" s="1057"/>
      <c r="J27" s="1057"/>
      <c r="K27" s="1059"/>
      <c r="L27" s="568"/>
      <c r="M27" s="569"/>
      <c r="N27" s="570"/>
      <c r="O27" s="570"/>
      <c r="P27" s="569"/>
      <c r="Q27" s="569"/>
      <c r="R27" s="569"/>
      <c r="S27" s="568"/>
      <c r="T27" s="568"/>
      <c r="U27" s="568"/>
      <c r="V27" s="568"/>
      <c r="W27" s="568"/>
      <c r="X27" s="568"/>
      <c r="Y27" s="568"/>
      <c r="Z27" s="1078">
        <v>1637</v>
      </c>
      <c r="AA27" s="10" t="str">
        <f t="shared" si="5"/>
        <v>6.1.NC</v>
      </c>
      <c r="AB27" s="1055" t="str">
        <f t="shared" si="6"/>
        <v>Non-Coniferous</v>
      </c>
      <c r="AC27" s="1043" t="str">
        <f t="shared" si="7"/>
        <v>1000 m3</v>
      </c>
      <c r="AD27" s="1044"/>
      <c r="AE27" s="1044"/>
      <c r="AF27" s="1044"/>
      <c r="AG27" s="1044"/>
      <c r="AH27" s="1044"/>
      <c r="AI27" s="1044"/>
      <c r="AJ27" s="1044"/>
      <c r="AK27" s="1045"/>
    </row>
    <row r="28" spans="1:37" s="1046" customFormat="1" ht="15" customHeight="1" thickBot="1">
      <c r="A28" s="420" t="s">
        <v>839</v>
      </c>
      <c r="B28" s="1085" t="s">
        <v>751</v>
      </c>
      <c r="C28" s="1037" t="s">
        <v>945</v>
      </c>
      <c r="D28" s="1086"/>
      <c r="E28" s="1086"/>
      <c r="F28" s="1086"/>
      <c r="G28" s="1087"/>
      <c r="H28" s="1086"/>
      <c r="I28" s="1086"/>
      <c r="J28" s="1086"/>
      <c r="K28" s="1088"/>
      <c r="L28" s="568"/>
      <c r="M28" s="569"/>
      <c r="N28" s="570"/>
      <c r="O28" s="570"/>
      <c r="P28" s="569"/>
      <c r="Q28" s="569"/>
      <c r="R28" s="569"/>
      <c r="S28" s="568"/>
      <c r="T28" s="568"/>
      <c r="U28" s="568"/>
      <c r="V28" s="568"/>
      <c r="W28" s="568"/>
      <c r="X28" s="568"/>
      <c r="Y28" s="568"/>
      <c r="Z28" s="1078">
        <v>1638</v>
      </c>
      <c r="AA28" s="10" t="str">
        <f t="shared" si="5"/>
        <v>6.1.NC.T</v>
      </c>
      <c r="AB28" s="1062" t="str">
        <f t="shared" si="6"/>
        <v>of which: Tropical</v>
      </c>
      <c r="AC28" s="1043" t="str">
        <f t="shared" si="7"/>
        <v>1000 m3</v>
      </c>
      <c r="AD28" s="1044">
        <f>IF(AND(ISNUMBER(D28/D27),D28&gt;D27),"&gt; 6.1.NC !!","")</f>
      </c>
      <c r="AE28" s="1044">
        <f aca="true" t="shared" si="12" ref="AE28:AK28">IF(AND(ISNUMBER(E28/E27),E28&gt;E27),"&gt; 6.1.NC !!","")</f>
      </c>
      <c r="AF28" s="1044">
        <f t="shared" si="12"/>
      </c>
      <c r="AG28" s="1044">
        <f t="shared" si="12"/>
      </c>
      <c r="AH28" s="1044">
        <f t="shared" si="12"/>
      </c>
      <c r="AI28" s="1044">
        <f t="shared" si="12"/>
      </c>
      <c r="AJ28" s="1044">
        <f t="shared" si="12"/>
      </c>
      <c r="AK28" s="1045">
        <f t="shared" si="12"/>
      </c>
    </row>
    <row r="29" spans="1:37" s="1046" customFormat="1" ht="15" customHeight="1">
      <c r="A29" s="420">
        <v>6.2</v>
      </c>
      <c r="B29" s="1076" t="s">
        <v>126</v>
      </c>
      <c r="C29" s="1047" t="s">
        <v>945</v>
      </c>
      <c r="D29" s="1048"/>
      <c r="E29" s="1048"/>
      <c r="F29" s="1048"/>
      <c r="G29" s="1089"/>
      <c r="H29" s="1048"/>
      <c r="I29" s="1048"/>
      <c r="J29" s="1048"/>
      <c r="K29" s="1090"/>
      <c r="L29" s="568"/>
      <c r="M29" s="569"/>
      <c r="N29" s="570"/>
      <c r="O29" s="570"/>
      <c r="P29" s="569"/>
      <c r="Q29" s="569"/>
      <c r="R29" s="569"/>
      <c r="S29" s="568"/>
      <c r="T29" s="568"/>
      <c r="U29" s="568"/>
      <c r="V29" s="568"/>
      <c r="W29" s="568"/>
      <c r="X29" s="568"/>
      <c r="Y29" s="568"/>
      <c r="Z29" s="1041">
        <v>1640</v>
      </c>
      <c r="AA29" s="10">
        <f t="shared" si="5"/>
        <v>6.2</v>
      </c>
      <c r="AB29" s="1076" t="str">
        <f t="shared" si="6"/>
        <v>PLYWOOD </v>
      </c>
      <c r="AC29" s="1043" t="str">
        <f t="shared" si="7"/>
        <v>1000 m3</v>
      </c>
      <c r="AD29" s="1053">
        <f aca="true" t="shared" si="13" ref="AD29:AK29">D29-(D30+D31)</f>
        <v>0</v>
      </c>
      <c r="AE29" s="1053">
        <f t="shared" si="13"/>
        <v>0</v>
      </c>
      <c r="AF29" s="1053">
        <f t="shared" si="13"/>
        <v>0</v>
      </c>
      <c r="AG29" s="1053">
        <f t="shared" si="13"/>
        <v>0</v>
      </c>
      <c r="AH29" s="1053">
        <f t="shared" si="13"/>
        <v>0</v>
      </c>
      <c r="AI29" s="1053">
        <f t="shared" si="13"/>
        <v>0</v>
      </c>
      <c r="AJ29" s="1053">
        <f t="shared" si="13"/>
        <v>0</v>
      </c>
      <c r="AK29" s="1054">
        <f t="shared" si="13"/>
        <v>0</v>
      </c>
    </row>
    <row r="30" spans="1:37" s="1046" customFormat="1" ht="15" customHeight="1">
      <c r="A30" s="420" t="s">
        <v>90</v>
      </c>
      <c r="B30" s="1055" t="s">
        <v>43</v>
      </c>
      <c r="C30" s="1056" t="s">
        <v>945</v>
      </c>
      <c r="D30" s="1057"/>
      <c r="E30" s="1057"/>
      <c r="F30" s="1057"/>
      <c r="G30" s="1058"/>
      <c r="H30" s="1057"/>
      <c r="I30" s="1057"/>
      <c r="J30" s="1057"/>
      <c r="K30" s="1059"/>
      <c r="L30" s="568"/>
      <c r="M30" s="569"/>
      <c r="N30" s="570"/>
      <c r="O30" s="570"/>
      <c r="P30" s="569"/>
      <c r="Q30" s="569"/>
      <c r="R30" s="569"/>
      <c r="S30" s="568"/>
      <c r="T30" s="568"/>
      <c r="U30" s="568"/>
      <c r="V30" s="568"/>
      <c r="W30" s="568"/>
      <c r="X30" s="568"/>
      <c r="Y30" s="568"/>
      <c r="Z30" s="1091">
        <v>1639</v>
      </c>
      <c r="AA30" s="10" t="str">
        <f t="shared" si="5"/>
        <v>6.2.C</v>
      </c>
      <c r="AB30" s="1055" t="str">
        <f t="shared" si="6"/>
        <v>Coniferous</v>
      </c>
      <c r="AC30" s="1043" t="str">
        <f t="shared" si="7"/>
        <v>1000 m3</v>
      </c>
      <c r="AD30" s="1044"/>
      <c r="AE30" s="1044"/>
      <c r="AF30" s="1044"/>
      <c r="AG30" s="1044"/>
      <c r="AH30" s="1044"/>
      <c r="AI30" s="1044"/>
      <c r="AJ30" s="1044"/>
      <c r="AK30" s="1045"/>
    </row>
    <row r="31" spans="1:37" s="1046" customFormat="1" ht="15" customHeight="1">
      <c r="A31" s="420" t="s">
        <v>177</v>
      </c>
      <c r="B31" s="1055" t="s">
        <v>44</v>
      </c>
      <c r="C31" s="1056" t="s">
        <v>945</v>
      </c>
      <c r="D31" s="1057"/>
      <c r="E31" s="1057"/>
      <c r="F31" s="1057"/>
      <c r="G31" s="1057"/>
      <c r="H31" s="1057"/>
      <c r="I31" s="1057"/>
      <c r="J31" s="1057"/>
      <c r="K31" s="1059"/>
      <c r="L31" s="568"/>
      <c r="M31" s="569"/>
      <c r="N31" s="570"/>
      <c r="O31" s="570"/>
      <c r="P31" s="569"/>
      <c r="Q31" s="569"/>
      <c r="R31" s="569"/>
      <c r="S31" s="568"/>
      <c r="T31" s="568"/>
      <c r="U31" s="568"/>
      <c r="V31" s="568"/>
      <c r="W31" s="568"/>
      <c r="X31" s="568"/>
      <c r="Y31" s="568"/>
      <c r="Z31" s="1091">
        <v>1641</v>
      </c>
      <c r="AA31" s="10" t="str">
        <f t="shared" si="5"/>
        <v>6.2.NC</v>
      </c>
      <c r="AB31" s="1055" t="str">
        <f t="shared" si="6"/>
        <v>Non-Coniferous</v>
      </c>
      <c r="AC31" s="1043" t="str">
        <f t="shared" si="7"/>
        <v>1000 m3</v>
      </c>
      <c r="AD31" s="1044"/>
      <c r="AE31" s="1044"/>
      <c r="AF31" s="1044"/>
      <c r="AG31" s="1044"/>
      <c r="AH31" s="1044"/>
      <c r="AI31" s="1044"/>
      <c r="AJ31" s="1044"/>
      <c r="AK31" s="1045"/>
    </row>
    <row r="32" spans="1:37" s="1046" customFormat="1" ht="15" customHeight="1" thickBot="1">
      <c r="A32" s="420" t="s">
        <v>840</v>
      </c>
      <c r="B32" s="1085" t="s">
        <v>751</v>
      </c>
      <c r="C32" s="1037" t="s">
        <v>945</v>
      </c>
      <c r="D32" s="1086"/>
      <c r="E32" s="1086"/>
      <c r="F32" s="1086"/>
      <c r="G32" s="1086"/>
      <c r="H32" s="1086"/>
      <c r="I32" s="1086"/>
      <c r="J32" s="1086"/>
      <c r="K32" s="1088"/>
      <c r="L32" s="568"/>
      <c r="M32" s="569"/>
      <c r="N32" s="570"/>
      <c r="O32" s="570"/>
      <c r="P32" s="569"/>
      <c r="Q32" s="569"/>
      <c r="R32" s="569"/>
      <c r="S32" s="568"/>
      <c r="T32" s="568"/>
      <c r="U32" s="568"/>
      <c r="V32" s="568"/>
      <c r="W32" s="568"/>
      <c r="X32" s="568"/>
      <c r="Y32" s="568"/>
      <c r="Z32" s="1091">
        <v>1642</v>
      </c>
      <c r="AA32" s="10" t="str">
        <f t="shared" si="5"/>
        <v>6.2.NC.T</v>
      </c>
      <c r="AB32" s="1062" t="str">
        <f t="shared" si="6"/>
        <v>of which: Tropical</v>
      </c>
      <c r="AC32" s="1043" t="str">
        <f t="shared" si="7"/>
        <v>1000 m3</v>
      </c>
      <c r="AD32" s="1044">
        <f>IF(AND(ISNUMBER(D32/D31),D32&gt;D31),"&gt; 6.2.NC !!","")</f>
      </c>
      <c r="AE32" s="1044">
        <f aca="true" t="shared" si="14" ref="AE32:AK32">IF(AND(ISNUMBER(E32/E31),E32&gt;E31),"&gt; 6.2.NC !!","")</f>
      </c>
      <c r="AF32" s="1044">
        <f t="shared" si="14"/>
      </c>
      <c r="AG32" s="1044">
        <f t="shared" si="14"/>
      </c>
      <c r="AH32" s="1044">
        <f t="shared" si="14"/>
      </c>
      <c r="AI32" s="1044">
        <f t="shared" si="14"/>
      </c>
      <c r="AJ32" s="1044">
        <f t="shared" si="14"/>
      </c>
      <c r="AK32" s="1045">
        <f t="shared" si="14"/>
      </c>
    </row>
    <row r="33" spans="1:37" s="1046" customFormat="1" ht="15" customHeight="1">
      <c r="A33" s="420">
        <v>6.3</v>
      </c>
      <c r="B33" s="1092" t="s">
        <v>187</v>
      </c>
      <c r="C33" s="1047" t="s">
        <v>945</v>
      </c>
      <c r="D33" s="1048"/>
      <c r="E33" s="1048"/>
      <c r="F33" s="1048"/>
      <c r="G33" s="1048"/>
      <c r="H33" s="1048"/>
      <c r="I33" s="1048"/>
      <c r="J33" s="1048"/>
      <c r="K33" s="1090"/>
      <c r="L33" s="568"/>
      <c r="M33" s="569"/>
      <c r="N33" s="570"/>
      <c r="O33" s="573"/>
      <c r="P33" s="569"/>
      <c r="Q33" s="569"/>
      <c r="R33" s="569"/>
      <c r="S33" s="568"/>
      <c r="T33" s="568"/>
      <c r="U33" s="568"/>
      <c r="V33" s="568"/>
      <c r="W33" s="568"/>
      <c r="X33" s="568"/>
      <c r="Y33" s="568"/>
      <c r="Z33" s="1041">
        <v>1646</v>
      </c>
      <c r="AA33" s="10">
        <f t="shared" si="5"/>
        <v>6.3</v>
      </c>
      <c r="AB33" s="1076" t="str">
        <f t="shared" si="6"/>
        <v>PARTICLE BOARD (including OSB) </v>
      </c>
      <c r="AC33" s="1043" t="str">
        <f t="shared" si="7"/>
        <v>1000 m3</v>
      </c>
      <c r="AD33" s="1044" t="s">
        <v>1</v>
      </c>
      <c r="AE33" s="1044"/>
      <c r="AF33" s="1044"/>
      <c r="AG33" s="1044"/>
      <c r="AH33" s="1044"/>
      <c r="AI33" s="1044"/>
      <c r="AJ33" s="1044"/>
      <c r="AK33" s="1045"/>
    </row>
    <row r="34" spans="1:37" s="1046" customFormat="1" ht="15" customHeight="1" thickBot="1">
      <c r="A34" s="420" t="s">
        <v>150</v>
      </c>
      <c r="B34" s="1093" t="s">
        <v>193</v>
      </c>
      <c r="C34" s="1037" t="s">
        <v>945</v>
      </c>
      <c r="D34" s="1086"/>
      <c r="E34" s="1086"/>
      <c r="F34" s="1086"/>
      <c r="G34" s="1086"/>
      <c r="H34" s="1086"/>
      <c r="I34" s="1086"/>
      <c r="J34" s="1086"/>
      <c r="K34" s="1088"/>
      <c r="L34" s="568"/>
      <c r="M34" s="569"/>
      <c r="N34" s="570"/>
      <c r="O34" s="574"/>
      <c r="P34" s="569"/>
      <c r="Q34" s="569"/>
      <c r="R34" s="569"/>
      <c r="S34" s="568"/>
      <c r="T34" s="568"/>
      <c r="U34" s="568"/>
      <c r="V34" s="568"/>
      <c r="W34" s="568"/>
      <c r="X34" s="568"/>
      <c r="Y34" s="568"/>
      <c r="Z34" s="1041">
        <v>1606</v>
      </c>
      <c r="AA34" s="10" t="str">
        <f t="shared" si="5"/>
        <v>6.3.1</v>
      </c>
      <c r="AB34" s="1094" t="str">
        <f t="shared" si="6"/>
        <v>of which: OSB</v>
      </c>
      <c r="AC34" s="1043" t="str">
        <f t="shared" si="7"/>
        <v>1000 m3</v>
      </c>
      <c r="AD34" s="1044">
        <f>IF(AND(ISNUMBER(D34/D33),D34&gt;D33),"&gt; 6.3 !!","")</f>
      </c>
      <c r="AE34" s="1044">
        <f aca="true" t="shared" si="15" ref="AE34:AK34">IF(AND(ISNUMBER(E34/E33),E34&gt;E33),"&gt; 6.3 !!","")</f>
      </c>
      <c r="AF34" s="1044">
        <f t="shared" si="15"/>
      </c>
      <c r="AG34" s="1044">
        <f t="shared" si="15"/>
      </c>
      <c r="AH34" s="1044">
        <f t="shared" si="15"/>
      </c>
      <c r="AI34" s="1044">
        <f t="shared" si="15"/>
      </c>
      <c r="AJ34" s="1044">
        <f t="shared" si="15"/>
      </c>
      <c r="AK34" s="1045">
        <f t="shared" si="15"/>
      </c>
    </row>
    <row r="35" spans="1:37" s="1046" customFormat="1" ht="15" customHeight="1">
      <c r="A35" s="420">
        <v>6.4</v>
      </c>
      <c r="B35" s="1076" t="s">
        <v>127</v>
      </c>
      <c r="C35" s="1047" t="s">
        <v>945</v>
      </c>
      <c r="D35" s="1048"/>
      <c r="E35" s="1048"/>
      <c r="F35" s="1048"/>
      <c r="G35" s="1048"/>
      <c r="H35" s="1048"/>
      <c r="I35" s="1048"/>
      <c r="J35" s="1048"/>
      <c r="K35" s="1090"/>
      <c r="L35" s="568"/>
      <c r="M35" s="569"/>
      <c r="N35" s="570"/>
      <c r="O35" s="574"/>
      <c r="P35" s="569"/>
      <c r="Q35" s="569"/>
      <c r="R35" s="569"/>
      <c r="S35" s="568"/>
      <c r="T35" s="568"/>
      <c r="U35" s="568"/>
      <c r="V35" s="568"/>
      <c r="W35" s="568"/>
      <c r="X35" s="568"/>
      <c r="Y35" s="568"/>
      <c r="Z35" s="1052">
        <v>1874</v>
      </c>
      <c r="AA35" s="10">
        <f t="shared" si="5"/>
        <v>6.4</v>
      </c>
      <c r="AB35" s="1076" t="str">
        <f t="shared" si="6"/>
        <v>FIBREBOARD </v>
      </c>
      <c r="AC35" s="1043" t="str">
        <f t="shared" si="7"/>
        <v>1000 m3</v>
      </c>
      <c r="AD35" s="1095">
        <f aca="true" t="shared" si="16" ref="AD35:AK35">D35-(D36+D37+D38)</f>
        <v>0</v>
      </c>
      <c r="AE35" s="1095">
        <f t="shared" si="16"/>
        <v>0</v>
      </c>
      <c r="AF35" s="1095">
        <f t="shared" si="16"/>
        <v>0</v>
      </c>
      <c r="AG35" s="1095">
        <f t="shared" si="16"/>
        <v>0</v>
      </c>
      <c r="AH35" s="1095">
        <f t="shared" si="16"/>
        <v>0</v>
      </c>
      <c r="AI35" s="1095">
        <f t="shared" si="16"/>
        <v>0</v>
      </c>
      <c r="AJ35" s="1095">
        <f t="shared" si="16"/>
        <v>0</v>
      </c>
      <c r="AK35" s="1096">
        <f t="shared" si="16"/>
        <v>0</v>
      </c>
    </row>
    <row r="36" spans="1:37" s="1046" customFormat="1" ht="15" customHeight="1">
      <c r="A36" s="420" t="s">
        <v>91</v>
      </c>
      <c r="B36" s="1055" t="s">
        <v>129</v>
      </c>
      <c r="C36" s="1056" t="s">
        <v>945</v>
      </c>
      <c r="D36" s="1057"/>
      <c r="E36" s="1057"/>
      <c r="F36" s="1057"/>
      <c r="G36" s="1057"/>
      <c r="H36" s="1057"/>
      <c r="I36" s="1057"/>
      <c r="J36" s="1057"/>
      <c r="K36" s="1059"/>
      <c r="L36" s="568"/>
      <c r="M36" s="569"/>
      <c r="N36" s="570"/>
      <c r="O36" s="570"/>
      <c r="P36" s="569"/>
      <c r="Q36" s="569"/>
      <c r="R36" s="569"/>
      <c r="S36" s="568"/>
      <c r="T36" s="568"/>
      <c r="U36" s="568"/>
      <c r="V36" s="568"/>
      <c r="W36" s="568"/>
      <c r="X36" s="568"/>
      <c r="Y36" s="568"/>
      <c r="Z36" s="1041">
        <v>1647</v>
      </c>
      <c r="AA36" s="10" t="str">
        <f t="shared" si="5"/>
        <v>6.4.1</v>
      </c>
      <c r="AB36" s="1055" t="str">
        <f t="shared" si="6"/>
        <v>HARDBOARD </v>
      </c>
      <c r="AC36" s="1043" t="str">
        <f t="shared" si="7"/>
        <v>1000 m3</v>
      </c>
      <c r="AD36" s="1044"/>
      <c r="AE36" s="1044"/>
      <c r="AF36" s="1044"/>
      <c r="AG36" s="1044"/>
      <c r="AH36" s="1044"/>
      <c r="AI36" s="1044"/>
      <c r="AJ36" s="1044"/>
      <c r="AK36" s="1045"/>
    </row>
    <row r="37" spans="1:37" s="1046" customFormat="1" ht="15" customHeight="1">
      <c r="A37" s="420" t="s">
        <v>92</v>
      </c>
      <c r="B37" s="1055" t="s">
        <v>153</v>
      </c>
      <c r="C37" s="1056" t="s">
        <v>945</v>
      </c>
      <c r="D37" s="1057"/>
      <c r="E37" s="1057"/>
      <c r="F37" s="1057"/>
      <c r="G37" s="1057"/>
      <c r="H37" s="1057"/>
      <c r="I37" s="1057"/>
      <c r="J37" s="1057"/>
      <c r="K37" s="1059"/>
      <c r="L37" s="568"/>
      <c r="M37" s="569"/>
      <c r="N37" s="570"/>
      <c r="O37" s="570"/>
      <c r="P37" s="569"/>
      <c r="Q37" s="569"/>
      <c r="R37" s="569"/>
      <c r="S37" s="568"/>
      <c r="T37" s="568"/>
      <c r="U37" s="568"/>
      <c r="V37" s="568"/>
      <c r="W37" s="568"/>
      <c r="X37" s="568"/>
      <c r="Y37" s="568"/>
      <c r="Z37" s="1041">
        <v>1648</v>
      </c>
      <c r="AA37" s="10" t="str">
        <f t="shared" si="5"/>
        <v>6.4.2</v>
      </c>
      <c r="AB37" s="1055" t="str">
        <f t="shared" si="6"/>
        <v>MDF (MEDIUM DENSITY)</v>
      </c>
      <c r="AC37" s="1043" t="str">
        <f t="shared" si="7"/>
        <v>1000 m3</v>
      </c>
      <c r="AD37" s="1044"/>
      <c r="AE37" s="1044"/>
      <c r="AF37" s="1044"/>
      <c r="AG37" s="1044"/>
      <c r="AH37" s="1044"/>
      <c r="AI37" s="1044"/>
      <c r="AJ37" s="1044"/>
      <c r="AK37" s="1045"/>
    </row>
    <row r="38" spans="1:37" s="1046" customFormat="1" ht="15" customHeight="1">
      <c r="A38" s="424" t="s">
        <v>93</v>
      </c>
      <c r="B38" s="1077" t="s">
        <v>128</v>
      </c>
      <c r="C38" s="1061" t="s">
        <v>945</v>
      </c>
      <c r="D38" s="1057"/>
      <c r="E38" s="1057"/>
      <c r="F38" s="1057"/>
      <c r="G38" s="1057"/>
      <c r="H38" s="1057"/>
      <c r="I38" s="1057"/>
      <c r="J38" s="1057"/>
      <c r="K38" s="1059"/>
      <c r="L38" s="568"/>
      <c r="M38" s="569"/>
      <c r="N38" s="570"/>
      <c r="O38" s="570"/>
      <c r="P38" s="569"/>
      <c r="Q38" s="569"/>
      <c r="R38" s="569"/>
      <c r="S38" s="568"/>
      <c r="T38" s="568"/>
      <c r="U38" s="568"/>
      <c r="V38" s="568"/>
      <c r="W38" s="568"/>
      <c r="X38" s="568"/>
      <c r="Y38" s="568"/>
      <c r="Z38" s="409">
        <v>1650</v>
      </c>
      <c r="AA38" s="11" t="str">
        <f t="shared" si="5"/>
        <v>6.4.3</v>
      </c>
      <c r="AB38" s="1077" t="str">
        <f t="shared" si="6"/>
        <v>INSULATING BOARD </v>
      </c>
      <c r="AC38" s="1043" t="str">
        <f t="shared" si="7"/>
        <v>1000 m3</v>
      </c>
      <c r="AD38" s="1079"/>
      <c r="AE38" s="1079"/>
      <c r="AF38" s="1079"/>
      <c r="AG38" s="1079"/>
      <c r="AH38" s="1079"/>
      <c r="AI38" s="1079"/>
      <c r="AJ38" s="1079"/>
      <c r="AK38" s="1080"/>
    </row>
    <row r="39" spans="1:37" s="1046" customFormat="1" ht="15" customHeight="1">
      <c r="A39" s="434">
        <v>7</v>
      </c>
      <c r="B39" s="1027" t="s">
        <v>131</v>
      </c>
      <c r="C39" s="1097" t="s">
        <v>228</v>
      </c>
      <c r="D39" s="1029"/>
      <c r="E39" s="1029"/>
      <c r="F39" s="1029"/>
      <c r="G39" s="1029"/>
      <c r="H39" s="1029"/>
      <c r="I39" s="1029"/>
      <c r="J39" s="1029"/>
      <c r="K39" s="1031"/>
      <c r="L39" s="568"/>
      <c r="M39" s="569"/>
      <c r="N39" s="570"/>
      <c r="O39" s="570"/>
      <c r="P39" s="569"/>
      <c r="Q39" s="569"/>
      <c r="R39" s="569"/>
      <c r="S39" s="568"/>
      <c r="T39" s="568"/>
      <c r="U39" s="568"/>
      <c r="V39" s="568"/>
      <c r="W39" s="568"/>
      <c r="X39" s="568"/>
      <c r="Y39" s="568"/>
      <c r="Z39" s="1032">
        <v>1875</v>
      </c>
      <c r="AA39" s="376">
        <f t="shared" si="5"/>
        <v>7</v>
      </c>
      <c r="AB39" s="1027" t="str">
        <f t="shared" si="6"/>
        <v>WOOD PULP</v>
      </c>
      <c r="AC39" s="1068" t="str">
        <f t="shared" si="7"/>
        <v>1000 mt</v>
      </c>
      <c r="AD39" s="1074">
        <f aca="true" t="shared" si="17" ref="AD39:AK39">D39-(D40+D41+D42+D47)</f>
        <v>0</v>
      </c>
      <c r="AE39" s="1074">
        <f t="shared" si="17"/>
        <v>0</v>
      </c>
      <c r="AF39" s="1074">
        <f t="shared" si="17"/>
        <v>0</v>
      </c>
      <c r="AG39" s="1074">
        <f t="shared" si="17"/>
        <v>0</v>
      </c>
      <c r="AH39" s="1074">
        <f t="shared" si="17"/>
        <v>0</v>
      </c>
      <c r="AI39" s="1074">
        <f t="shared" si="17"/>
        <v>0</v>
      </c>
      <c r="AJ39" s="1074">
        <f t="shared" si="17"/>
        <v>0</v>
      </c>
      <c r="AK39" s="1075">
        <f t="shared" si="17"/>
        <v>0</v>
      </c>
    </row>
    <row r="40" spans="1:37" s="1046" customFormat="1" ht="15" customHeight="1" thickBot="1">
      <c r="A40" s="425">
        <v>7.1</v>
      </c>
      <c r="B40" s="1098" t="s">
        <v>130</v>
      </c>
      <c r="C40" s="1099" t="s">
        <v>228</v>
      </c>
      <c r="D40" s="1086"/>
      <c r="E40" s="1086"/>
      <c r="F40" s="1086"/>
      <c r="G40" s="1086"/>
      <c r="H40" s="1086"/>
      <c r="I40" s="1086"/>
      <c r="J40" s="1086"/>
      <c r="K40" s="1088"/>
      <c r="L40" s="568"/>
      <c r="M40" s="569"/>
      <c r="N40" s="570"/>
      <c r="O40" s="570"/>
      <c r="P40" s="569"/>
      <c r="Q40" s="569"/>
      <c r="R40" s="569"/>
      <c r="S40" s="568"/>
      <c r="T40" s="568"/>
      <c r="U40" s="568"/>
      <c r="V40" s="568"/>
      <c r="W40" s="568"/>
      <c r="X40" s="568"/>
      <c r="Y40" s="568"/>
      <c r="Z40" s="1041">
        <v>1654</v>
      </c>
      <c r="AA40" s="12">
        <f t="shared" si="5"/>
        <v>7.1</v>
      </c>
      <c r="AB40" s="1076" t="str">
        <f t="shared" si="6"/>
        <v>MECHANICAL</v>
      </c>
      <c r="AC40" s="1043" t="str">
        <f t="shared" si="7"/>
        <v>1000 mt</v>
      </c>
      <c r="AD40" s="1044"/>
      <c r="AE40" s="1044"/>
      <c r="AF40" s="1044"/>
      <c r="AG40" s="1044"/>
      <c r="AH40" s="1044"/>
      <c r="AI40" s="1044"/>
      <c r="AJ40" s="1044"/>
      <c r="AK40" s="1045"/>
    </row>
    <row r="41" spans="1:37" s="1046" customFormat="1" ht="15" customHeight="1" thickBot="1">
      <c r="A41" s="425">
        <v>7.2</v>
      </c>
      <c r="B41" s="1098" t="s">
        <v>132</v>
      </c>
      <c r="C41" s="1100" t="s">
        <v>228</v>
      </c>
      <c r="D41" s="1101"/>
      <c r="E41" s="1101"/>
      <c r="F41" s="1101"/>
      <c r="G41" s="1101"/>
      <c r="H41" s="1101"/>
      <c r="I41" s="1101"/>
      <c r="J41" s="1101"/>
      <c r="K41" s="1102"/>
      <c r="L41" s="568"/>
      <c r="M41" s="569"/>
      <c r="N41" s="570"/>
      <c r="O41" s="570"/>
      <c r="P41" s="569"/>
      <c r="Q41" s="569"/>
      <c r="R41" s="569"/>
      <c r="S41" s="568"/>
      <c r="T41" s="568"/>
      <c r="U41" s="568"/>
      <c r="V41" s="568"/>
      <c r="W41" s="568"/>
      <c r="X41" s="568"/>
      <c r="Y41" s="568"/>
      <c r="Z41" s="1041">
        <v>1655</v>
      </c>
      <c r="AA41" s="12">
        <f t="shared" si="5"/>
        <v>7.2</v>
      </c>
      <c r="AB41" s="1076" t="str">
        <f t="shared" si="6"/>
        <v>SEMI-CHEMICAL</v>
      </c>
      <c r="AC41" s="1043" t="str">
        <f t="shared" si="7"/>
        <v>1000 mt</v>
      </c>
      <c r="AD41" s="1044"/>
      <c r="AE41" s="1044"/>
      <c r="AF41" s="1044"/>
      <c r="AG41" s="1044"/>
      <c r="AH41" s="1044"/>
      <c r="AI41" s="1044"/>
      <c r="AJ41" s="1044"/>
      <c r="AK41" s="1045"/>
    </row>
    <row r="42" spans="1:37" s="1046" customFormat="1" ht="15" customHeight="1">
      <c r="A42" s="425">
        <v>7.3</v>
      </c>
      <c r="B42" s="1076" t="s">
        <v>133</v>
      </c>
      <c r="C42" s="1103" t="s">
        <v>228</v>
      </c>
      <c r="D42" s="1048"/>
      <c r="E42" s="1048"/>
      <c r="F42" s="1048"/>
      <c r="G42" s="1048"/>
      <c r="H42" s="1048"/>
      <c r="I42" s="1048"/>
      <c r="J42" s="1048"/>
      <c r="K42" s="1090"/>
      <c r="L42" s="568"/>
      <c r="M42" s="569"/>
      <c r="N42" s="570"/>
      <c r="O42" s="570"/>
      <c r="P42" s="569"/>
      <c r="Q42" s="569"/>
      <c r="R42" s="569"/>
      <c r="S42" s="568"/>
      <c r="T42" s="568"/>
      <c r="U42" s="568"/>
      <c r="V42" s="568"/>
      <c r="W42" s="568"/>
      <c r="X42" s="568"/>
      <c r="Y42" s="568"/>
      <c r="Z42" s="1041">
        <v>1656</v>
      </c>
      <c r="AA42" s="12">
        <f t="shared" si="5"/>
        <v>7.3</v>
      </c>
      <c r="AB42" s="1076" t="str">
        <f t="shared" si="6"/>
        <v>CHEMICAL</v>
      </c>
      <c r="AC42" s="1043" t="str">
        <f t="shared" si="7"/>
        <v>1000 mt</v>
      </c>
      <c r="AD42" s="1053">
        <f aca="true" t="shared" si="18" ref="AD42:AK42">D42-(D43+D44+D45+D46)</f>
        <v>0</v>
      </c>
      <c r="AE42" s="1053">
        <f t="shared" si="18"/>
        <v>0</v>
      </c>
      <c r="AF42" s="1053">
        <f t="shared" si="18"/>
        <v>0</v>
      </c>
      <c r="AG42" s="1053">
        <f t="shared" si="18"/>
        <v>0</v>
      </c>
      <c r="AH42" s="1053">
        <f t="shared" si="18"/>
        <v>0</v>
      </c>
      <c r="AI42" s="1053">
        <f t="shared" si="18"/>
        <v>0</v>
      </c>
      <c r="AJ42" s="1053">
        <f t="shared" si="18"/>
        <v>0</v>
      </c>
      <c r="AK42" s="1054">
        <f t="shared" si="18"/>
        <v>0</v>
      </c>
    </row>
    <row r="43" spans="1:37" s="1046" customFormat="1" ht="15" customHeight="1">
      <c r="A43" s="425" t="s">
        <v>94</v>
      </c>
      <c r="B43" s="1055" t="s">
        <v>140</v>
      </c>
      <c r="C43" s="1061" t="s">
        <v>228</v>
      </c>
      <c r="D43" s="1057"/>
      <c r="E43" s="1057"/>
      <c r="F43" s="1057"/>
      <c r="G43" s="1057"/>
      <c r="H43" s="1057"/>
      <c r="I43" s="1057"/>
      <c r="J43" s="1057"/>
      <c r="K43" s="1059"/>
      <c r="L43" s="568"/>
      <c r="M43" s="569"/>
      <c r="N43" s="570"/>
      <c r="O43" s="570"/>
      <c r="P43" s="569"/>
      <c r="Q43" s="569"/>
      <c r="R43" s="569"/>
      <c r="S43" s="568"/>
      <c r="T43" s="568"/>
      <c r="U43" s="568"/>
      <c r="V43" s="568"/>
      <c r="W43" s="568"/>
      <c r="X43" s="568"/>
      <c r="Y43" s="568"/>
      <c r="Z43" s="1041">
        <v>1662</v>
      </c>
      <c r="AA43" s="12" t="str">
        <f t="shared" si="5"/>
        <v>7.3.1</v>
      </c>
      <c r="AB43" s="1055" t="str">
        <f t="shared" si="6"/>
        <v>SULPHATE UNBLEACHED</v>
      </c>
      <c r="AC43" s="1043" t="str">
        <f t="shared" si="7"/>
        <v>1000 mt</v>
      </c>
      <c r="AD43" s="1044"/>
      <c r="AE43" s="1044"/>
      <c r="AF43" s="1044"/>
      <c r="AG43" s="1044"/>
      <c r="AH43" s="1044"/>
      <c r="AI43" s="1044"/>
      <c r="AJ43" s="1044"/>
      <c r="AK43" s="1045"/>
    </row>
    <row r="44" spans="1:37" s="1046" customFormat="1" ht="15" customHeight="1">
      <c r="A44" s="425" t="s">
        <v>95</v>
      </c>
      <c r="B44" s="1055" t="s">
        <v>134</v>
      </c>
      <c r="C44" s="1061" t="s">
        <v>228</v>
      </c>
      <c r="D44" s="1057"/>
      <c r="E44" s="1057"/>
      <c r="F44" s="1057"/>
      <c r="G44" s="1057"/>
      <c r="H44" s="1057"/>
      <c r="I44" s="1057"/>
      <c r="J44" s="1057"/>
      <c r="K44" s="1059"/>
      <c r="L44" s="568"/>
      <c r="M44" s="569"/>
      <c r="N44" s="570"/>
      <c r="O44" s="570"/>
      <c r="P44" s="569"/>
      <c r="Q44" s="569"/>
      <c r="R44" s="569"/>
      <c r="S44" s="568"/>
      <c r="T44" s="568"/>
      <c r="U44" s="568"/>
      <c r="V44" s="568"/>
      <c r="W44" s="568"/>
      <c r="X44" s="568"/>
      <c r="Y44" s="568"/>
      <c r="Z44" s="1041">
        <v>1663</v>
      </c>
      <c r="AA44" s="12" t="str">
        <f t="shared" si="5"/>
        <v>7.3.2</v>
      </c>
      <c r="AB44" s="1055" t="str">
        <f t="shared" si="6"/>
        <v>SULPHATE BLEACHED</v>
      </c>
      <c r="AC44" s="1043" t="str">
        <f t="shared" si="7"/>
        <v>1000 mt</v>
      </c>
      <c r="AD44" s="1044"/>
      <c r="AE44" s="1044"/>
      <c r="AF44" s="1044"/>
      <c r="AG44" s="1044"/>
      <c r="AH44" s="1044"/>
      <c r="AI44" s="1044"/>
      <c r="AJ44" s="1044"/>
      <c r="AK44" s="1045"/>
    </row>
    <row r="45" spans="1:37" s="1046" customFormat="1" ht="15" customHeight="1">
      <c r="A45" s="425" t="s">
        <v>96</v>
      </c>
      <c r="B45" s="1055" t="s">
        <v>141</v>
      </c>
      <c r="C45" s="1061" t="s">
        <v>228</v>
      </c>
      <c r="D45" s="1057"/>
      <c r="E45" s="1057"/>
      <c r="F45" s="1057"/>
      <c r="G45" s="1057"/>
      <c r="H45" s="1057"/>
      <c r="I45" s="1057"/>
      <c r="J45" s="1057"/>
      <c r="K45" s="1059"/>
      <c r="L45" s="568"/>
      <c r="M45" s="569"/>
      <c r="N45" s="570"/>
      <c r="O45" s="570"/>
      <c r="P45" s="569"/>
      <c r="Q45" s="569"/>
      <c r="R45" s="569"/>
      <c r="S45" s="568"/>
      <c r="T45" s="568"/>
      <c r="U45" s="568"/>
      <c r="V45" s="568"/>
      <c r="W45" s="568"/>
      <c r="X45" s="568"/>
      <c r="Y45" s="568"/>
      <c r="Z45" s="1041">
        <v>1660</v>
      </c>
      <c r="AA45" s="12" t="str">
        <f t="shared" si="5"/>
        <v>7.3.3</v>
      </c>
      <c r="AB45" s="1055" t="str">
        <f t="shared" si="6"/>
        <v>SULPHITE UNBLEACHED</v>
      </c>
      <c r="AC45" s="1043" t="str">
        <f t="shared" si="7"/>
        <v>1000 mt</v>
      </c>
      <c r="AD45" s="1044"/>
      <c r="AE45" s="1044"/>
      <c r="AF45" s="1044"/>
      <c r="AG45" s="1044"/>
      <c r="AH45" s="1044"/>
      <c r="AI45" s="1044"/>
      <c r="AJ45" s="1044"/>
      <c r="AK45" s="1045"/>
    </row>
    <row r="46" spans="1:37" s="1046" customFormat="1" ht="15" customHeight="1" thickBot="1">
      <c r="A46" s="425" t="s">
        <v>97</v>
      </c>
      <c r="B46" s="1104" t="s">
        <v>135</v>
      </c>
      <c r="C46" s="1037" t="s">
        <v>228</v>
      </c>
      <c r="D46" s="1086"/>
      <c r="E46" s="1086"/>
      <c r="F46" s="1086"/>
      <c r="G46" s="1086"/>
      <c r="H46" s="1086"/>
      <c r="I46" s="1086"/>
      <c r="J46" s="1086"/>
      <c r="K46" s="1088"/>
      <c r="L46" s="568"/>
      <c r="M46" s="569"/>
      <c r="N46" s="570"/>
      <c r="O46" s="570"/>
      <c r="P46" s="569"/>
      <c r="Q46" s="569"/>
      <c r="R46" s="569"/>
      <c r="S46" s="568"/>
      <c r="T46" s="568"/>
      <c r="U46" s="568"/>
      <c r="V46" s="568"/>
      <c r="W46" s="568"/>
      <c r="X46" s="568"/>
      <c r="Y46" s="568"/>
      <c r="Z46" s="1041">
        <v>1661</v>
      </c>
      <c r="AA46" s="12" t="str">
        <f t="shared" si="5"/>
        <v>7.3.4</v>
      </c>
      <c r="AB46" s="1055" t="str">
        <f t="shared" si="6"/>
        <v>SULPHITE BLEACHED</v>
      </c>
      <c r="AC46" s="1043" t="str">
        <f t="shared" si="7"/>
        <v>1000 mt</v>
      </c>
      <c r="AD46" s="1044"/>
      <c r="AE46" s="1044"/>
      <c r="AF46" s="1044"/>
      <c r="AG46" s="1044"/>
      <c r="AH46" s="1044"/>
      <c r="AI46" s="1044"/>
      <c r="AJ46" s="1044"/>
      <c r="AK46" s="1045"/>
    </row>
    <row r="47" spans="1:37" s="1046" customFormat="1" ht="15" customHeight="1">
      <c r="A47" s="436">
        <v>7.4</v>
      </c>
      <c r="B47" s="1105" t="s">
        <v>136</v>
      </c>
      <c r="C47" s="1023" t="s">
        <v>228</v>
      </c>
      <c r="D47" s="1048"/>
      <c r="E47" s="1048"/>
      <c r="F47" s="1048"/>
      <c r="G47" s="1048"/>
      <c r="H47" s="1048"/>
      <c r="I47" s="1048"/>
      <c r="J47" s="1048"/>
      <c r="K47" s="1090"/>
      <c r="L47" s="568"/>
      <c r="M47" s="569"/>
      <c r="N47" s="570"/>
      <c r="O47" s="570"/>
      <c r="P47" s="569"/>
      <c r="Q47" s="569"/>
      <c r="R47" s="569"/>
      <c r="S47" s="568"/>
      <c r="T47" s="568"/>
      <c r="U47" s="568"/>
      <c r="V47" s="568"/>
      <c r="W47" s="568"/>
      <c r="X47" s="568"/>
      <c r="Y47" s="568"/>
      <c r="Z47" s="1041">
        <v>1667</v>
      </c>
      <c r="AA47" s="12">
        <f t="shared" si="5"/>
        <v>7.4</v>
      </c>
      <c r="AB47" s="1042" t="str">
        <f t="shared" si="6"/>
        <v>DISSOLVING GRADES</v>
      </c>
      <c r="AC47" s="1043" t="str">
        <f t="shared" si="7"/>
        <v>1000 mt</v>
      </c>
      <c r="AD47" s="1079"/>
      <c r="AE47" s="1079"/>
      <c r="AF47" s="1079"/>
      <c r="AG47" s="1079"/>
      <c r="AH47" s="1079"/>
      <c r="AI47" s="1079"/>
      <c r="AJ47" s="1079"/>
      <c r="AK47" s="1080"/>
    </row>
    <row r="48" spans="1:37" s="1046" customFormat="1" ht="15" customHeight="1">
      <c r="A48" s="434">
        <v>8</v>
      </c>
      <c r="B48" s="1027" t="s">
        <v>149</v>
      </c>
      <c r="C48" s="1097" t="s">
        <v>228</v>
      </c>
      <c r="D48" s="1029"/>
      <c r="E48" s="1029"/>
      <c r="F48" s="1029"/>
      <c r="G48" s="1029"/>
      <c r="H48" s="1029"/>
      <c r="I48" s="1029"/>
      <c r="J48" s="1029"/>
      <c r="K48" s="1031"/>
      <c r="L48" s="568"/>
      <c r="M48" s="569"/>
      <c r="N48" s="570"/>
      <c r="O48" s="570"/>
      <c r="P48" s="569"/>
      <c r="Q48" s="569"/>
      <c r="R48" s="569"/>
      <c r="S48" s="568"/>
      <c r="T48" s="568"/>
      <c r="U48" s="568"/>
      <c r="V48" s="568"/>
      <c r="W48" s="568"/>
      <c r="X48" s="568"/>
      <c r="Y48" s="568"/>
      <c r="Z48" s="1032">
        <v>2040</v>
      </c>
      <c r="AA48" s="377">
        <f t="shared" si="5"/>
        <v>8</v>
      </c>
      <c r="AB48" s="1073" t="str">
        <f t="shared" si="6"/>
        <v>OTHER PULP </v>
      </c>
      <c r="AC48" s="1068" t="str">
        <f aca="true" t="shared" si="19" ref="AC48:AC64">C48</f>
        <v>1000 mt</v>
      </c>
      <c r="AD48" s="1074">
        <f aca="true" t="shared" si="20" ref="AD48:AK48">D48-(D49+D50)</f>
        <v>0</v>
      </c>
      <c r="AE48" s="1074">
        <f t="shared" si="20"/>
        <v>0</v>
      </c>
      <c r="AF48" s="1074">
        <f t="shared" si="20"/>
        <v>0</v>
      </c>
      <c r="AG48" s="1074">
        <f t="shared" si="20"/>
        <v>0</v>
      </c>
      <c r="AH48" s="1074">
        <f t="shared" si="20"/>
        <v>0</v>
      </c>
      <c r="AI48" s="1074">
        <f t="shared" si="20"/>
        <v>0</v>
      </c>
      <c r="AJ48" s="1074">
        <f t="shared" si="20"/>
        <v>0</v>
      </c>
      <c r="AK48" s="1075">
        <f t="shared" si="20"/>
        <v>0</v>
      </c>
    </row>
    <row r="49" spans="1:37" s="1046" customFormat="1" ht="15" customHeight="1">
      <c r="A49" s="420">
        <v>8.1</v>
      </c>
      <c r="B49" s="1076" t="s">
        <v>168</v>
      </c>
      <c r="C49" s="1061" t="s">
        <v>228</v>
      </c>
      <c r="D49" s="1057"/>
      <c r="E49" s="1057"/>
      <c r="F49" s="1057"/>
      <c r="G49" s="1057"/>
      <c r="H49" s="1057"/>
      <c r="I49" s="1057"/>
      <c r="J49" s="1057"/>
      <c r="K49" s="1059"/>
      <c r="L49" s="568"/>
      <c r="M49" s="569"/>
      <c r="N49" s="570"/>
      <c r="O49" s="570"/>
      <c r="P49" s="569"/>
      <c r="Q49" s="569"/>
      <c r="R49" s="569"/>
      <c r="S49" s="568"/>
      <c r="T49" s="568"/>
      <c r="U49" s="568"/>
      <c r="V49" s="568"/>
      <c r="W49" s="568"/>
      <c r="X49" s="568"/>
      <c r="Y49" s="568"/>
      <c r="Z49" s="409">
        <v>1668</v>
      </c>
      <c r="AA49" s="10">
        <f t="shared" si="5"/>
        <v>8.1</v>
      </c>
      <c r="AB49" s="1076" t="str">
        <f t="shared" si="6"/>
        <v>PULP FROM FIBRES OTHER THAN WOOD</v>
      </c>
      <c r="AC49" s="1043" t="str">
        <f t="shared" si="19"/>
        <v>1000 mt</v>
      </c>
      <c r="AD49" s="1044"/>
      <c r="AE49" s="1044"/>
      <c r="AF49" s="1044"/>
      <c r="AG49" s="1044"/>
      <c r="AH49" s="1044"/>
      <c r="AI49" s="1044"/>
      <c r="AJ49" s="1044"/>
      <c r="AK49" s="1045"/>
    </row>
    <row r="50" spans="1:37" s="1046" customFormat="1" ht="15" customHeight="1">
      <c r="A50" s="424">
        <v>8.2</v>
      </c>
      <c r="B50" s="1105" t="s">
        <v>151</v>
      </c>
      <c r="C50" s="1061" t="s">
        <v>228</v>
      </c>
      <c r="D50" s="1057"/>
      <c r="E50" s="1057"/>
      <c r="F50" s="1057"/>
      <c r="G50" s="1057"/>
      <c r="H50" s="1057"/>
      <c r="I50" s="1057"/>
      <c r="J50" s="1057"/>
      <c r="K50" s="1059"/>
      <c r="L50" s="568"/>
      <c r="M50" s="569"/>
      <c r="N50" s="570"/>
      <c r="O50" s="570"/>
      <c r="P50" s="569"/>
      <c r="Q50" s="569"/>
      <c r="R50" s="569"/>
      <c r="S50" s="568"/>
      <c r="T50" s="568"/>
      <c r="U50" s="568"/>
      <c r="V50" s="568"/>
      <c r="W50" s="568"/>
      <c r="X50" s="568"/>
      <c r="Y50" s="568"/>
      <c r="Z50" s="1106">
        <v>1609</v>
      </c>
      <c r="AA50" s="11">
        <f t="shared" si="5"/>
        <v>8.2</v>
      </c>
      <c r="AB50" s="1105" t="str">
        <f t="shared" si="6"/>
        <v>RECOVERED FIBRE PULP</v>
      </c>
      <c r="AC50" s="1043" t="str">
        <f t="shared" si="19"/>
        <v>1000 mt</v>
      </c>
      <c r="AD50" s="1044"/>
      <c r="AE50" s="1044"/>
      <c r="AF50" s="1044"/>
      <c r="AG50" s="1044"/>
      <c r="AH50" s="1044"/>
      <c r="AI50" s="1044"/>
      <c r="AJ50" s="1044"/>
      <c r="AK50" s="1045"/>
    </row>
    <row r="51" spans="1:37" s="1046" customFormat="1" ht="15" customHeight="1">
      <c r="A51" s="427">
        <v>9</v>
      </c>
      <c r="B51" s="1063" t="s">
        <v>137</v>
      </c>
      <c r="C51" s="1064" t="s">
        <v>228</v>
      </c>
      <c r="D51" s="1065"/>
      <c r="E51" s="1065"/>
      <c r="F51" s="1065"/>
      <c r="G51" s="1065"/>
      <c r="H51" s="1065"/>
      <c r="I51" s="1065"/>
      <c r="J51" s="1065"/>
      <c r="K51" s="1067"/>
      <c r="L51" s="568"/>
      <c r="M51" s="569"/>
      <c r="N51" s="570"/>
      <c r="O51" s="570"/>
      <c r="P51" s="569"/>
      <c r="Q51" s="569"/>
      <c r="R51" s="569"/>
      <c r="S51" s="568"/>
      <c r="T51" s="568"/>
      <c r="U51" s="568"/>
      <c r="V51" s="568"/>
      <c r="W51" s="568"/>
      <c r="X51" s="568"/>
      <c r="Y51" s="568"/>
      <c r="Z51" s="1107">
        <v>1669</v>
      </c>
      <c r="AA51" s="379">
        <f t="shared" si="5"/>
        <v>9</v>
      </c>
      <c r="AB51" s="1108" t="str">
        <f t="shared" si="6"/>
        <v>RECOVERED PAPER</v>
      </c>
      <c r="AC51" s="1068" t="str">
        <f t="shared" si="19"/>
        <v>1000 mt</v>
      </c>
      <c r="AD51" s="1071"/>
      <c r="AE51" s="1071"/>
      <c r="AF51" s="1071"/>
      <c r="AG51" s="1071"/>
      <c r="AH51" s="1071"/>
      <c r="AI51" s="1071"/>
      <c r="AJ51" s="1071"/>
      <c r="AK51" s="1072"/>
    </row>
    <row r="52" spans="1:37" s="1046" customFormat="1" ht="15" customHeight="1" thickBot="1">
      <c r="A52" s="434">
        <v>10</v>
      </c>
      <c r="B52" s="1109" t="s">
        <v>138</v>
      </c>
      <c r="C52" s="1110" t="s">
        <v>228</v>
      </c>
      <c r="D52" s="1111"/>
      <c r="E52" s="1111"/>
      <c r="F52" s="1111"/>
      <c r="G52" s="1111"/>
      <c r="H52" s="1111"/>
      <c r="I52" s="1111"/>
      <c r="J52" s="1111"/>
      <c r="K52" s="1112"/>
      <c r="L52" s="568"/>
      <c r="M52" s="569"/>
      <c r="N52" s="570"/>
      <c r="O52" s="570"/>
      <c r="P52" s="569"/>
      <c r="Q52" s="569"/>
      <c r="R52" s="569"/>
      <c r="S52" s="568"/>
      <c r="T52" s="568"/>
      <c r="U52" s="568"/>
      <c r="V52" s="568"/>
      <c r="W52" s="568"/>
      <c r="X52" s="568"/>
      <c r="Y52" s="568"/>
      <c r="Z52" s="1032">
        <v>1876</v>
      </c>
      <c r="AA52" s="376">
        <f t="shared" si="5"/>
        <v>10</v>
      </c>
      <c r="AB52" s="1027" t="str">
        <f t="shared" si="6"/>
        <v>PAPER AND PAPERBOARD</v>
      </c>
      <c r="AC52" s="1068" t="str">
        <f t="shared" si="19"/>
        <v>1000 mt</v>
      </c>
      <c r="AD52" s="1074">
        <f aca="true" t="shared" si="21" ref="AD52:AK52">D52-(D53+D58+D59+D64)</f>
        <v>0</v>
      </c>
      <c r="AE52" s="1074">
        <f t="shared" si="21"/>
        <v>0</v>
      </c>
      <c r="AF52" s="1074">
        <f t="shared" si="21"/>
        <v>0</v>
      </c>
      <c r="AG52" s="1074">
        <f t="shared" si="21"/>
        <v>0</v>
      </c>
      <c r="AH52" s="1074">
        <f t="shared" si="21"/>
        <v>0</v>
      </c>
      <c r="AI52" s="1074">
        <f t="shared" si="21"/>
        <v>0</v>
      </c>
      <c r="AJ52" s="1074">
        <f t="shared" si="21"/>
        <v>0</v>
      </c>
      <c r="AK52" s="1075">
        <f t="shared" si="21"/>
        <v>0</v>
      </c>
    </row>
    <row r="53" spans="1:37" s="1046" customFormat="1" ht="15" customHeight="1">
      <c r="A53" s="425">
        <v>10.1</v>
      </c>
      <c r="B53" s="1076" t="s">
        <v>154</v>
      </c>
      <c r="C53" s="1103" t="s">
        <v>228</v>
      </c>
      <c r="D53" s="1048"/>
      <c r="E53" s="1048"/>
      <c r="F53" s="1048"/>
      <c r="G53" s="1048"/>
      <c r="H53" s="1048"/>
      <c r="I53" s="1048"/>
      <c r="J53" s="1048"/>
      <c r="K53" s="1090"/>
      <c r="L53" s="568"/>
      <c r="M53" s="569"/>
      <c r="N53" s="570"/>
      <c r="O53" s="570"/>
      <c r="P53" s="569"/>
      <c r="Q53" s="569"/>
      <c r="R53" s="569"/>
      <c r="S53" s="568"/>
      <c r="T53" s="568"/>
      <c r="U53" s="568"/>
      <c r="V53" s="568"/>
      <c r="W53" s="568"/>
      <c r="X53" s="568"/>
      <c r="Y53" s="568"/>
      <c r="Z53" s="1052">
        <v>2042</v>
      </c>
      <c r="AA53" s="12">
        <f t="shared" si="5"/>
        <v>10.1</v>
      </c>
      <c r="AB53" s="1076" t="str">
        <f t="shared" si="6"/>
        <v>GRAPHIC PAPERS</v>
      </c>
      <c r="AC53" s="1043" t="str">
        <f t="shared" si="19"/>
        <v>1000 mt</v>
      </c>
      <c r="AD53" s="1083">
        <f aca="true" t="shared" si="22" ref="AD53:AK53">D53-(D54+D55+D56+D57)</f>
        <v>0</v>
      </c>
      <c r="AE53" s="1083">
        <f t="shared" si="22"/>
        <v>0</v>
      </c>
      <c r="AF53" s="1083">
        <f t="shared" si="22"/>
        <v>0</v>
      </c>
      <c r="AG53" s="1083">
        <f t="shared" si="22"/>
        <v>0</v>
      </c>
      <c r="AH53" s="1083">
        <f t="shared" si="22"/>
        <v>0</v>
      </c>
      <c r="AI53" s="1083">
        <f t="shared" si="22"/>
        <v>0</v>
      </c>
      <c r="AJ53" s="1083">
        <f t="shared" si="22"/>
        <v>0</v>
      </c>
      <c r="AK53" s="1084">
        <f t="shared" si="22"/>
        <v>0</v>
      </c>
    </row>
    <row r="54" spans="1:37" s="1046" customFormat="1" ht="15" customHeight="1">
      <c r="A54" s="425" t="s">
        <v>155</v>
      </c>
      <c r="B54" s="1055" t="s">
        <v>139</v>
      </c>
      <c r="C54" s="1061" t="s">
        <v>228</v>
      </c>
      <c r="D54" s="1057"/>
      <c r="E54" s="1057"/>
      <c r="F54" s="1057"/>
      <c r="G54" s="1057"/>
      <c r="H54" s="1057"/>
      <c r="I54" s="1057"/>
      <c r="J54" s="1057"/>
      <c r="K54" s="1059"/>
      <c r="L54" s="568"/>
      <c r="M54" s="569"/>
      <c r="N54" s="570"/>
      <c r="O54" s="570"/>
      <c r="P54" s="569"/>
      <c r="Q54" s="569"/>
      <c r="R54" s="569"/>
      <c r="S54" s="568"/>
      <c r="T54" s="568"/>
      <c r="U54" s="568"/>
      <c r="V54" s="568"/>
      <c r="W54" s="568"/>
      <c r="X54" s="568"/>
      <c r="Y54" s="568"/>
      <c r="Z54" s="1041">
        <v>1671</v>
      </c>
      <c r="AA54" s="12" t="str">
        <f t="shared" si="5"/>
        <v>10.1.1</v>
      </c>
      <c r="AB54" s="1055" t="str">
        <f t="shared" si="6"/>
        <v>NEWSPRINT</v>
      </c>
      <c r="AC54" s="1043" t="str">
        <f t="shared" si="19"/>
        <v>1000 mt</v>
      </c>
      <c r="AD54" s="1044"/>
      <c r="AE54" s="1044"/>
      <c r="AF54" s="1044"/>
      <c r="AG54" s="1044"/>
      <c r="AH54" s="1044"/>
      <c r="AI54" s="1044"/>
      <c r="AJ54" s="1044"/>
      <c r="AK54" s="1045"/>
    </row>
    <row r="55" spans="1:37" s="1046" customFormat="1" ht="15" customHeight="1">
      <c r="A55" s="425" t="s">
        <v>156</v>
      </c>
      <c r="B55" s="1113" t="s">
        <v>157</v>
      </c>
      <c r="C55" s="1061" t="s">
        <v>228</v>
      </c>
      <c r="D55" s="1057"/>
      <c r="E55" s="1057"/>
      <c r="F55" s="1057"/>
      <c r="G55" s="1057"/>
      <c r="H55" s="1057"/>
      <c r="I55" s="1057"/>
      <c r="J55" s="1057"/>
      <c r="K55" s="1059"/>
      <c r="L55" s="568"/>
      <c r="M55" s="569"/>
      <c r="N55" s="570"/>
      <c r="O55" s="570"/>
      <c r="P55" s="569"/>
      <c r="Q55" s="569"/>
      <c r="R55" s="569"/>
      <c r="S55" s="568"/>
      <c r="T55" s="568"/>
      <c r="U55" s="568"/>
      <c r="V55" s="568"/>
      <c r="W55" s="568"/>
      <c r="X55" s="568"/>
      <c r="Y55" s="568"/>
      <c r="Z55" s="1114">
        <v>1612</v>
      </c>
      <c r="AA55" s="12" t="str">
        <f t="shared" si="5"/>
        <v>10.1.2</v>
      </c>
      <c r="AB55" s="1055" t="str">
        <f t="shared" si="6"/>
        <v>UNCOATED MECHANICAL</v>
      </c>
      <c r="AC55" s="1043" t="str">
        <f t="shared" si="19"/>
        <v>1000 mt</v>
      </c>
      <c r="AD55" s="1044"/>
      <c r="AE55" s="1044"/>
      <c r="AF55" s="1044"/>
      <c r="AG55" s="1044"/>
      <c r="AH55" s="1044"/>
      <c r="AI55" s="1044"/>
      <c r="AJ55" s="1044"/>
      <c r="AK55" s="1045"/>
    </row>
    <row r="56" spans="1:37" s="1046" customFormat="1" ht="15" customHeight="1">
      <c r="A56" s="425" t="s">
        <v>158</v>
      </c>
      <c r="B56" s="1055" t="s">
        <v>159</v>
      </c>
      <c r="C56" s="1061" t="s">
        <v>228</v>
      </c>
      <c r="D56" s="1057"/>
      <c r="E56" s="1057"/>
      <c r="F56" s="1057"/>
      <c r="G56" s="1057"/>
      <c r="H56" s="1057"/>
      <c r="I56" s="1057"/>
      <c r="J56" s="1057"/>
      <c r="K56" s="1059"/>
      <c r="L56" s="568"/>
      <c r="M56" s="569"/>
      <c r="N56" s="570"/>
      <c r="O56" s="570"/>
      <c r="P56" s="569"/>
      <c r="Q56" s="569"/>
      <c r="R56" s="569"/>
      <c r="S56" s="568"/>
      <c r="T56" s="568"/>
      <c r="U56" s="568"/>
      <c r="V56" s="568"/>
      <c r="W56" s="568"/>
      <c r="X56" s="568"/>
      <c r="Y56" s="568"/>
      <c r="Z56" s="1114">
        <v>1615</v>
      </c>
      <c r="AA56" s="12" t="str">
        <f t="shared" si="5"/>
        <v>10.1.3</v>
      </c>
      <c r="AB56" s="1055" t="str">
        <f t="shared" si="6"/>
        <v>UNCOATED WOODFREE</v>
      </c>
      <c r="AC56" s="1043" t="str">
        <f t="shared" si="19"/>
        <v>1000 mt</v>
      </c>
      <c r="AD56" s="1044"/>
      <c r="AE56" s="1044"/>
      <c r="AF56" s="1044"/>
      <c r="AG56" s="1044"/>
      <c r="AH56" s="1044"/>
      <c r="AI56" s="1044"/>
      <c r="AJ56" s="1044"/>
      <c r="AK56" s="1045"/>
    </row>
    <row r="57" spans="1:37" s="1046" customFormat="1" ht="15" customHeight="1" thickBot="1">
      <c r="A57" s="425" t="s">
        <v>160</v>
      </c>
      <c r="B57" s="1104" t="s">
        <v>161</v>
      </c>
      <c r="C57" s="1037" t="s">
        <v>228</v>
      </c>
      <c r="D57" s="1086"/>
      <c r="E57" s="1086"/>
      <c r="F57" s="1086"/>
      <c r="G57" s="1086"/>
      <c r="H57" s="1086"/>
      <c r="I57" s="1086"/>
      <c r="J57" s="1086"/>
      <c r="K57" s="1088"/>
      <c r="L57" s="568"/>
      <c r="M57" s="569"/>
      <c r="N57" s="570"/>
      <c r="O57" s="570"/>
      <c r="P57" s="569"/>
      <c r="Q57" s="569"/>
      <c r="R57" s="569"/>
      <c r="S57" s="568"/>
      <c r="T57" s="568"/>
      <c r="U57" s="568"/>
      <c r="V57" s="568"/>
      <c r="W57" s="568"/>
      <c r="X57" s="568"/>
      <c r="Y57" s="568"/>
      <c r="Z57" s="1114">
        <v>1616</v>
      </c>
      <c r="AA57" s="12" t="str">
        <f t="shared" si="5"/>
        <v>10.1.4</v>
      </c>
      <c r="AB57" s="1055" t="str">
        <f t="shared" si="6"/>
        <v>COATED PAPERS</v>
      </c>
      <c r="AC57" s="1043" t="str">
        <f t="shared" si="19"/>
        <v>1000 mt</v>
      </c>
      <c r="AD57" s="1044"/>
      <c r="AE57" s="1044"/>
      <c r="AF57" s="1044"/>
      <c r="AG57" s="1044"/>
      <c r="AH57" s="1044"/>
      <c r="AI57" s="1044"/>
      <c r="AJ57" s="1044"/>
      <c r="AK57" s="1045"/>
    </row>
    <row r="58" spans="1:37" s="1046" customFormat="1" ht="15" customHeight="1" thickBot="1">
      <c r="A58" s="420">
        <v>10.2</v>
      </c>
      <c r="B58" s="1115" t="s">
        <v>162</v>
      </c>
      <c r="C58" s="1100" t="s">
        <v>228</v>
      </c>
      <c r="D58" s="1101"/>
      <c r="E58" s="1101"/>
      <c r="F58" s="1101"/>
      <c r="G58" s="1101"/>
      <c r="H58" s="1101"/>
      <c r="I58" s="1101"/>
      <c r="J58" s="1101"/>
      <c r="K58" s="1102"/>
      <c r="L58" s="568"/>
      <c r="M58" s="569"/>
      <c r="N58" s="570"/>
      <c r="O58" s="570"/>
      <c r="P58" s="569"/>
      <c r="Q58" s="569"/>
      <c r="R58" s="569"/>
      <c r="S58" s="568"/>
      <c r="T58" s="568"/>
      <c r="U58" s="568"/>
      <c r="V58" s="568"/>
      <c r="W58" s="568"/>
      <c r="X58" s="568"/>
      <c r="Y58" s="568"/>
      <c r="Z58" s="1041">
        <v>1676</v>
      </c>
      <c r="AA58" s="10">
        <f t="shared" si="5"/>
        <v>10.2</v>
      </c>
      <c r="AB58" s="1076" t="str">
        <f t="shared" si="6"/>
        <v>SANITARY AND HOUSEHOLD PAPERS</v>
      </c>
      <c r="AC58" s="1043" t="str">
        <f t="shared" si="19"/>
        <v>1000 mt</v>
      </c>
      <c r="AD58" s="1044"/>
      <c r="AE58" s="1044"/>
      <c r="AF58" s="1044"/>
      <c r="AG58" s="1044"/>
      <c r="AH58" s="1044"/>
      <c r="AI58" s="1044"/>
      <c r="AJ58" s="1044"/>
      <c r="AK58" s="1045"/>
    </row>
    <row r="59" spans="1:37" s="1046" customFormat="1" ht="15" customHeight="1">
      <c r="A59" s="425">
        <v>10.3</v>
      </c>
      <c r="B59" s="1076" t="s">
        <v>163</v>
      </c>
      <c r="C59" s="1103" t="s">
        <v>228</v>
      </c>
      <c r="D59" s="1048"/>
      <c r="E59" s="1048"/>
      <c r="F59" s="1048"/>
      <c r="G59" s="1048"/>
      <c r="H59" s="1048"/>
      <c r="I59" s="1048"/>
      <c r="J59" s="1048"/>
      <c r="K59" s="1090"/>
      <c r="L59" s="568"/>
      <c r="M59" s="569"/>
      <c r="N59" s="570"/>
      <c r="O59" s="570"/>
      <c r="P59" s="569"/>
      <c r="Q59" s="569"/>
      <c r="R59" s="569"/>
      <c r="S59" s="568"/>
      <c r="T59" s="568"/>
      <c r="U59" s="568"/>
      <c r="V59" s="568"/>
      <c r="W59" s="568"/>
      <c r="X59" s="568"/>
      <c r="Y59" s="568"/>
      <c r="Z59" s="1052">
        <v>2043</v>
      </c>
      <c r="AA59" s="12">
        <f t="shared" si="5"/>
        <v>10.3</v>
      </c>
      <c r="AB59" s="1076" t="str">
        <f t="shared" si="6"/>
        <v>PACKAGING MATERIALS</v>
      </c>
      <c r="AC59" s="1043" t="str">
        <f t="shared" si="19"/>
        <v>1000 mt</v>
      </c>
      <c r="AD59" s="1053">
        <f aca="true" t="shared" si="23" ref="AD59:AK59">D59-(D60+D61+D62+D63)</f>
        <v>0</v>
      </c>
      <c r="AE59" s="1053">
        <f t="shared" si="23"/>
        <v>0</v>
      </c>
      <c r="AF59" s="1053">
        <f t="shared" si="23"/>
        <v>0</v>
      </c>
      <c r="AG59" s="1053">
        <f t="shared" si="23"/>
        <v>0</v>
      </c>
      <c r="AH59" s="1053">
        <f t="shared" si="23"/>
        <v>0</v>
      </c>
      <c r="AI59" s="1053">
        <f t="shared" si="23"/>
        <v>0</v>
      </c>
      <c r="AJ59" s="1053">
        <f t="shared" si="23"/>
        <v>0</v>
      </c>
      <c r="AK59" s="1054">
        <f t="shared" si="23"/>
        <v>0</v>
      </c>
    </row>
    <row r="60" spans="1:37" s="1046" customFormat="1" ht="15" customHeight="1">
      <c r="A60" s="425" t="s">
        <v>98</v>
      </c>
      <c r="B60" s="1055" t="s">
        <v>164</v>
      </c>
      <c r="C60" s="1061" t="s">
        <v>228</v>
      </c>
      <c r="D60" s="1048"/>
      <c r="E60" s="1048"/>
      <c r="F60" s="1048"/>
      <c r="G60" s="1089"/>
      <c r="H60" s="1057"/>
      <c r="I60" s="1057"/>
      <c r="J60" s="1057"/>
      <c r="K60" s="1059"/>
      <c r="L60" s="568"/>
      <c r="M60" s="569"/>
      <c r="N60" s="570"/>
      <c r="O60" s="570"/>
      <c r="P60" s="569"/>
      <c r="Q60" s="569"/>
      <c r="R60" s="569"/>
      <c r="S60" s="568"/>
      <c r="T60" s="568"/>
      <c r="U60" s="568"/>
      <c r="V60" s="568"/>
      <c r="W60" s="568"/>
      <c r="X60" s="568"/>
      <c r="Y60" s="568"/>
      <c r="Z60" s="1116">
        <v>1617</v>
      </c>
      <c r="AA60" s="12" t="str">
        <f t="shared" si="5"/>
        <v>10.3.1</v>
      </c>
      <c r="AB60" s="1055" t="str">
        <f t="shared" si="6"/>
        <v>CASE MATERIALS</v>
      </c>
      <c r="AC60" s="1043" t="str">
        <f t="shared" si="19"/>
        <v>1000 mt</v>
      </c>
      <c r="AD60" s="1044"/>
      <c r="AE60" s="1044"/>
      <c r="AF60" s="1044"/>
      <c r="AG60" s="1044"/>
      <c r="AH60" s="1044"/>
      <c r="AI60" s="1044"/>
      <c r="AJ60" s="1044"/>
      <c r="AK60" s="1045"/>
    </row>
    <row r="61" spans="1:37" s="1046" customFormat="1" ht="15" customHeight="1">
      <c r="A61" s="425" t="s">
        <v>99</v>
      </c>
      <c r="B61" s="1055" t="s">
        <v>178</v>
      </c>
      <c r="C61" s="1061" t="s">
        <v>228</v>
      </c>
      <c r="D61" s="1048"/>
      <c r="E61" s="1048"/>
      <c r="F61" s="1048"/>
      <c r="G61" s="1089"/>
      <c r="H61" s="1057"/>
      <c r="I61" s="1057"/>
      <c r="J61" s="1057"/>
      <c r="K61" s="1059"/>
      <c r="L61" s="568"/>
      <c r="M61" s="569"/>
      <c r="N61" s="570"/>
      <c r="O61" s="570"/>
      <c r="P61" s="569"/>
      <c r="Q61" s="569"/>
      <c r="R61" s="569"/>
      <c r="S61" s="568"/>
      <c r="T61" s="568"/>
      <c r="U61" s="568"/>
      <c r="V61" s="568"/>
      <c r="W61" s="568"/>
      <c r="X61" s="568"/>
      <c r="Y61" s="568"/>
      <c r="Z61" s="1116">
        <v>1618</v>
      </c>
      <c r="AA61" s="12" t="str">
        <f t="shared" si="5"/>
        <v>10.3.2</v>
      </c>
      <c r="AB61" s="1055" t="str">
        <f t="shared" si="6"/>
        <v>FOLDING BOXBOARD</v>
      </c>
      <c r="AC61" s="1043" t="str">
        <f t="shared" si="19"/>
        <v>1000 mt</v>
      </c>
      <c r="AD61" s="1044"/>
      <c r="AE61" s="1044"/>
      <c r="AF61" s="1044"/>
      <c r="AG61" s="1044"/>
      <c r="AH61" s="1044"/>
      <c r="AI61" s="1044"/>
      <c r="AJ61" s="1044"/>
      <c r="AK61" s="1045"/>
    </row>
    <row r="62" spans="1:37" s="1046" customFormat="1" ht="15" customHeight="1">
      <c r="A62" s="425" t="s">
        <v>100</v>
      </c>
      <c r="B62" s="1055" t="s">
        <v>165</v>
      </c>
      <c r="C62" s="1061" t="s">
        <v>228</v>
      </c>
      <c r="D62" s="1057"/>
      <c r="E62" s="1057"/>
      <c r="F62" s="1057"/>
      <c r="G62" s="1057"/>
      <c r="H62" s="1117"/>
      <c r="I62" s="1117"/>
      <c r="J62" s="1117"/>
      <c r="K62" s="1118"/>
      <c r="L62" s="568"/>
      <c r="M62" s="569"/>
      <c r="N62" s="570"/>
      <c r="O62" s="570"/>
      <c r="P62" s="569"/>
      <c r="Q62" s="569"/>
      <c r="R62" s="569"/>
      <c r="S62" s="568"/>
      <c r="T62" s="568"/>
      <c r="U62" s="568"/>
      <c r="V62" s="568"/>
      <c r="W62" s="568"/>
      <c r="X62" s="568"/>
      <c r="Y62" s="568"/>
      <c r="Z62" s="1116">
        <v>1621</v>
      </c>
      <c r="AA62" s="12" t="str">
        <f t="shared" si="5"/>
        <v>10.3.3</v>
      </c>
      <c r="AB62" s="1055" t="str">
        <f t="shared" si="6"/>
        <v>WRAPPING PAPERS</v>
      </c>
      <c r="AC62" s="1043" t="str">
        <f t="shared" si="19"/>
        <v>1000 mt</v>
      </c>
      <c r="AD62" s="1044"/>
      <c r="AE62" s="1044"/>
      <c r="AF62" s="1044"/>
      <c r="AG62" s="1044"/>
      <c r="AH62" s="1044"/>
      <c r="AI62" s="1044"/>
      <c r="AJ62" s="1044"/>
      <c r="AK62" s="1045"/>
    </row>
    <row r="63" spans="1:37" s="1046" customFormat="1" ht="15" customHeight="1" thickBot="1">
      <c r="A63" s="425" t="s">
        <v>166</v>
      </c>
      <c r="B63" s="1104" t="s">
        <v>167</v>
      </c>
      <c r="C63" s="1037" t="s">
        <v>228</v>
      </c>
      <c r="D63" s="1086"/>
      <c r="E63" s="1086"/>
      <c r="F63" s="1086"/>
      <c r="G63" s="1086"/>
      <c r="H63" s="1086"/>
      <c r="I63" s="1086"/>
      <c r="J63" s="1086"/>
      <c r="K63" s="1088"/>
      <c r="L63" s="568"/>
      <c r="M63" s="569"/>
      <c r="N63" s="570"/>
      <c r="O63" s="570"/>
      <c r="P63" s="569"/>
      <c r="Q63" s="569"/>
      <c r="R63" s="569"/>
      <c r="S63" s="568"/>
      <c r="T63" s="568"/>
      <c r="U63" s="568"/>
      <c r="V63" s="568"/>
      <c r="W63" s="568"/>
      <c r="X63" s="568"/>
      <c r="Y63" s="568"/>
      <c r="Z63" s="1116">
        <v>1622</v>
      </c>
      <c r="AA63" s="12" t="str">
        <f t="shared" si="5"/>
        <v>10.3.4</v>
      </c>
      <c r="AB63" s="1055" t="str">
        <f t="shared" si="6"/>
        <v>OTHER PAPERS MAINLY FOR PACKAGING</v>
      </c>
      <c r="AC63" s="1043" t="str">
        <f t="shared" si="19"/>
        <v>1000 mt</v>
      </c>
      <c r="AD63" s="1044"/>
      <c r="AE63" s="1044"/>
      <c r="AF63" s="1044"/>
      <c r="AG63" s="1044"/>
      <c r="AH63" s="1044"/>
      <c r="AI63" s="1044"/>
      <c r="AJ63" s="1044"/>
      <c r="AK63" s="1045"/>
    </row>
    <row r="64" spans="1:37" s="1046" customFormat="1" ht="15" customHeight="1" thickBot="1">
      <c r="A64" s="439">
        <v>10.4</v>
      </c>
      <c r="B64" s="1119" t="s">
        <v>841</v>
      </c>
      <c r="C64" s="1120" t="s">
        <v>228</v>
      </c>
      <c r="D64" s="1121"/>
      <c r="E64" s="1121"/>
      <c r="F64" s="1121"/>
      <c r="G64" s="1121"/>
      <c r="H64" s="1121"/>
      <c r="I64" s="1121"/>
      <c r="J64" s="1121"/>
      <c r="K64" s="1122"/>
      <c r="L64" s="568"/>
      <c r="M64" s="569"/>
      <c r="N64" s="570"/>
      <c r="O64" s="570"/>
      <c r="P64" s="569"/>
      <c r="Q64" s="569"/>
      <c r="R64" s="569"/>
      <c r="S64" s="568"/>
      <c r="T64" s="568"/>
      <c r="U64" s="568"/>
      <c r="V64" s="568"/>
      <c r="W64" s="568"/>
      <c r="X64" s="568"/>
      <c r="Y64" s="568"/>
      <c r="Z64" s="1123">
        <v>1683</v>
      </c>
      <c r="AA64" s="50">
        <f t="shared" si="5"/>
        <v>10.4</v>
      </c>
      <c r="AB64" s="1098" t="str">
        <f t="shared" si="6"/>
        <v>OTHER PAPER AND PAPERBOARD N.E.S.</v>
      </c>
      <c r="AC64" s="1124" t="str">
        <f t="shared" si="19"/>
        <v>1000 mt</v>
      </c>
      <c r="AD64" s="1125"/>
      <c r="AE64" s="1125"/>
      <c r="AF64" s="1125"/>
      <c r="AG64" s="1125"/>
      <c r="AH64" s="1125"/>
      <c r="AI64" s="1125"/>
      <c r="AJ64" s="1125"/>
      <c r="AK64" s="1126"/>
    </row>
    <row r="65" spans="1:37" ht="15" customHeight="1" thickTop="1">
      <c r="A65" s="1127"/>
      <c r="B65" s="1664"/>
      <c r="C65" s="1665"/>
      <c r="D65" s="1128"/>
      <c r="E65" s="1128"/>
      <c r="F65" s="1128"/>
      <c r="G65" s="1128"/>
      <c r="H65" s="1128"/>
      <c r="I65" s="1128"/>
      <c r="J65" s="1128"/>
      <c r="K65" s="1128"/>
      <c r="M65" s="565"/>
      <c r="N65" s="565"/>
      <c r="O65" s="570"/>
      <c r="P65" s="565"/>
      <c r="Q65" s="565"/>
      <c r="R65" s="565"/>
      <c r="Z65" s="564"/>
      <c r="AA65" s="564"/>
      <c r="AB65" s="564"/>
      <c r="AC65" s="564"/>
      <c r="AD65" s="564"/>
      <c r="AE65" s="564"/>
      <c r="AF65" s="564"/>
      <c r="AG65" s="564"/>
      <c r="AH65" s="564"/>
      <c r="AI65" s="564"/>
      <c r="AJ65" s="564"/>
      <c r="AK65" s="564"/>
    </row>
    <row r="66" spans="1:37" ht="12.75" customHeight="1">
      <c r="A66" s="1662"/>
      <c r="B66" s="1663"/>
      <c r="M66" s="565"/>
      <c r="N66" s="565"/>
      <c r="O66" s="565"/>
      <c r="P66" s="565"/>
      <c r="Q66" s="565"/>
      <c r="R66" s="565"/>
      <c r="Z66" s="564"/>
      <c r="AA66" s="568"/>
      <c r="AB66" s="564"/>
      <c r="AC66" s="564"/>
      <c r="AD66" s="564"/>
      <c r="AE66" s="564"/>
      <c r="AF66" s="564"/>
      <c r="AG66" s="564"/>
      <c r="AH66" s="564"/>
      <c r="AI66" s="564"/>
      <c r="AJ66" s="564"/>
      <c r="AK66" s="564"/>
    </row>
    <row r="67" spans="13:37" ht="12.75" customHeight="1">
      <c r="M67" s="565"/>
      <c r="N67" s="565"/>
      <c r="O67" s="565"/>
      <c r="P67" s="565"/>
      <c r="Q67" s="565"/>
      <c r="R67" s="565"/>
      <c r="Z67" s="564"/>
      <c r="AA67" s="568"/>
      <c r="AB67" s="564"/>
      <c r="AC67" s="564"/>
      <c r="AD67" s="564"/>
      <c r="AE67" s="564"/>
      <c r="AF67" s="564"/>
      <c r="AG67" s="564"/>
      <c r="AH67" s="564"/>
      <c r="AI67" s="564"/>
      <c r="AJ67" s="564"/>
      <c r="AK67" s="564"/>
    </row>
    <row r="68" spans="13:37" ht="12.75" customHeight="1">
      <c r="M68" s="565"/>
      <c r="N68" s="565"/>
      <c r="O68" s="565"/>
      <c r="P68" s="565"/>
      <c r="Q68" s="565"/>
      <c r="R68" s="565"/>
      <c r="Z68" s="564"/>
      <c r="AA68" s="568"/>
      <c r="AB68" s="564"/>
      <c r="AC68" s="564"/>
      <c r="AD68" s="564"/>
      <c r="AE68" s="564"/>
      <c r="AF68" s="564"/>
      <c r="AG68" s="564"/>
      <c r="AH68" s="564"/>
      <c r="AI68" s="564"/>
      <c r="AJ68" s="564"/>
      <c r="AK68" s="564"/>
    </row>
    <row r="69" spans="13:37" ht="12.75" customHeight="1">
      <c r="M69" s="565"/>
      <c r="N69" s="565"/>
      <c r="O69" s="565"/>
      <c r="P69" s="565"/>
      <c r="Q69" s="565"/>
      <c r="R69" s="565"/>
      <c r="Z69" s="564"/>
      <c r="AA69" s="564"/>
      <c r="AB69" s="564"/>
      <c r="AC69" s="564"/>
      <c r="AD69" s="564"/>
      <c r="AE69" s="564"/>
      <c r="AF69" s="564"/>
      <c r="AG69" s="564"/>
      <c r="AH69" s="564"/>
      <c r="AI69" s="564"/>
      <c r="AJ69" s="564"/>
      <c r="AK69" s="564"/>
    </row>
    <row r="70" spans="13:37" ht="12.75" customHeight="1">
      <c r="M70" s="565"/>
      <c r="N70" s="565"/>
      <c r="O70" s="565"/>
      <c r="P70" s="565"/>
      <c r="Q70" s="565"/>
      <c r="R70" s="565"/>
      <c r="Z70" s="564"/>
      <c r="AA70" s="564"/>
      <c r="AB70" s="564"/>
      <c r="AC70" s="564"/>
      <c r="AD70" s="564"/>
      <c r="AE70" s="564"/>
      <c r="AF70" s="564"/>
      <c r="AG70" s="564"/>
      <c r="AH70" s="564"/>
      <c r="AI70" s="564"/>
      <c r="AJ70" s="564"/>
      <c r="AK70" s="564"/>
    </row>
    <row r="71" spans="13:37" ht="12.75" customHeight="1">
      <c r="M71" s="565"/>
      <c r="N71" s="565"/>
      <c r="O71" s="565"/>
      <c r="P71" s="565"/>
      <c r="Q71" s="565"/>
      <c r="R71" s="565"/>
      <c r="Z71" s="564"/>
      <c r="AA71" s="564"/>
      <c r="AB71" s="564"/>
      <c r="AC71" s="564"/>
      <c r="AD71" s="564"/>
      <c r="AE71" s="564"/>
      <c r="AF71" s="564"/>
      <c r="AG71" s="564"/>
      <c r="AH71" s="564"/>
      <c r="AI71" s="564"/>
      <c r="AJ71" s="564"/>
      <c r="AK71" s="564"/>
    </row>
    <row r="72" spans="13:37" ht="12.75" customHeight="1">
      <c r="M72" s="565"/>
      <c r="N72" s="565"/>
      <c r="O72" s="565"/>
      <c r="P72" s="565"/>
      <c r="Q72" s="565"/>
      <c r="R72" s="565"/>
      <c r="Z72" s="564"/>
      <c r="AA72" s="564"/>
      <c r="AB72" s="564"/>
      <c r="AC72" s="564"/>
      <c r="AD72" s="564"/>
      <c r="AE72" s="564"/>
      <c r="AF72" s="564"/>
      <c r="AG72" s="564"/>
      <c r="AH72" s="564"/>
      <c r="AI72" s="564"/>
      <c r="AJ72" s="564"/>
      <c r="AK72" s="564"/>
    </row>
    <row r="73" spans="26:37" ht="12.75" customHeight="1">
      <c r="Z73" s="564"/>
      <c r="AA73" s="564"/>
      <c r="AB73" s="564"/>
      <c r="AC73" s="564"/>
      <c r="AD73" s="564"/>
      <c r="AE73" s="564"/>
      <c r="AF73" s="564"/>
      <c r="AG73" s="564"/>
      <c r="AH73" s="564"/>
      <c r="AI73" s="564"/>
      <c r="AJ73" s="564"/>
      <c r="AK73" s="564"/>
    </row>
    <row r="74" spans="26:37" ht="12.75" customHeight="1">
      <c r="Z74" s="564"/>
      <c r="AA74" s="564"/>
      <c r="AB74" s="564"/>
      <c r="AC74" s="564"/>
      <c r="AD74" s="564"/>
      <c r="AE74" s="564"/>
      <c r="AF74" s="564"/>
      <c r="AG74" s="564"/>
      <c r="AH74" s="564"/>
      <c r="AI74" s="564"/>
      <c r="AJ74" s="564"/>
      <c r="AK74" s="564"/>
    </row>
    <row r="75" spans="26:37" ht="12.75" customHeight="1">
      <c r="Z75" s="564"/>
      <c r="AA75" s="564"/>
      <c r="AB75" s="564"/>
      <c r="AC75" s="564"/>
      <c r="AD75" s="564"/>
      <c r="AE75" s="564"/>
      <c r="AF75" s="564"/>
      <c r="AG75" s="564"/>
      <c r="AH75" s="564"/>
      <c r="AI75" s="564"/>
      <c r="AJ75" s="564"/>
      <c r="AK75" s="564"/>
    </row>
    <row r="76" spans="26:37" ht="12.75" customHeight="1">
      <c r="Z76" s="564"/>
      <c r="AA76" s="564"/>
      <c r="AB76" s="564"/>
      <c r="AC76" s="564"/>
      <c r="AD76" s="564"/>
      <c r="AE76" s="564"/>
      <c r="AF76" s="564"/>
      <c r="AG76" s="564"/>
      <c r="AH76" s="564"/>
      <c r="AI76" s="564"/>
      <c r="AJ76" s="564"/>
      <c r="AK76" s="564"/>
    </row>
    <row r="77" spans="26:37" ht="12.75" customHeight="1">
      <c r="Z77" s="564"/>
      <c r="AA77" s="564"/>
      <c r="AB77" s="564"/>
      <c r="AC77" s="564"/>
      <c r="AD77" s="564"/>
      <c r="AE77" s="564"/>
      <c r="AF77" s="564"/>
      <c r="AG77" s="564"/>
      <c r="AH77" s="564"/>
      <c r="AI77" s="564"/>
      <c r="AJ77" s="564"/>
      <c r="AK77" s="564"/>
    </row>
    <row r="78" spans="26:37" ht="12.75" customHeight="1">
      <c r="Z78" s="564"/>
      <c r="AA78" s="564"/>
      <c r="AB78" s="564"/>
      <c r="AC78" s="564"/>
      <c r="AD78" s="564"/>
      <c r="AE78" s="564"/>
      <c r="AF78" s="564"/>
      <c r="AG78" s="564"/>
      <c r="AH78" s="564"/>
      <c r="AI78" s="564"/>
      <c r="AJ78" s="564"/>
      <c r="AK78" s="564"/>
    </row>
    <row r="79" spans="26:37" ht="12.75" customHeight="1">
      <c r="Z79" s="564"/>
      <c r="AA79" s="564"/>
      <c r="AB79" s="564"/>
      <c r="AC79" s="564"/>
      <c r="AD79" s="564"/>
      <c r="AE79" s="564"/>
      <c r="AF79" s="564"/>
      <c r="AG79" s="564"/>
      <c r="AH79" s="564"/>
      <c r="AI79" s="564"/>
      <c r="AJ79" s="564"/>
      <c r="AK79" s="564"/>
    </row>
    <row r="80" spans="26:37" ht="12.75" customHeight="1">
      <c r="Z80" s="564"/>
      <c r="AA80" s="564"/>
      <c r="AB80" s="564"/>
      <c r="AC80" s="564"/>
      <c r="AD80" s="564"/>
      <c r="AE80" s="564"/>
      <c r="AF80" s="564"/>
      <c r="AG80" s="564"/>
      <c r="AH80" s="564"/>
      <c r="AI80" s="564"/>
      <c r="AJ80" s="564"/>
      <c r="AK80" s="564"/>
    </row>
    <row r="81" spans="26:37" ht="12.75" customHeight="1">
      <c r="Z81" s="564"/>
      <c r="AA81" s="564"/>
      <c r="AB81" s="564"/>
      <c r="AC81" s="564"/>
      <c r="AD81" s="564"/>
      <c r="AE81" s="564"/>
      <c r="AF81" s="564"/>
      <c r="AG81" s="564"/>
      <c r="AH81" s="564"/>
      <c r="AI81" s="564"/>
      <c r="AJ81" s="564"/>
      <c r="AK81" s="564"/>
    </row>
    <row r="82" spans="26:37" ht="12.75" customHeight="1">
      <c r="Z82" s="564"/>
      <c r="AA82" s="564"/>
      <c r="AB82" s="564"/>
      <c r="AC82" s="564"/>
      <c r="AD82" s="564"/>
      <c r="AE82" s="564"/>
      <c r="AF82" s="564"/>
      <c r="AG82" s="564"/>
      <c r="AH82" s="564"/>
      <c r="AI82" s="564"/>
      <c r="AJ82" s="564"/>
      <c r="AK82" s="564"/>
    </row>
    <row r="83" spans="26:37" ht="12.75" customHeight="1">
      <c r="Z83" s="564"/>
      <c r="AA83" s="564"/>
      <c r="AB83" s="564"/>
      <c r="AC83" s="564"/>
      <c r="AD83" s="564"/>
      <c r="AE83" s="564"/>
      <c r="AF83" s="564"/>
      <c r="AG83" s="564"/>
      <c r="AH83" s="564"/>
      <c r="AI83" s="564"/>
      <c r="AJ83" s="564"/>
      <c r="AK83" s="564"/>
    </row>
    <row r="84" spans="26:37" ht="12.75" customHeight="1">
      <c r="Z84" s="564"/>
      <c r="AA84" s="564"/>
      <c r="AB84" s="564"/>
      <c r="AC84" s="564"/>
      <c r="AD84" s="564"/>
      <c r="AE84" s="564"/>
      <c r="AF84" s="564"/>
      <c r="AG84" s="564"/>
      <c r="AH84" s="564"/>
      <c r="AI84" s="564"/>
      <c r="AJ84" s="564"/>
      <c r="AK84" s="564"/>
    </row>
    <row r="85" spans="26:37" ht="12.75" customHeight="1">
      <c r="Z85" s="564"/>
      <c r="AA85" s="564"/>
      <c r="AB85" s="564"/>
      <c r="AC85" s="564"/>
      <c r="AD85" s="564"/>
      <c r="AE85" s="564"/>
      <c r="AF85" s="564"/>
      <c r="AG85" s="564"/>
      <c r="AH85" s="564"/>
      <c r="AI85" s="564"/>
      <c r="AJ85" s="564"/>
      <c r="AK85" s="564"/>
    </row>
    <row r="86" spans="26:37" ht="12.75" customHeight="1">
      <c r="Z86" s="564"/>
      <c r="AA86" s="564"/>
      <c r="AB86" s="564"/>
      <c r="AC86" s="564"/>
      <c r="AD86" s="564"/>
      <c r="AE86" s="564"/>
      <c r="AF86" s="564"/>
      <c r="AG86" s="564"/>
      <c r="AH86" s="564"/>
      <c r="AI86" s="564"/>
      <c r="AJ86" s="564"/>
      <c r="AK86" s="564"/>
    </row>
    <row r="87" spans="26:37" ht="12.75" customHeight="1">
      <c r="Z87" s="564"/>
      <c r="AA87" s="564"/>
      <c r="AB87" s="564"/>
      <c r="AC87" s="564"/>
      <c r="AD87" s="564"/>
      <c r="AE87" s="564"/>
      <c r="AF87" s="564"/>
      <c r="AG87" s="564"/>
      <c r="AH87" s="564"/>
      <c r="AI87" s="564"/>
      <c r="AJ87" s="564"/>
      <c r="AK87" s="564"/>
    </row>
    <row r="88" spans="26:38" ht="12.75" customHeight="1">
      <c r="Z88" s="564"/>
      <c r="AA88" s="564"/>
      <c r="AB88" s="564"/>
      <c r="AC88" s="564"/>
      <c r="AD88" s="564"/>
      <c r="AE88" s="564"/>
      <c r="AF88" s="564"/>
      <c r="AG88" s="564"/>
      <c r="AH88" s="564"/>
      <c r="AI88" s="564"/>
      <c r="AJ88" s="564"/>
      <c r="AK88" s="564"/>
      <c r="AL88" s="1129" t="s">
        <v>39</v>
      </c>
    </row>
    <row r="89" spans="26:38" ht="12.75" customHeight="1">
      <c r="Z89" s="564"/>
      <c r="AA89" s="564"/>
      <c r="AB89" s="564"/>
      <c r="AC89" s="564"/>
      <c r="AD89" s="564"/>
      <c r="AE89" s="564"/>
      <c r="AF89" s="564"/>
      <c r="AG89" s="564"/>
      <c r="AH89" s="564"/>
      <c r="AI89" s="564"/>
      <c r="AJ89" s="564"/>
      <c r="AK89" s="564"/>
      <c r="AL89" s="1129" t="s">
        <v>40</v>
      </c>
    </row>
    <row r="90" spans="26:38" ht="12.75" customHeight="1">
      <c r="Z90" s="564"/>
      <c r="AA90" s="564"/>
      <c r="AB90" s="564"/>
      <c r="AC90" s="564"/>
      <c r="AD90" s="564"/>
      <c r="AE90" s="564"/>
      <c r="AF90" s="564"/>
      <c r="AG90" s="564"/>
      <c r="AH90" s="564"/>
      <c r="AI90" s="564"/>
      <c r="AJ90" s="564"/>
      <c r="AK90" s="564"/>
      <c r="AL90" s="1129" t="s">
        <v>41</v>
      </c>
    </row>
    <row r="91" spans="26:37" ht="12.75" customHeight="1">
      <c r="Z91" s="564"/>
      <c r="AA91" s="564"/>
      <c r="AB91" s="564"/>
      <c r="AC91" s="564"/>
      <c r="AD91" s="564"/>
      <c r="AE91" s="564"/>
      <c r="AF91" s="564"/>
      <c r="AG91" s="564"/>
      <c r="AH91" s="564"/>
      <c r="AI91" s="564"/>
      <c r="AJ91" s="564"/>
      <c r="AK91" s="564"/>
    </row>
    <row r="92" spans="26:37" ht="12.75" customHeight="1">
      <c r="Z92" s="564"/>
      <c r="AA92" s="564"/>
      <c r="AB92" s="564"/>
      <c r="AC92" s="564"/>
      <c r="AD92" s="564"/>
      <c r="AE92" s="564"/>
      <c r="AF92" s="564"/>
      <c r="AG92" s="564"/>
      <c r="AH92" s="564"/>
      <c r="AI92" s="564"/>
      <c r="AJ92" s="564"/>
      <c r="AK92" s="564"/>
    </row>
    <row r="93" spans="26:37" ht="12.75" customHeight="1">
      <c r="Z93" s="564"/>
      <c r="AA93" s="564"/>
      <c r="AB93" s="564"/>
      <c r="AC93" s="564"/>
      <c r="AD93" s="564"/>
      <c r="AE93" s="564"/>
      <c r="AF93" s="564"/>
      <c r="AG93" s="564"/>
      <c r="AH93" s="564"/>
      <c r="AI93" s="564"/>
      <c r="AJ93" s="564"/>
      <c r="AK93" s="564"/>
    </row>
    <row r="94" spans="26:37" ht="12.75" customHeight="1">
      <c r="Z94" s="564"/>
      <c r="AA94" s="564"/>
      <c r="AB94" s="564"/>
      <c r="AC94" s="564"/>
      <c r="AD94" s="564"/>
      <c r="AE94" s="564"/>
      <c r="AF94" s="564"/>
      <c r="AG94" s="564"/>
      <c r="AH94" s="564"/>
      <c r="AI94" s="564"/>
      <c r="AJ94" s="564"/>
      <c r="AK94" s="564"/>
    </row>
    <row r="95" spans="26:60" ht="12.75" customHeight="1">
      <c r="Z95" s="564"/>
      <c r="AA95" s="564"/>
      <c r="AB95" s="564"/>
      <c r="AC95" s="564"/>
      <c r="AD95" s="564"/>
      <c r="AE95" s="564"/>
      <c r="AF95" s="564"/>
      <c r="AG95" s="564"/>
      <c r="AH95" s="564"/>
      <c r="AI95" s="564"/>
      <c r="AJ95" s="564"/>
      <c r="AK95" s="564"/>
      <c r="BE95" s="1129" t="s">
        <v>1</v>
      </c>
      <c r="BF95" s="1129" t="s">
        <v>1</v>
      </c>
      <c r="BG95" s="1129" t="s">
        <v>1</v>
      </c>
      <c r="BH95" s="1129" t="s">
        <v>1</v>
      </c>
    </row>
    <row r="96" spans="26:37" ht="12.75" customHeight="1">
      <c r="Z96" s="564"/>
      <c r="AA96" s="564"/>
      <c r="AB96" s="564"/>
      <c r="AC96" s="564"/>
      <c r="AD96" s="564"/>
      <c r="AE96" s="564"/>
      <c r="AF96" s="564"/>
      <c r="AG96" s="564"/>
      <c r="AH96" s="564"/>
      <c r="AI96" s="564"/>
      <c r="AJ96" s="564"/>
      <c r="AK96" s="564"/>
    </row>
    <row r="97" spans="26:37" ht="12.75" customHeight="1">
      <c r="Z97" s="564"/>
      <c r="AA97" s="564"/>
      <c r="AB97" s="564"/>
      <c r="AC97" s="564"/>
      <c r="AD97" s="564"/>
      <c r="AE97" s="564"/>
      <c r="AF97" s="564"/>
      <c r="AG97" s="564"/>
      <c r="AH97" s="564"/>
      <c r="AI97" s="564"/>
      <c r="AJ97" s="564"/>
      <c r="AK97" s="564"/>
    </row>
    <row r="98" spans="26:37" ht="12.75" customHeight="1">
      <c r="Z98" s="564"/>
      <c r="AA98" s="564"/>
      <c r="AB98" s="564"/>
      <c r="AC98" s="564"/>
      <c r="AD98" s="564"/>
      <c r="AE98" s="564"/>
      <c r="AF98" s="564"/>
      <c r="AG98" s="564"/>
      <c r="AH98" s="564"/>
      <c r="AI98" s="564"/>
      <c r="AJ98" s="564"/>
      <c r="AK98" s="564"/>
    </row>
  </sheetData>
  <sheetProtection sheet="1" objects="1" scenarios="1"/>
  <mergeCells count="20">
    <mergeCell ref="H2:I2"/>
    <mergeCell ref="H8:K8"/>
    <mergeCell ref="D8:G8"/>
    <mergeCell ref="J9:K9"/>
    <mergeCell ref="F9:G9"/>
    <mergeCell ref="D2:D3"/>
    <mergeCell ref="E2:E3"/>
    <mergeCell ref="AF9:AG9"/>
    <mergeCell ref="AH9:AI9"/>
    <mergeCell ref="AJ9:AK9"/>
    <mergeCell ref="AH6:AK6"/>
    <mergeCell ref="AD7:AK7"/>
    <mergeCell ref="AD8:AG8"/>
    <mergeCell ref="AH8:AK8"/>
    <mergeCell ref="A66:B66"/>
    <mergeCell ref="B65:C65"/>
    <mergeCell ref="B7:D7"/>
    <mergeCell ref="AD9:AE9"/>
    <mergeCell ref="D9:E9"/>
    <mergeCell ref="H9:I9"/>
  </mergeCells>
  <printOptions horizontalCentered="1"/>
  <pageMargins left="0.1968503937007874" right="0.1968503937007874" top="0.1968503937007874" bottom="0.1968503937007874" header="0" footer="0"/>
  <pageSetup horizontalDpi="600" verticalDpi="600" orientation="landscape" paperSize="9" scale="56" r:id="rId2"/>
  <colBreaks count="1" manualBreakCount="1">
    <brk id="11" max="65535" man="1"/>
  </colBreaks>
  <drawing r:id="rId1"/>
</worksheet>
</file>

<file path=xl/worksheets/sheet11.xml><?xml version="1.0" encoding="utf-8"?>
<worksheet xmlns="http://schemas.openxmlformats.org/spreadsheetml/2006/main" xmlns:r="http://schemas.openxmlformats.org/officeDocument/2006/relationships">
  <dimension ref="A2:F36"/>
  <sheetViews>
    <sheetView showGridLines="0" zoomScaleSheetLayoutView="75" workbookViewId="0" topLeftCell="A1">
      <selection activeCell="A1" sqref="A1"/>
    </sheetView>
  </sheetViews>
  <sheetFormatPr defaultColWidth="10.875" defaultRowHeight="12.75"/>
  <cols>
    <col min="1" max="1" width="8.375" style="998" customWidth="1"/>
    <col min="2" max="2" width="36.875" style="998" customWidth="1"/>
    <col min="3" max="3" width="25.875" style="998" customWidth="1"/>
    <col min="4" max="4" width="11.75390625" style="998" customWidth="1"/>
    <col min="5" max="6" width="22.75390625" style="998" customWidth="1"/>
    <col min="7" max="16384" width="10.875" style="998" customWidth="1"/>
  </cols>
  <sheetData>
    <row r="1" ht="13.5" thickBot="1"/>
    <row r="2" spans="1:6" ht="12.75" customHeight="1">
      <c r="A2" s="1131"/>
      <c r="B2" s="1132"/>
      <c r="C2" s="1132"/>
      <c r="D2" s="1133" t="s">
        <v>832</v>
      </c>
      <c r="E2" s="1134"/>
      <c r="F2" s="786" t="s">
        <v>60</v>
      </c>
    </row>
    <row r="3" spans="1:6" ht="12.75" customHeight="1">
      <c r="A3" s="1135"/>
      <c r="B3" s="565"/>
      <c r="C3" s="565"/>
      <c r="D3" s="787" t="s">
        <v>65</v>
      </c>
      <c r="E3" s="1136"/>
      <c r="F3" s="789"/>
    </row>
    <row r="4" spans="1:6" ht="12.75" customHeight="1">
      <c r="A4" s="1135"/>
      <c r="B4" s="565"/>
      <c r="C4" s="565"/>
      <c r="D4" s="1680" t="s">
        <v>1</v>
      </c>
      <c r="E4" s="1465"/>
      <c r="F4" s="1466"/>
    </row>
    <row r="5" spans="1:6" ht="12.75" customHeight="1">
      <c r="A5" s="1135"/>
      <c r="B5" s="1137"/>
      <c r="C5" s="565"/>
      <c r="D5" s="787" t="s">
        <v>61</v>
      </c>
      <c r="E5" s="788"/>
      <c r="F5" s="789"/>
    </row>
    <row r="6" spans="1:6" ht="12.75" customHeight="1">
      <c r="A6" s="1138" t="s">
        <v>1</v>
      </c>
      <c r="B6" s="565"/>
      <c r="C6" s="565"/>
      <c r="D6" s="1680" t="s">
        <v>1</v>
      </c>
      <c r="E6" s="1465"/>
      <c r="F6" s="1466"/>
    </row>
    <row r="7" spans="1:6" ht="12.75" customHeight="1">
      <c r="A7" s="1135"/>
      <c r="B7" s="565"/>
      <c r="C7" s="565"/>
      <c r="D7" s="1139" t="s">
        <v>62</v>
      </c>
      <c r="E7" s="1140"/>
      <c r="F7" s="796" t="s">
        <v>63</v>
      </c>
    </row>
    <row r="8" spans="1:6" ht="12.75" customHeight="1">
      <c r="A8" s="1141"/>
      <c r="B8" s="1142"/>
      <c r="C8" s="1142"/>
      <c r="D8" s="787" t="s">
        <v>64</v>
      </c>
      <c r="E8" s="1140"/>
      <c r="F8" s="789"/>
    </row>
    <row r="9" spans="1:6" ht="12.75" customHeight="1">
      <c r="A9" s="1141"/>
      <c r="B9" s="1676" t="s">
        <v>833</v>
      </c>
      <c r="C9" s="1676"/>
      <c r="D9" s="1143"/>
      <c r="E9" s="1144"/>
      <c r="F9" s="1145"/>
    </row>
    <row r="10" spans="1:6" s="1128" customFormat="1" ht="12.75" customHeight="1">
      <c r="A10" s="1146"/>
      <c r="B10" s="1676"/>
      <c r="C10" s="1676"/>
      <c r="D10" s="300"/>
      <c r="E10" s="565"/>
      <c r="F10" s="1147"/>
    </row>
    <row r="11" spans="1:6" s="1128" customFormat="1" ht="12.75" customHeight="1">
      <c r="A11" s="1146"/>
      <c r="B11" s="1640" t="s">
        <v>53</v>
      </c>
      <c r="C11" s="1640"/>
      <c r="D11" s="300"/>
      <c r="E11" s="565"/>
      <c r="F11" s="1147"/>
    </row>
    <row r="12" spans="1:6" s="1128" customFormat="1" ht="12.75" customHeight="1">
      <c r="A12" s="1146"/>
      <c r="B12" s="904"/>
      <c r="C12" s="1002"/>
      <c r="D12" s="300"/>
      <c r="E12" s="565"/>
      <c r="F12" s="1147"/>
    </row>
    <row r="13" spans="1:6" s="1128" customFormat="1" ht="21.75" customHeight="1">
      <c r="A13" s="1146"/>
      <c r="B13" s="1640" t="s">
        <v>834</v>
      </c>
      <c r="C13" s="1640"/>
      <c r="D13" s="300"/>
      <c r="E13" s="565"/>
      <c r="F13" s="1147"/>
    </row>
    <row r="14" spans="1:6" s="1128" customFormat="1" ht="12.75" customHeight="1">
      <c r="A14" s="328"/>
      <c r="B14" s="301"/>
      <c r="C14" s="301"/>
      <c r="D14" s="301"/>
      <c r="E14" s="1148"/>
      <c r="F14" s="1149"/>
    </row>
    <row r="15" spans="1:6" ht="12.75" customHeight="1">
      <c r="A15" s="1687" t="s">
        <v>948</v>
      </c>
      <c r="B15" s="1681" t="s">
        <v>835</v>
      </c>
      <c r="C15" s="1682"/>
      <c r="D15" s="1150"/>
      <c r="E15" s="1151"/>
      <c r="F15" s="1152"/>
    </row>
    <row r="16" spans="1:6" ht="12.75" customHeight="1">
      <c r="A16" s="1688"/>
      <c r="B16" s="1683"/>
      <c r="C16" s="1684"/>
      <c r="D16" s="1153" t="s">
        <v>59</v>
      </c>
      <c r="E16" s="1153">
        <v>2005</v>
      </c>
      <c r="F16" s="1154">
        <v>2006</v>
      </c>
    </row>
    <row r="17" spans="1:6" ht="12.75" customHeight="1">
      <c r="A17" s="1689"/>
      <c r="B17" s="1685"/>
      <c r="C17" s="1686"/>
      <c r="D17" s="1155" t="s">
        <v>1</v>
      </c>
      <c r="E17" s="1155" t="s">
        <v>55</v>
      </c>
      <c r="F17" s="1156" t="s">
        <v>55</v>
      </c>
    </row>
    <row r="18" spans="1:6" ht="12.75" customHeight="1">
      <c r="A18" s="1677" t="s">
        <v>992</v>
      </c>
      <c r="B18" s="1678"/>
      <c r="C18" s="1678"/>
      <c r="D18" s="1678"/>
      <c r="E18" s="1678"/>
      <c r="F18" s="1679"/>
    </row>
    <row r="19" spans="1:6" s="1046" customFormat="1" ht="13.5" customHeight="1">
      <c r="A19" s="1249">
        <v>1</v>
      </c>
      <c r="B19" s="1247" t="s">
        <v>991</v>
      </c>
      <c r="C19" s="1248"/>
      <c r="D19" s="1157" t="s">
        <v>946</v>
      </c>
      <c r="E19" s="1158"/>
      <c r="F19" s="1159"/>
    </row>
    <row r="20" spans="1:6" s="1046" customFormat="1" ht="13.5" customHeight="1">
      <c r="A20" s="10" t="s">
        <v>81</v>
      </c>
      <c r="B20" s="1250" t="s">
        <v>43</v>
      </c>
      <c r="C20" s="1251"/>
      <c r="D20" s="1157" t="s">
        <v>946</v>
      </c>
      <c r="E20" s="1158"/>
      <c r="F20" s="1159"/>
    </row>
    <row r="21" spans="1:6" s="1046" customFormat="1" ht="13.5" customHeight="1">
      <c r="A21" s="11" t="s">
        <v>169</v>
      </c>
      <c r="B21" s="1250" t="s">
        <v>836</v>
      </c>
      <c r="C21" s="1252"/>
      <c r="D21" s="1157" t="s">
        <v>946</v>
      </c>
      <c r="E21" s="1158"/>
      <c r="F21" s="1159"/>
    </row>
    <row r="22" spans="1:6" s="1046" customFormat="1" ht="13.5" customHeight="1">
      <c r="A22" s="1249"/>
      <c r="B22" s="1247" t="s">
        <v>949</v>
      </c>
      <c r="C22" s="1248"/>
      <c r="D22" s="1157" t="s">
        <v>946</v>
      </c>
      <c r="E22" s="1158"/>
      <c r="F22" s="1160"/>
    </row>
    <row r="23" spans="1:6" s="1046" customFormat="1" ht="13.5" customHeight="1">
      <c r="A23" s="10"/>
      <c r="B23" s="1245" t="s">
        <v>43</v>
      </c>
      <c r="C23" s="1251"/>
      <c r="D23" s="1157" t="s">
        <v>946</v>
      </c>
      <c r="E23" s="1158"/>
      <c r="F23" s="1159"/>
    </row>
    <row r="24" spans="1:6" s="1046" customFormat="1" ht="13.5" customHeight="1">
      <c r="A24" s="10"/>
      <c r="B24" s="1246" t="s">
        <v>836</v>
      </c>
      <c r="C24" s="1252"/>
      <c r="D24" s="1157" t="s">
        <v>946</v>
      </c>
      <c r="E24" s="1158"/>
      <c r="F24" s="1159"/>
    </row>
    <row r="25" spans="1:6" s="1046" customFormat="1" ht="13.5" customHeight="1">
      <c r="A25" s="10"/>
      <c r="B25" s="1247" t="s">
        <v>837</v>
      </c>
      <c r="C25" s="1248"/>
      <c r="D25" s="1157" t="s">
        <v>946</v>
      </c>
      <c r="E25" s="1158"/>
      <c r="F25" s="1159"/>
    </row>
    <row r="26" spans="1:6" s="1046" customFormat="1" ht="13.5" customHeight="1">
      <c r="A26" s="10"/>
      <c r="B26" s="1245" t="s">
        <v>43</v>
      </c>
      <c r="C26" s="1251"/>
      <c r="D26" s="1157" t="s">
        <v>946</v>
      </c>
      <c r="E26" s="1158"/>
      <c r="F26" s="1159"/>
    </row>
    <row r="27" spans="1:6" s="1046" customFormat="1" ht="13.5" customHeight="1">
      <c r="A27" s="10"/>
      <c r="B27" s="1246" t="s">
        <v>836</v>
      </c>
      <c r="C27" s="1252"/>
      <c r="D27" s="1157" t="s">
        <v>946</v>
      </c>
      <c r="E27" s="1158"/>
      <c r="F27" s="1159"/>
    </row>
    <row r="28" spans="1:6" s="1046" customFormat="1" ht="13.5" customHeight="1">
      <c r="A28" s="10"/>
      <c r="B28" s="1247" t="s">
        <v>950</v>
      </c>
      <c r="C28" s="1248"/>
      <c r="D28" s="1157" t="s">
        <v>946</v>
      </c>
      <c r="E28" s="1158"/>
      <c r="F28" s="1159"/>
    </row>
    <row r="29" spans="1:6" s="1046" customFormat="1" ht="13.5" customHeight="1">
      <c r="A29" s="10"/>
      <c r="B29" s="1245" t="s">
        <v>43</v>
      </c>
      <c r="C29" s="1251"/>
      <c r="D29" s="1157" t="s">
        <v>946</v>
      </c>
      <c r="E29" s="1158"/>
      <c r="F29" s="1159"/>
    </row>
    <row r="30" spans="1:6" s="1046" customFormat="1" ht="13.5" customHeight="1" thickBot="1">
      <c r="A30" s="1253"/>
      <c r="B30" s="1254" t="s">
        <v>836</v>
      </c>
      <c r="C30" s="1255"/>
      <c r="D30" s="1256" t="s">
        <v>946</v>
      </c>
      <c r="E30" s="1257"/>
      <c r="F30" s="1258"/>
    </row>
    <row r="31" spans="1:6" s="1046" customFormat="1" ht="19.5" customHeight="1">
      <c r="A31" s="1259" t="s">
        <v>858</v>
      </c>
      <c r="B31" s="1260"/>
      <c r="C31" s="1260"/>
      <c r="D31" s="1261"/>
      <c r="E31" s="566"/>
      <c r="F31" s="1262"/>
    </row>
    <row r="32" spans="1:6" ht="18.75" customHeight="1">
      <c r="A32" s="1263" t="s">
        <v>951</v>
      </c>
      <c r="B32" s="1264" t="s">
        <v>952</v>
      </c>
      <c r="C32" s="1161"/>
      <c r="D32" s="1161"/>
      <c r="E32" s="1161"/>
      <c r="F32" s="1147"/>
    </row>
    <row r="33" spans="1:6" ht="17.25" customHeight="1">
      <c r="A33" s="1265"/>
      <c r="B33" s="1266" t="s">
        <v>953</v>
      </c>
      <c r="C33" s="1161"/>
      <c r="D33" s="1161"/>
      <c r="E33" s="1161"/>
      <c r="F33" s="1147"/>
    </row>
    <row r="34" spans="1:6" ht="17.25" customHeight="1">
      <c r="A34" s="1265"/>
      <c r="B34" s="1266" t="s">
        <v>954</v>
      </c>
      <c r="C34" s="1161"/>
      <c r="D34" s="1161"/>
      <c r="E34" s="1161"/>
      <c r="F34" s="1147"/>
    </row>
    <row r="35" spans="1:6" ht="17.25" customHeight="1">
      <c r="A35" s="1267"/>
      <c r="B35" s="1250" t="s">
        <v>955</v>
      </c>
      <c r="C35" s="1243"/>
      <c r="D35" s="1243"/>
      <c r="E35" s="1243"/>
      <c r="F35" s="1244"/>
    </row>
    <row r="36" spans="1:6" ht="18" customHeight="1" thickBot="1">
      <c r="A36" s="1268" t="s">
        <v>951</v>
      </c>
      <c r="B36" s="1269" t="s">
        <v>947</v>
      </c>
      <c r="C36" s="1162"/>
      <c r="D36" s="1162"/>
      <c r="E36" s="1162"/>
      <c r="F36" s="1163"/>
    </row>
  </sheetData>
  <sheetProtection sheet="1" objects="1" scenarios="1"/>
  <mergeCells count="8">
    <mergeCell ref="A18:F18"/>
    <mergeCell ref="D4:F4"/>
    <mergeCell ref="D6:F6"/>
    <mergeCell ref="B9:C10"/>
    <mergeCell ref="B11:C11"/>
    <mergeCell ref="B13:C13"/>
    <mergeCell ref="B15:C17"/>
    <mergeCell ref="A15:A17"/>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dimension ref="A1:BJ110"/>
  <sheetViews>
    <sheetView showGridLines="0" zoomScale="75" zoomScaleNormal="75" zoomScaleSheetLayoutView="100" workbookViewId="0" topLeftCell="A1">
      <selection activeCell="A1" sqref="A1"/>
    </sheetView>
  </sheetViews>
  <sheetFormatPr defaultColWidth="14.00390625" defaultRowHeight="12.75" customHeight="1"/>
  <cols>
    <col min="1" max="1" width="11.25390625" style="1420" customWidth="1"/>
    <col min="2" max="2" width="32.875" style="1420" customWidth="1"/>
    <col min="3" max="3" width="3.75390625" style="564" customWidth="1"/>
    <col min="4" max="4" width="64.75390625" style="564" customWidth="1"/>
    <col min="5" max="5" width="10.375" style="564" customWidth="1"/>
    <col min="6" max="13" width="15.375" style="564" customWidth="1"/>
    <col min="14" max="14" width="14.00390625" style="564" hidden="1" customWidth="1"/>
    <col min="15" max="15" width="9.625" style="1322" hidden="1" customWidth="1"/>
    <col min="16" max="16" width="13.375" style="1322" hidden="1" customWidth="1"/>
    <col min="17" max="18" width="9.625" style="1322" hidden="1" customWidth="1"/>
    <col min="19" max="23" width="9.625" style="1330" hidden="1" customWidth="1"/>
    <col min="24" max="24" width="6.25390625" style="1330" hidden="1" customWidth="1"/>
    <col min="25" max="25" width="20.625" style="1330" hidden="1" customWidth="1"/>
    <col min="26" max="26" width="8.375" style="1330" customWidth="1"/>
    <col min="27" max="27" width="12.625" style="1322" customWidth="1"/>
    <col min="28" max="28" width="9.875" style="1322" hidden="1" customWidth="1"/>
    <col min="29" max="29" width="9.375" style="1322" customWidth="1"/>
    <col min="30" max="30" width="56.375" style="1322" customWidth="1"/>
    <col min="31" max="31" width="9.375" style="1322" customWidth="1"/>
    <col min="32" max="39" width="10.75390625" style="1322" customWidth="1"/>
    <col min="40" max="40" width="1.625" style="1322" customWidth="1"/>
    <col min="41" max="41" width="20.625" style="1322" customWidth="1"/>
    <col min="42" max="42" width="1.625" style="1322" customWidth="1"/>
    <col min="43" max="43" width="12.625" style="1322" customWidth="1"/>
    <col min="44" max="44" width="1.625" style="1322" customWidth="1"/>
    <col min="45" max="45" width="12.625" style="1322" customWidth="1"/>
    <col min="46" max="46" width="1.625" style="1322" customWidth="1"/>
    <col min="47" max="47" width="12.625" style="1322" customWidth="1"/>
    <col min="48" max="48" width="1.625" style="1322" customWidth="1"/>
    <col min="49" max="49" width="12.625" style="1322" customWidth="1"/>
    <col min="50" max="50" width="1.625" style="1322" customWidth="1"/>
    <col min="51" max="51" width="12.625" style="1322" customWidth="1"/>
    <col min="52" max="52" width="1.625" style="1322" customWidth="1"/>
    <col min="53" max="53" width="12.625" style="564" customWidth="1"/>
    <col min="54" max="54" width="1.625" style="564" customWidth="1"/>
    <col min="55" max="55" width="12.625" style="564" customWidth="1"/>
    <col min="56" max="56" width="1.625" style="564" customWidth="1"/>
    <col min="57" max="57" width="12.625" style="564" customWidth="1"/>
    <col min="58" max="58" width="1.625" style="564" customWidth="1"/>
    <col min="59" max="16384" width="14.00390625" style="564" customWidth="1"/>
  </cols>
  <sheetData>
    <row r="1" spans="1:52" s="992" customFormat="1" ht="12.75" customHeight="1" thickBot="1">
      <c r="A1" s="990"/>
      <c r="B1" s="990"/>
      <c r="C1" s="991"/>
      <c r="D1" s="991"/>
      <c r="E1" s="991"/>
      <c r="F1" s="991">
        <v>61</v>
      </c>
      <c r="G1" s="991">
        <v>62</v>
      </c>
      <c r="H1" s="991">
        <v>61</v>
      </c>
      <c r="I1" s="991">
        <v>62</v>
      </c>
      <c r="J1" s="991"/>
      <c r="K1" s="991"/>
      <c r="L1" s="991"/>
      <c r="M1" s="991"/>
      <c r="O1" s="1322"/>
      <c r="P1" s="1322"/>
      <c r="Q1" s="1322"/>
      <c r="R1" s="1322"/>
      <c r="S1" s="1330"/>
      <c r="T1" s="1330"/>
      <c r="U1" s="1330"/>
      <c r="V1" s="1330"/>
      <c r="W1" s="1330"/>
      <c r="X1" s="1330"/>
      <c r="Y1" s="1330"/>
      <c r="Z1" s="1330"/>
      <c r="AA1" s="1322"/>
      <c r="AB1" s="1322"/>
      <c r="AC1" s="1322"/>
      <c r="AD1" s="1322"/>
      <c r="AE1" s="1322"/>
      <c r="AF1" s="1322"/>
      <c r="AG1" s="1322"/>
      <c r="AH1" s="1322"/>
      <c r="AI1" s="1322"/>
      <c r="AJ1" s="1322"/>
      <c r="AK1" s="1322"/>
      <c r="AL1" s="1322"/>
      <c r="AM1" s="1322"/>
      <c r="AN1" s="1322"/>
      <c r="AO1" s="1322"/>
      <c r="AP1" s="1322"/>
      <c r="AQ1" s="1322"/>
      <c r="AR1" s="1322"/>
      <c r="AS1" s="1322"/>
      <c r="AT1" s="1322"/>
      <c r="AU1" s="1322"/>
      <c r="AV1" s="1322"/>
      <c r="AW1" s="1322"/>
      <c r="AX1" s="1322"/>
      <c r="AY1" s="1322"/>
      <c r="AZ1" s="1322"/>
    </row>
    <row r="2" spans="1:52" ht="16.5" customHeight="1">
      <c r="A2" s="1323"/>
      <c r="B2" s="1324"/>
      <c r="C2" s="1132"/>
      <c r="D2" s="1696" t="s">
        <v>1</v>
      </c>
      <c r="E2" s="1696" t="s">
        <v>1</v>
      </c>
      <c r="F2" s="1696" t="s">
        <v>1015</v>
      </c>
      <c r="G2" s="1696"/>
      <c r="H2" s="1696" t="s">
        <v>1</v>
      </c>
      <c r="I2" s="1133" t="s">
        <v>125</v>
      </c>
      <c r="J2" s="1697" t="s">
        <v>1</v>
      </c>
      <c r="K2" s="1697"/>
      <c r="L2" s="1133" t="s">
        <v>60</v>
      </c>
      <c r="M2" s="1325"/>
      <c r="N2" s="1132"/>
      <c r="O2" s="1326"/>
      <c r="P2" s="1326"/>
      <c r="Q2" s="1326"/>
      <c r="R2" s="1326"/>
      <c r="AA2" s="1423"/>
      <c r="AB2" s="1326"/>
      <c r="AC2" s="1326"/>
      <c r="AD2" s="1326"/>
      <c r="AE2" s="1326"/>
      <c r="AF2" s="1326"/>
      <c r="AG2" s="1326"/>
      <c r="AH2" s="1326"/>
      <c r="AI2" s="1326"/>
      <c r="AJ2" s="1326"/>
      <c r="AK2" s="1326"/>
      <c r="AL2" s="1326"/>
      <c r="AM2" s="1327"/>
      <c r="AY2" s="564"/>
      <c r="AZ2" s="564"/>
    </row>
    <row r="3" spans="1:52" ht="16.5" customHeight="1">
      <c r="A3" s="1328"/>
      <c r="B3" s="1127"/>
      <c r="C3" s="565"/>
      <c r="D3" s="1676"/>
      <c r="E3" s="1676"/>
      <c r="F3" s="1676"/>
      <c r="G3" s="1676"/>
      <c r="H3" s="1676"/>
      <c r="I3" s="823" t="s">
        <v>65</v>
      </c>
      <c r="J3" s="1000"/>
      <c r="K3" s="806"/>
      <c r="L3" s="807"/>
      <c r="M3" s="1329"/>
      <c r="N3" s="565"/>
      <c r="O3" s="1330"/>
      <c r="P3" s="1330"/>
      <c r="Q3" s="1330"/>
      <c r="R3" s="1330"/>
      <c r="AA3" s="1413"/>
      <c r="AB3" s="1330"/>
      <c r="AC3" s="1330"/>
      <c r="AD3" s="1330"/>
      <c r="AE3" s="1330"/>
      <c r="AF3" s="1330"/>
      <c r="AG3" s="1330"/>
      <c r="AH3" s="1330"/>
      <c r="AI3" s="1330"/>
      <c r="AJ3" s="1330"/>
      <c r="AK3" s="1330"/>
      <c r="AL3" s="1330"/>
      <c r="AM3" s="1331"/>
      <c r="AY3" s="564"/>
      <c r="AZ3" s="564"/>
    </row>
    <row r="4" spans="1:52" ht="16.5" customHeight="1">
      <c r="A4" s="1328"/>
      <c r="B4" s="1127"/>
      <c r="C4" s="565"/>
      <c r="D4" s="565"/>
      <c r="E4" s="565"/>
      <c r="F4" s="904" t="s">
        <v>53</v>
      </c>
      <c r="G4" s="565"/>
      <c r="H4" s="565"/>
      <c r="I4" s="823" t="s">
        <v>61</v>
      </c>
      <c r="J4" s="806"/>
      <c r="K4" s="806"/>
      <c r="L4" s="807"/>
      <c r="M4" s="1329"/>
      <c r="N4" s="565"/>
      <c r="O4" s="1330"/>
      <c r="P4" s="1330"/>
      <c r="Q4" s="1330"/>
      <c r="R4" s="1330"/>
      <c r="AA4" s="1413"/>
      <c r="AB4" s="1330"/>
      <c r="AC4" s="1330"/>
      <c r="AD4" s="1330"/>
      <c r="AE4" s="1330"/>
      <c r="AF4" s="1330"/>
      <c r="AG4" s="1330"/>
      <c r="AH4" s="1330"/>
      <c r="AI4" s="1330"/>
      <c r="AJ4" s="1330"/>
      <c r="AK4" s="1330"/>
      <c r="AL4" s="1330"/>
      <c r="AM4" s="1331"/>
      <c r="AY4" s="564"/>
      <c r="AZ4" s="564"/>
    </row>
    <row r="5" spans="1:52" ht="16.5" customHeight="1">
      <c r="A5" s="1328"/>
      <c r="B5" s="1127"/>
      <c r="C5" s="1003" t="s">
        <v>1</v>
      </c>
      <c r="D5" s="565"/>
      <c r="E5" s="565"/>
      <c r="F5" s="1005" t="s">
        <v>1016</v>
      </c>
      <c r="G5" s="565"/>
      <c r="H5" s="565"/>
      <c r="I5" s="1332" t="s">
        <v>62</v>
      </c>
      <c r="J5" s="1333"/>
      <c r="K5" s="804"/>
      <c r="L5" s="1334" t="s">
        <v>63</v>
      </c>
      <c r="M5" s="1335"/>
      <c r="N5" s="565"/>
      <c r="O5" s="1330"/>
      <c r="P5" s="1330"/>
      <c r="Q5" s="1330"/>
      <c r="R5" s="1330"/>
      <c r="AA5" s="1413"/>
      <c r="AB5" s="1330"/>
      <c r="AC5" s="1330"/>
      <c r="AD5" s="518" t="s">
        <v>1017</v>
      </c>
      <c r="AE5" s="1330"/>
      <c r="AF5" s="1330"/>
      <c r="AG5" s="1330"/>
      <c r="AH5" s="1330"/>
      <c r="AI5" s="1330"/>
      <c r="AJ5" s="1330"/>
      <c r="AK5" s="1330"/>
      <c r="AL5" s="1330"/>
      <c r="AM5" s="1331"/>
      <c r="AY5" s="564"/>
      <c r="AZ5" s="564"/>
    </row>
    <row r="6" spans="1:39" ht="16.5" customHeight="1">
      <c r="A6" s="1328"/>
      <c r="B6" s="1127"/>
      <c r="C6" s="1006"/>
      <c r="D6" s="1006"/>
      <c r="E6" s="565"/>
      <c r="F6" s="904" t="s">
        <v>1018</v>
      </c>
      <c r="G6" s="565"/>
      <c r="H6" s="565"/>
      <c r="I6" s="772" t="s">
        <v>64</v>
      </c>
      <c r="J6" s="806"/>
      <c r="K6" s="806"/>
      <c r="L6" s="807"/>
      <c r="M6" s="1329"/>
      <c r="N6" s="565"/>
      <c r="O6" s="1330"/>
      <c r="P6" s="1330"/>
      <c r="Q6" s="1330"/>
      <c r="R6" s="1330"/>
      <c r="AA6" s="1413"/>
      <c r="AB6" s="1330"/>
      <c r="AC6" s="1330"/>
      <c r="AD6" s="1330"/>
      <c r="AE6" s="1330"/>
      <c r="AF6" s="1330"/>
      <c r="AG6" s="1330"/>
      <c r="AH6" s="1330"/>
      <c r="AI6" s="1330"/>
      <c r="AJ6" s="1330"/>
      <c r="AK6" s="1330"/>
      <c r="AL6" s="1330"/>
      <c r="AM6" s="1331"/>
    </row>
    <row r="7" spans="1:39" ht="16.5" customHeight="1">
      <c r="A7" s="1328"/>
      <c r="B7" s="1127"/>
      <c r="C7" s="1005"/>
      <c r="D7" s="565"/>
      <c r="E7" s="1004"/>
      <c r="F7" s="1007"/>
      <c r="G7" s="565"/>
      <c r="H7" s="565"/>
      <c r="I7" s="565"/>
      <c r="J7" s="1336"/>
      <c r="K7" s="565"/>
      <c r="L7" s="1337"/>
      <c r="M7" s="1338"/>
      <c r="N7" s="565"/>
      <c r="O7" s="1330"/>
      <c r="P7" s="1330"/>
      <c r="Q7" s="1330"/>
      <c r="R7" s="1330"/>
      <c r="AA7" s="1413"/>
      <c r="AB7" s="1330"/>
      <c r="AC7" s="1330"/>
      <c r="AD7" s="1339" t="s">
        <v>1019</v>
      </c>
      <c r="AE7" s="1330"/>
      <c r="AF7" s="1330"/>
      <c r="AG7" s="1330"/>
      <c r="AH7" s="1330"/>
      <c r="AI7" s="1330"/>
      <c r="AJ7" s="1330"/>
      <c r="AK7" s="1330"/>
      <c r="AL7" s="1330"/>
      <c r="AM7" s="1331"/>
    </row>
    <row r="8" spans="1:39" ht="16.5" customHeight="1">
      <c r="A8" s="1328"/>
      <c r="B8" s="1127"/>
      <c r="C8" s="1006"/>
      <c r="D8" s="1006"/>
      <c r="E8" s="1004"/>
      <c r="F8" s="1007"/>
      <c r="G8" s="565"/>
      <c r="H8" s="565"/>
      <c r="I8" s="565"/>
      <c r="J8" s="1336"/>
      <c r="K8" s="565"/>
      <c r="L8" s="1337"/>
      <c r="M8" s="1340"/>
      <c r="N8" s="565"/>
      <c r="O8" s="1330"/>
      <c r="P8" s="1330"/>
      <c r="Q8" s="1330"/>
      <c r="R8" s="1330"/>
      <c r="AA8" s="1413"/>
      <c r="AB8" s="1330"/>
      <c r="AC8" s="1330"/>
      <c r="AD8" s="1341" t="s">
        <v>1020</v>
      </c>
      <c r="AE8" s="1330"/>
      <c r="AF8" s="1330"/>
      <c r="AG8" s="1330"/>
      <c r="AH8" s="1330"/>
      <c r="AI8" s="1330"/>
      <c r="AJ8" s="1330"/>
      <c r="AK8" s="1330"/>
      <c r="AL8" s="1330"/>
      <c r="AM8" s="1331"/>
    </row>
    <row r="9" spans="1:39" ht="20.25">
      <c r="A9" s="1135"/>
      <c r="B9" s="1342"/>
      <c r="C9" s="1666" t="s">
        <v>1054</v>
      </c>
      <c r="D9" s="1666"/>
      <c r="E9" s="1666"/>
      <c r="F9" s="1666"/>
      <c r="G9" s="1343" t="s">
        <v>896</v>
      </c>
      <c r="H9" s="1344" t="s">
        <v>1</v>
      </c>
      <c r="I9" s="1345"/>
      <c r="J9" s="1346"/>
      <c r="K9" s="1346"/>
      <c r="L9" s="1347"/>
      <c r="M9" s="1348"/>
      <c r="N9" s="565"/>
      <c r="O9" s="1330"/>
      <c r="P9" s="1330"/>
      <c r="Q9" s="1330"/>
      <c r="R9" s="1330"/>
      <c r="AA9" s="1413"/>
      <c r="AB9" s="1330"/>
      <c r="AC9" s="1330"/>
      <c r="AD9" s="1330"/>
      <c r="AE9" s="1330"/>
      <c r="AF9" s="1330"/>
      <c r="AG9" s="1330"/>
      <c r="AH9" s="1330"/>
      <c r="AI9" s="1330"/>
      <c r="AJ9" s="1330"/>
      <c r="AK9" s="1330"/>
      <c r="AL9" s="1330"/>
      <c r="AM9" s="1331"/>
    </row>
    <row r="10" spans="1:52" s="559" customFormat="1" ht="13.5" customHeight="1">
      <c r="A10" s="1349"/>
      <c r="B10" s="1350"/>
      <c r="C10" s="1330"/>
      <c r="D10" s="1330"/>
      <c r="E10" s="1330"/>
      <c r="F10" s="1330"/>
      <c r="G10" s="1330"/>
      <c r="H10" s="1330"/>
      <c r="I10" s="1330"/>
      <c r="J10" s="1330"/>
      <c r="K10" s="1330"/>
      <c r="L10" s="1320"/>
      <c r="M10" s="1321"/>
      <c r="N10" s="560"/>
      <c r="O10" s="1330"/>
      <c r="P10" s="1330"/>
      <c r="Q10" s="1330"/>
      <c r="R10" s="1330"/>
      <c r="S10" s="1330"/>
      <c r="T10" s="1330"/>
      <c r="U10" s="1330"/>
      <c r="V10" s="1330"/>
      <c r="W10" s="1330"/>
      <c r="X10" s="1330"/>
      <c r="Y10" s="1330"/>
      <c r="Z10" s="1330"/>
      <c r="AA10" s="1413"/>
      <c r="AB10" s="1330"/>
      <c r="AC10" s="1330"/>
      <c r="AD10" s="560"/>
      <c r="AE10" s="1330"/>
      <c r="AF10" s="1330"/>
      <c r="AG10" s="1330"/>
      <c r="AH10" s="1330"/>
      <c r="AI10" s="1330"/>
      <c r="AJ10" s="1330"/>
      <c r="AK10" s="1330"/>
      <c r="AL10" s="1330"/>
      <c r="AM10" s="1331"/>
      <c r="AN10" s="1322"/>
      <c r="AO10" s="1322"/>
      <c r="AP10" s="1322"/>
      <c r="AQ10" s="1322"/>
      <c r="AR10" s="1322"/>
      <c r="AS10" s="1322"/>
      <c r="AT10" s="1322"/>
      <c r="AU10" s="1322"/>
      <c r="AV10" s="1322"/>
      <c r="AW10" s="1322"/>
      <c r="AX10" s="1322"/>
      <c r="AY10" s="1322"/>
      <c r="AZ10" s="1322"/>
    </row>
    <row r="11" spans="1:39" ht="15.75" customHeight="1" thickBot="1">
      <c r="A11" s="1351"/>
      <c r="B11" s="1330"/>
      <c r="C11" s="565"/>
      <c r="D11" s="565"/>
      <c r="E11" s="1330"/>
      <c r="F11" s="1330"/>
      <c r="G11" s="565"/>
      <c r="H11" s="1330"/>
      <c r="I11" s="1330"/>
      <c r="J11" s="1330"/>
      <c r="K11" s="1330"/>
      <c r="L11" s="1330"/>
      <c r="M11" s="1331"/>
      <c r="N11" s="1330"/>
      <c r="O11" s="1330"/>
      <c r="P11" s="1330"/>
      <c r="Q11" s="1330"/>
      <c r="R11" s="1330"/>
      <c r="AA11" s="1413"/>
      <c r="AB11" s="1330"/>
      <c r="AC11" s="1330"/>
      <c r="AD11" s="1330"/>
      <c r="AE11" s="1330"/>
      <c r="AF11" s="1330"/>
      <c r="AG11" s="1330"/>
      <c r="AH11" s="1330"/>
      <c r="AI11" s="1330"/>
      <c r="AJ11" s="1330"/>
      <c r="AK11" s="1330"/>
      <c r="AL11" s="1330"/>
      <c r="AM11" s="1331"/>
    </row>
    <row r="12" spans="1:39" ht="14.25" customHeight="1">
      <c r="A12" s="1352" t="s">
        <v>66</v>
      </c>
      <c r="B12" s="1353" t="s">
        <v>1021</v>
      </c>
      <c r="C12" s="1354" t="s">
        <v>1</v>
      </c>
      <c r="D12" s="1354"/>
      <c r="E12" s="1353" t="s">
        <v>147</v>
      </c>
      <c r="F12" s="1653" t="s">
        <v>42</v>
      </c>
      <c r="G12" s="1654"/>
      <c r="H12" s="1654"/>
      <c r="I12" s="1655"/>
      <c r="J12" s="1654" t="s">
        <v>52</v>
      </c>
      <c r="K12" s="1654"/>
      <c r="L12" s="1654"/>
      <c r="M12" s="1661"/>
      <c r="N12" s="1330"/>
      <c r="O12" s="1330"/>
      <c r="P12" s="1330"/>
      <c r="Q12" s="1330"/>
      <c r="R12" s="1330"/>
      <c r="AA12" s="1355" t="s">
        <v>66</v>
      </c>
      <c r="AB12" s="1356" t="s">
        <v>1021</v>
      </c>
      <c r="AC12" s="1357" t="s">
        <v>1</v>
      </c>
      <c r="AD12" s="1357"/>
      <c r="AE12" s="1356" t="s">
        <v>147</v>
      </c>
      <c r="AF12" s="1692" t="s">
        <v>42</v>
      </c>
      <c r="AG12" s="1693"/>
      <c r="AH12" s="1693"/>
      <c r="AI12" s="1695"/>
      <c r="AJ12" s="1692" t="s">
        <v>52</v>
      </c>
      <c r="AK12" s="1693"/>
      <c r="AL12" s="1693"/>
      <c r="AM12" s="1694"/>
    </row>
    <row r="13" spans="1:52" s="568" customFormat="1" ht="15" customHeight="1">
      <c r="A13" s="1358" t="s">
        <v>101</v>
      </c>
      <c r="B13" s="1019" t="s">
        <v>1022</v>
      </c>
      <c r="C13" s="1690" t="s">
        <v>66</v>
      </c>
      <c r="D13" s="1691"/>
      <c r="E13" s="1019" t="s">
        <v>148</v>
      </c>
      <c r="F13" s="1649">
        <v>2005</v>
      </c>
      <c r="G13" s="1650"/>
      <c r="H13" s="1649">
        <v>2006</v>
      </c>
      <c r="I13" s="1650"/>
      <c r="J13" s="1667">
        <v>2005</v>
      </c>
      <c r="K13" s="1650"/>
      <c r="L13" s="1649">
        <v>2006</v>
      </c>
      <c r="M13" s="1651"/>
      <c r="N13" s="565"/>
      <c r="O13" s="565"/>
      <c r="P13" s="565"/>
      <c r="Q13" s="565"/>
      <c r="R13" s="565"/>
      <c r="S13" s="565"/>
      <c r="T13" s="565"/>
      <c r="U13" s="565"/>
      <c r="V13" s="565"/>
      <c r="W13" s="565"/>
      <c r="X13" s="565"/>
      <c r="Y13" s="565"/>
      <c r="Z13" s="565"/>
      <c r="AA13" s="1358" t="s">
        <v>101</v>
      </c>
      <c r="AB13" s="1019" t="s">
        <v>1022</v>
      </c>
      <c r="AC13" s="1690" t="s">
        <v>66</v>
      </c>
      <c r="AD13" s="1691"/>
      <c r="AE13" s="1019" t="s">
        <v>148</v>
      </c>
      <c r="AF13" s="1649">
        <f>F13</f>
        <v>2005</v>
      </c>
      <c r="AG13" s="1650"/>
      <c r="AH13" s="1649">
        <f>AF13+1</f>
        <v>2006</v>
      </c>
      <c r="AI13" s="1650"/>
      <c r="AJ13" s="1649">
        <f>AF13</f>
        <v>2005</v>
      </c>
      <c r="AK13" s="1650"/>
      <c r="AL13" s="1649">
        <f>AJ13+1</f>
        <v>2006</v>
      </c>
      <c r="AM13" s="1651"/>
      <c r="AN13" s="564"/>
      <c r="AO13" s="564"/>
      <c r="AP13" s="564"/>
      <c r="AQ13" s="564"/>
      <c r="AR13" s="564"/>
      <c r="AS13" s="564"/>
      <c r="AT13" s="564"/>
      <c r="AU13" s="564"/>
      <c r="AV13" s="564"/>
      <c r="AW13" s="564"/>
      <c r="AX13" s="564"/>
      <c r="AY13" s="564"/>
      <c r="AZ13" s="564"/>
    </row>
    <row r="14" spans="1:52" s="568" customFormat="1" ht="15" customHeight="1">
      <c r="A14" s="1359" t="s">
        <v>1</v>
      </c>
      <c r="B14" s="1360"/>
      <c r="C14" s="941"/>
      <c r="D14" s="941"/>
      <c r="E14" s="1047" t="s">
        <v>1</v>
      </c>
      <c r="F14" s="1024" t="s">
        <v>5</v>
      </c>
      <c r="G14" s="1024" t="s">
        <v>843</v>
      </c>
      <c r="H14" s="1024" t="s">
        <v>5</v>
      </c>
      <c r="I14" s="1024" t="s">
        <v>843</v>
      </c>
      <c r="J14" s="1361" t="s">
        <v>5</v>
      </c>
      <c r="K14" s="1024" t="s">
        <v>843</v>
      </c>
      <c r="L14" s="1024" t="s">
        <v>5</v>
      </c>
      <c r="M14" s="1362" t="s">
        <v>843</v>
      </c>
      <c r="N14" s="1330"/>
      <c r="O14" s="1330"/>
      <c r="P14" s="1330"/>
      <c r="Q14" s="1330"/>
      <c r="R14" s="1330"/>
      <c r="S14" s="1330"/>
      <c r="T14" s="1330"/>
      <c r="U14" s="1330"/>
      <c r="V14" s="1330"/>
      <c r="W14" s="1330"/>
      <c r="X14" s="1330"/>
      <c r="Y14" s="1330"/>
      <c r="Z14" s="1330"/>
      <c r="AA14" s="1359" t="s">
        <v>1</v>
      </c>
      <c r="AB14" s="1360"/>
      <c r="AC14" s="941"/>
      <c r="AD14" s="941"/>
      <c r="AE14" s="1047" t="s">
        <v>1</v>
      </c>
      <c r="AF14" s="1024" t="s">
        <v>5</v>
      </c>
      <c r="AG14" s="1024" t="s">
        <v>843</v>
      </c>
      <c r="AH14" s="1024" t="s">
        <v>5</v>
      </c>
      <c r="AI14" s="1024" t="s">
        <v>843</v>
      </c>
      <c r="AJ14" s="1024" t="s">
        <v>5</v>
      </c>
      <c r="AK14" s="1024" t="s">
        <v>843</v>
      </c>
      <c r="AL14" s="1024" t="s">
        <v>5</v>
      </c>
      <c r="AM14" s="1362" t="s">
        <v>843</v>
      </c>
      <c r="AN14" s="1322"/>
      <c r="AO14" s="1322"/>
      <c r="AP14" s="1322"/>
      <c r="AQ14" s="1322"/>
      <c r="AR14" s="1322"/>
      <c r="AS14" s="1322"/>
      <c r="AT14" s="1322"/>
      <c r="AU14" s="1322"/>
      <c r="AV14" s="1322"/>
      <c r="AW14" s="1322"/>
      <c r="AX14" s="1322"/>
      <c r="AY14" s="1322"/>
      <c r="AZ14" s="1322"/>
    </row>
    <row r="15" spans="1:52" s="1373" customFormat="1" ht="15" customHeight="1">
      <c r="A15" s="1363">
        <v>1.2</v>
      </c>
      <c r="B15" s="1364" t="s">
        <v>869</v>
      </c>
      <c r="C15" s="1365" t="s">
        <v>119</v>
      </c>
      <c r="D15" s="1366"/>
      <c r="E15" s="1064" t="s">
        <v>945</v>
      </c>
      <c r="F15" s="1065"/>
      <c r="G15" s="1065"/>
      <c r="H15" s="1065"/>
      <c r="I15" s="1065"/>
      <c r="J15" s="1367"/>
      <c r="K15" s="1065"/>
      <c r="L15" s="1065"/>
      <c r="M15" s="1368"/>
      <c r="N15" s="1369"/>
      <c r="O15" s="1369"/>
      <c r="P15" s="1369"/>
      <c r="Q15" s="1369"/>
      <c r="R15" s="1369"/>
      <c r="S15" s="1369"/>
      <c r="T15" s="1369"/>
      <c r="U15" s="1369"/>
      <c r="V15" s="1369"/>
      <c r="W15" s="1369"/>
      <c r="X15" s="1369"/>
      <c r="Y15" s="1369"/>
      <c r="Z15" s="1369"/>
      <c r="AA15" s="1363">
        <v>1.2</v>
      </c>
      <c r="AB15" s="1364" t="s">
        <v>869</v>
      </c>
      <c r="AC15" s="1365" t="s">
        <v>119</v>
      </c>
      <c r="AD15" s="1366"/>
      <c r="AE15" s="1064" t="s">
        <v>945</v>
      </c>
      <c r="AF15" s="1370">
        <f aca="true" t="shared" si="0" ref="AF15:AM15">F15-(F16+F25)</f>
        <v>0</v>
      </c>
      <c r="AG15" s="1370">
        <f t="shared" si="0"/>
        <v>0</v>
      </c>
      <c r="AH15" s="1370">
        <f t="shared" si="0"/>
        <v>0</v>
      </c>
      <c r="AI15" s="1370">
        <f t="shared" si="0"/>
        <v>0</v>
      </c>
      <c r="AJ15" s="1370">
        <f t="shared" si="0"/>
        <v>0</v>
      </c>
      <c r="AK15" s="1370">
        <f t="shared" si="0"/>
        <v>0</v>
      </c>
      <c r="AL15" s="1370">
        <f t="shared" si="0"/>
        <v>0</v>
      </c>
      <c r="AM15" s="1371">
        <f t="shared" si="0"/>
        <v>0</v>
      </c>
      <c r="AN15" s="1372"/>
      <c r="AO15" s="1372"/>
      <c r="AP15" s="1372"/>
      <c r="AQ15" s="1372"/>
      <c r="AR15" s="1372"/>
      <c r="AS15" s="1372"/>
      <c r="AT15" s="1372"/>
      <c r="AU15" s="1372"/>
      <c r="AV15" s="1372"/>
      <c r="AW15" s="1372"/>
      <c r="AX15" s="1372"/>
      <c r="AY15" s="1372"/>
      <c r="AZ15" s="1372"/>
    </row>
    <row r="16" spans="1:52" s="1373" customFormat="1" ht="15" customHeight="1">
      <c r="A16" s="1374" t="s">
        <v>83</v>
      </c>
      <c r="B16" s="1364" t="s">
        <v>189</v>
      </c>
      <c r="C16" s="1375" t="s">
        <v>43</v>
      </c>
      <c r="D16" s="1376"/>
      <c r="E16" s="1064" t="s">
        <v>945</v>
      </c>
      <c r="F16" s="1065"/>
      <c r="G16" s="1065"/>
      <c r="H16" s="1065"/>
      <c r="I16" s="1065"/>
      <c r="J16" s="1367"/>
      <c r="K16" s="1065"/>
      <c r="L16" s="1065"/>
      <c r="M16" s="1368"/>
      <c r="N16" s="1369"/>
      <c r="O16" s="1369"/>
      <c r="P16" s="1369"/>
      <c r="Q16" s="1369"/>
      <c r="R16" s="1369"/>
      <c r="S16" s="1369"/>
      <c r="T16" s="1369"/>
      <c r="U16" s="1369"/>
      <c r="V16" s="1369"/>
      <c r="W16" s="1369"/>
      <c r="X16" s="1369"/>
      <c r="Y16" s="1369"/>
      <c r="Z16" s="1369"/>
      <c r="AA16" s="1374" t="s">
        <v>83</v>
      </c>
      <c r="AB16" s="1364" t="s">
        <v>189</v>
      </c>
      <c r="AC16" s="1375" t="s">
        <v>43</v>
      </c>
      <c r="AD16" s="1376"/>
      <c r="AE16" s="1064" t="s">
        <v>945</v>
      </c>
      <c r="AF16" s="1370">
        <f aca="true" t="shared" si="1" ref="AF16:AM16">F16-(F17+F21)</f>
        <v>0</v>
      </c>
      <c r="AG16" s="1370">
        <f t="shared" si="1"/>
        <v>0</v>
      </c>
      <c r="AH16" s="1370">
        <f t="shared" si="1"/>
        <v>0</v>
      </c>
      <c r="AI16" s="1370">
        <f t="shared" si="1"/>
        <v>0</v>
      </c>
      <c r="AJ16" s="1370">
        <f t="shared" si="1"/>
        <v>0</v>
      </c>
      <c r="AK16" s="1370">
        <f t="shared" si="1"/>
        <v>0</v>
      </c>
      <c r="AL16" s="1370">
        <f t="shared" si="1"/>
        <v>0</v>
      </c>
      <c r="AM16" s="1371">
        <f t="shared" si="1"/>
        <v>0</v>
      </c>
      <c r="AN16" s="1372"/>
      <c r="AO16" s="1372"/>
      <c r="AP16" s="1372"/>
      <c r="AQ16" s="1372"/>
      <c r="AR16" s="1372"/>
      <c r="AS16" s="1372"/>
      <c r="AT16" s="1372"/>
      <c r="AU16" s="1372"/>
      <c r="AV16" s="1372"/>
      <c r="AW16" s="1372"/>
      <c r="AX16" s="1372"/>
      <c r="AY16" s="1372"/>
      <c r="AZ16" s="1372"/>
    </row>
    <row r="17" spans="1:52" s="568" customFormat="1" ht="15" customHeight="1">
      <c r="A17" s="1186"/>
      <c r="B17" s="1377" t="s">
        <v>1023</v>
      </c>
      <c r="C17" s="1378" t="s">
        <v>1024</v>
      </c>
      <c r="D17" s="1379"/>
      <c r="E17" s="1061" t="s">
        <v>945</v>
      </c>
      <c r="F17" s="1057"/>
      <c r="G17" s="1057"/>
      <c r="H17" s="1057"/>
      <c r="I17" s="1057"/>
      <c r="J17" s="1380"/>
      <c r="K17" s="1057"/>
      <c r="L17" s="1057"/>
      <c r="M17" s="1381"/>
      <c r="N17" s="565"/>
      <c r="O17" s="565"/>
      <c r="P17" s="565"/>
      <c r="Q17" s="565"/>
      <c r="R17" s="565"/>
      <c r="S17" s="565"/>
      <c r="T17" s="565"/>
      <c r="U17" s="565"/>
      <c r="V17" s="565"/>
      <c r="W17" s="565"/>
      <c r="X17" s="565"/>
      <c r="Y17" s="565"/>
      <c r="Z17" s="565"/>
      <c r="AA17" s="1186"/>
      <c r="AB17" s="1377" t="s">
        <v>1023</v>
      </c>
      <c r="AC17" s="1378" t="s">
        <v>1024</v>
      </c>
      <c r="AD17" s="1379"/>
      <c r="AE17" s="1061" t="s">
        <v>945</v>
      </c>
      <c r="AF17" s="1382">
        <f aca="true" t="shared" si="2" ref="AF17:AM17">F17-(F18+F19+F20)</f>
        <v>0</v>
      </c>
      <c r="AG17" s="1382">
        <f t="shared" si="2"/>
        <v>0</v>
      </c>
      <c r="AH17" s="1382">
        <f t="shared" si="2"/>
        <v>0</v>
      </c>
      <c r="AI17" s="1382">
        <f t="shared" si="2"/>
        <v>0</v>
      </c>
      <c r="AJ17" s="1382">
        <f t="shared" si="2"/>
        <v>0</v>
      </c>
      <c r="AK17" s="1382">
        <f t="shared" si="2"/>
        <v>0</v>
      </c>
      <c r="AL17" s="1382">
        <f t="shared" si="2"/>
        <v>0</v>
      </c>
      <c r="AM17" s="1383">
        <f t="shared" si="2"/>
        <v>0</v>
      </c>
      <c r="AN17" s="564"/>
      <c r="AO17" s="564"/>
      <c r="AP17" s="564"/>
      <c r="AQ17" s="564"/>
      <c r="AR17" s="564"/>
      <c r="AS17" s="564"/>
      <c r="AT17" s="564"/>
      <c r="AU17" s="564"/>
      <c r="AV17" s="564"/>
      <c r="AW17" s="564"/>
      <c r="AX17" s="564"/>
      <c r="AY17" s="564"/>
      <c r="AZ17" s="564"/>
    </row>
    <row r="18" spans="1:52" s="568" customFormat="1" ht="15" customHeight="1">
      <c r="A18" s="1186"/>
      <c r="B18" s="1377" t="s">
        <v>1025</v>
      </c>
      <c r="C18" s="1384" t="s">
        <v>1026</v>
      </c>
      <c r="D18" s="1379"/>
      <c r="E18" s="1061" t="s">
        <v>945</v>
      </c>
      <c r="F18" s="1057"/>
      <c r="G18" s="1057"/>
      <c r="H18" s="1057"/>
      <c r="I18" s="1057"/>
      <c r="J18" s="1380"/>
      <c r="K18" s="1057"/>
      <c r="L18" s="1057"/>
      <c r="M18" s="1381"/>
      <c r="N18" s="565"/>
      <c r="O18" s="565"/>
      <c r="P18" s="565"/>
      <c r="Q18" s="565"/>
      <c r="R18" s="565"/>
      <c r="S18" s="565"/>
      <c r="T18" s="565"/>
      <c r="U18" s="565"/>
      <c r="V18" s="565"/>
      <c r="W18" s="565"/>
      <c r="X18" s="565"/>
      <c r="Y18" s="565"/>
      <c r="Z18" s="565"/>
      <c r="AA18" s="1186"/>
      <c r="AB18" s="1377" t="s">
        <v>1025</v>
      </c>
      <c r="AC18" s="1384" t="s">
        <v>1026</v>
      </c>
      <c r="AD18" s="1379"/>
      <c r="AE18" s="1061" t="s">
        <v>945</v>
      </c>
      <c r="AF18" s="1385"/>
      <c r="AG18" s="1385"/>
      <c r="AH18" s="1385"/>
      <c r="AI18" s="1385"/>
      <c r="AJ18" s="1385"/>
      <c r="AK18" s="1385"/>
      <c r="AL18" s="1385"/>
      <c r="AM18" s="1386"/>
      <c r="AN18" s="564"/>
      <c r="AO18" s="564"/>
      <c r="AP18" s="564"/>
      <c r="AQ18" s="564"/>
      <c r="AR18" s="564"/>
      <c r="AS18" s="564"/>
      <c r="AT18" s="564"/>
      <c r="AU18" s="564"/>
      <c r="AV18" s="564"/>
      <c r="AW18" s="564"/>
      <c r="AX18" s="564"/>
      <c r="AY18" s="564"/>
      <c r="AZ18" s="564"/>
    </row>
    <row r="19" spans="1:52" s="568" customFormat="1" ht="15" customHeight="1">
      <c r="A19" s="1186"/>
      <c r="B19" s="1377" t="s">
        <v>1027</v>
      </c>
      <c r="C19" s="1384" t="s">
        <v>1028</v>
      </c>
      <c r="D19" s="1379"/>
      <c r="E19" s="1061" t="s">
        <v>945</v>
      </c>
      <c r="F19" s="1057"/>
      <c r="G19" s="1057"/>
      <c r="H19" s="1057"/>
      <c r="I19" s="1057"/>
      <c r="J19" s="1380"/>
      <c r="K19" s="1057"/>
      <c r="L19" s="1057"/>
      <c r="M19" s="1381"/>
      <c r="N19" s="565"/>
      <c r="O19" s="565"/>
      <c r="P19" s="565"/>
      <c r="Q19" s="565"/>
      <c r="R19" s="565"/>
      <c r="S19" s="565"/>
      <c r="T19" s="565"/>
      <c r="U19" s="565"/>
      <c r="V19" s="565"/>
      <c r="W19" s="565"/>
      <c r="X19" s="565"/>
      <c r="Y19" s="565"/>
      <c r="Z19" s="565"/>
      <c r="AA19" s="1186"/>
      <c r="AB19" s="1377" t="s">
        <v>1027</v>
      </c>
      <c r="AC19" s="1384" t="s">
        <v>1028</v>
      </c>
      <c r="AD19" s="1379"/>
      <c r="AE19" s="1061" t="s">
        <v>945</v>
      </c>
      <c r="AF19" s="1385"/>
      <c r="AG19" s="1385"/>
      <c r="AH19" s="1385"/>
      <c r="AI19" s="1385"/>
      <c r="AJ19" s="1385"/>
      <c r="AK19" s="1385"/>
      <c r="AL19" s="1385"/>
      <c r="AM19" s="1386"/>
      <c r="AN19" s="564"/>
      <c r="AO19" s="564"/>
      <c r="AP19" s="564"/>
      <c r="AQ19" s="564"/>
      <c r="AR19" s="564"/>
      <c r="AS19" s="564"/>
      <c r="AT19" s="564"/>
      <c r="AU19" s="564"/>
      <c r="AV19" s="564"/>
      <c r="AW19" s="564"/>
      <c r="AX19" s="564"/>
      <c r="AY19" s="564"/>
      <c r="AZ19" s="564"/>
    </row>
    <row r="20" spans="1:52" s="568" customFormat="1" ht="15" customHeight="1">
      <c r="A20" s="1186"/>
      <c r="B20" s="1377" t="s">
        <v>1029</v>
      </c>
      <c r="C20" s="1384" t="s">
        <v>1030</v>
      </c>
      <c r="D20" s="1379"/>
      <c r="E20" s="1061" t="s">
        <v>945</v>
      </c>
      <c r="F20" s="1057"/>
      <c r="G20" s="1057"/>
      <c r="H20" s="1057"/>
      <c r="I20" s="1057"/>
      <c r="J20" s="1380"/>
      <c r="K20" s="1057"/>
      <c r="L20" s="1057"/>
      <c r="M20" s="1381"/>
      <c r="N20" s="565"/>
      <c r="O20" s="565"/>
      <c r="P20" s="565"/>
      <c r="Q20" s="565"/>
      <c r="R20" s="565"/>
      <c r="S20" s="565"/>
      <c r="T20" s="565"/>
      <c r="U20" s="565"/>
      <c r="V20" s="565"/>
      <c r="W20" s="565"/>
      <c r="X20" s="565"/>
      <c r="Y20" s="565"/>
      <c r="Z20" s="565"/>
      <c r="AA20" s="1186"/>
      <c r="AB20" s="1377" t="s">
        <v>1029</v>
      </c>
      <c r="AC20" s="1384" t="s">
        <v>1030</v>
      </c>
      <c r="AD20" s="1379"/>
      <c r="AE20" s="1061" t="s">
        <v>945</v>
      </c>
      <c r="AF20" s="1385"/>
      <c r="AG20" s="1385"/>
      <c r="AH20" s="1385"/>
      <c r="AI20" s="1385"/>
      <c r="AJ20" s="1385"/>
      <c r="AK20" s="1385"/>
      <c r="AL20" s="1385"/>
      <c r="AM20" s="1386"/>
      <c r="AN20" s="564"/>
      <c r="AO20" s="564"/>
      <c r="AP20" s="564"/>
      <c r="AQ20" s="564"/>
      <c r="AR20" s="564"/>
      <c r="AS20" s="564"/>
      <c r="AT20" s="564"/>
      <c r="AU20" s="564"/>
      <c r="AV20" s="564"/>
      <c r="AW20" s="564"/>
      <c r="AX20" s="564"/>
      <c r="AY20" s="564"/>
      <c r="AZ20" s="564"/>
    </row>
    <row r="21" spans="1:52" s="568" customFormat="1" ht="15" customHeight="1">
      <c r="A21" s="1186"/>
      <c r="B21" s="1377" t="s">
        <v>1031</v>
      </c>
      <c r="C21" s="1378" t="s">
        <v>1032</v>
      </c>
      <c r="D21" s="1379"/>
      <c r="E21" s="1061" t="s">
        <v>945</v>
      </c>
      <c r="F21" s="1057"/>
      <c r="G21" s="1057"/>
      <c r="H21" s="1057"/>
      <c r="I21" s="1057"/>
      <c r="J21" s="1380"/>
      <c r="K21" s="1057"/>
      <c r="L21" s="1057"/>
      <c r="M21" s="1381"/>
      <c r="N21" s="565"/>
      <c r="O21" s="565"/>
      <c r="P21" s="565"/>
      <c r="Q21" s="565"/>
      <c r="R21" s="565"/>
      <c r="S21" s="565"/>
      <c r="T21" s="565"/>
      <c r="U21" s="565"/>
      <c r="V21" s="565"/>
      <c r="W21" s="565"/>
      <c r="X21" s="565"/>
      <c r="Y21" s="565"/>
      <c r="Z21" s="565"/>
      <c r="AA21" s="1186"/>
      <c r="AB21" s="1377" t="s">
        <v>1031</v>
      </c>
      <c r="AC21" s="1378" t="s">
        <v>1032</v>
      </c>
      <c r="AD21" s="1379"/>
      <c r="AE21" s="1061" t="s">
        <v>945</v>
      </c>
      <c r="AF21" s="1382">
        <f aca="true" t="shared" si="3" ref="AF21:AM21">F21-(F22+F23+F24)</f>
        <v>0</v>
      </c>
      <c r="AG21" s="1382">
        <f t="shared" si="3"/>
        <v>0</v>
      </c>
      <c r="AH21" s="1382">
        <f t="shared" si="3"/>
        <v>0</v>
      </c>
      <c r="AI21" s="1382">
        <f t="shared" si="3"/>
        <v>0</v>
      </c>
      <c r="AJ21" s="1382">
        <f t="shared" si="3"/>
        <v>0</v>
      </c>
      <c r="AK21" s="1382">
        <f t="shared" si="3"/>
        <v>0</v>
      </c>
      <c r="AL21" s="1382">
        <f t="shared" si="3"/>
        <v>0</v>
      </c>
      <c r="AM21" s="1383">
        <f t="shared" si="3"/>
        <v>0</v>
      </c>
      <c r="AN21" s="564"/>
      <c r="AO21" s="564"/>
      <c r="AP21" s="564"/>
      <c r="AQ21" s="564"/>
      <c r="AR21" s="564"/>
      <c r="AS21" s="564"/>
      <c r="AT21" s="564"/>
      <c r="AU21" s="564"/>
      <c r="AV21" s="564"/>
      <c r="AW21" s="564"/>
      <c r="AX21" s="564"/>
      <c r="AY21" s="564"/>
      <c r="AZ21" s="564"/>
    </row>
    <row r="22" spans="1:52" s="568" customFormat="1" ht="15" customHeight="1">
      <c r="A22" s="1186"/>
      <c r="B22" s="1377" t="s">
        <v>1033</v>
      </c>
      <c r="C22" s="1384" t="s">
        <v>1026</v>
      </c>
      <c r="D22" s="1379"/>
      <c r="E22" s="1061" t="s">
        <v>945</v>
      </c>
      <c r="F22" s="1057"/>
      <c r="G22" s="1057"/>
      <c r="H22" s="1057"/>
      <c r="I22" s="1057"/>
      <c r="J22" s="1380"/>
      <c r="K22" s="1057"/>
      <c r="L22" s="1057"/>
      <c r="M22" s="1381"/>
      <c r="N22" s="565"/>
      <c r="O22" s="565"/>
      <c r="P22" s="565"/>
      <c r="Q22" s="565"/>
      <c r="R22" s="565"/>
      <c r="S22" s="565"/>
      <c r="T22" s="565"/>
      <c r="U22" s="565"/>
      <c r="V22" s="565"/>
      <c r="W22" s="565"/>
      <c r="X22" s="565"/>
      <c r="Y22" s="565"/>
      <c r="Z22" s="565"/>
      <c r="AA22" s="1186"/>
      <c r="AB22" s="1377" t="s">
        <v>1033</v>
      </c>
      <c r="AC22" s="1384" t="s">
        <v>1026</v>
      </c>
      <c r="AD22" s="1379"/>
      <c r="AE22" s="1061" t="s">
        <v>945</v>
      </c>
      <c r="AF22" s="1385"/>
      <c r="AG22" s="1385"/>
      <c r="AH22" s="1385"/>
      <c r="AI22" s="1385"/>
      <c r="AJ22" s="1385"/>
      <c r="AK22" s="1385"/>
      <c r="AL22" s="1385"/>
      <c r="AM22" s="1386"/>
      <c r="AN22" s="564"/>
      <c r="AO22" s="564"/>
      <c r="AP22" s="564"/>
      <c r="AQ22" s="564"/>
      <c r="AR22" s="564"/>
      <c r="AS22" s="564"/>
      <c r="AT22" s="564"/>
      <c r="AU22" s="564"/>
      <c r="AV22" s="564"/>
      <c r="AW22" s="564"/>
      <c r="AX22" s="564"/>
      <c r="AY22" s="564"/>
      <c r="AZ22" s="564"/>
    </row>
    <row r="23" spans="1:52" s="568" customFormat="1" ht="15" customHeight="1">
      <c r="A23" s="1186"/>
      <c r="B23" s="1377" t="s">
        <v>1034</v>
      </c>
      <c r="C23" s="1384" t="s">
        <v>1028</v>
      </c>
      <c r="D23" s="1379"/>
      <c r="E23" s="1061" t="s">
        <v>945</v>
      </c>
      <c r="F23" s="1057"/>
      <c r="G23" s="1057"/>
      <c r="H23" s="1057"/>
      <c r="I23" s="1057"/>
      <c r="J23" s="1380"/>
      <c r="K23" s="1057"/>
      <c r="L23" s="1057"/>
      <c r="M23" s="1381"/>
      <c r="N23" s="565"/>
      <c r="O23" s="565"/>
      <c r="P23" s="565"/>
      <c r="Q23" s="565"/>
      <c r="R23" s="565"/>
      <c r="S23" s="565"/>
      <c r="T23" s="565"/>
      <c r="U23" s="565"/>
      <c r="V23" s="565"/>
      <c r="W23" s="565"/>
      <c r="X23" s="565"/>
      <c r="Y23" s="565"/>
      <c r="Z23" s="565"/>
      <c r="AA23" s="1186"/>
      <c r="AB23" s="1377" t="s">
        <v>1034</v>
      </c>
      <c r="AC23" s="1384" t="s">
        <v>1028</v>
      </c>
      <c r="AD23" s="1379"/>
      <c r="AE23" s="1061" t="s">
        <v>945</v>
      </c>
      <c r="AF23" s="1385"/>
      <c r="AG23" s="1385"/>
      <c r="AH23" s="1385"/>
      <c r="AI23" s="1385"/>
      <c r="AJ23" s="1385"/>
      <c r="AK23" s="1385"/>
      <c r="AL23" s="1385"/>
      <c r="AM23" s="1386"/>
      <c r="AN23" s="564"/>
      <c r="AO23" s="564"/>
      <c r="AP23" s="564"/>
      <c r="AQ23" s="564"/>
      <c r="AR23" s="564"/>
      <c r="AS23" s="564"/>
      <c r="AT23" s="564"/>
      <c r="AU23" s="564"/>
      <c r="AV23" s="564"/>
      <c r="AW23" s="564"/>
      <c r="AX23" s="564"/>
      <c r="AY23" s="564"/>
      <c r="AZ23" s="564"/>
    </row>
    <row r="24" spans="1:52" s="568" customFormat="1" ht="15" customHeight="1">
      <c r="A24" s="1208"/>
      <c r="B24" s="1377" t="s">
        <v>1035</v>
      </c>
      <c r="C24" s="1387" t="s">
        <v>1030</v>
      </c>
      <c r="D24" s="1388"/>
      <c r="E24" s="1061" t="s">
        <v>945</v>
      </c>
      <c r="F24" s="1057"/>
      <c r="G24" s="1057"/>
      <c r="H24" s="1057"/>
      <c r="I24" s="1057"/>
      <c r="J24" s="1380"/>
      <c r="K24" s="1057"/>
      <c r="L24" s="1057"/>
      <c r="M24" s="1381"/>
      <c r="N24" s="565"/>
      <c r="O24" s="565"/>
      <c r="P24" s="565"/>
      <c r="Q24" s="565"/>
      <c r="R24" s="565"/>
      <c r="S24" s="565"/>
      <c r="T24" s="565"/>
      <c r="U24" s="565"/>
      <c r="V24" s="565"/>
      <c r="W24" s="565"/>
      <c r="X24" s="565"/>
      <c r="Y24" s="565"/>
      <c r="Z24" s="565"/>
      <c r="AA24" s="1208"/>
      <c r="AB24" s="1377" t="s">
        <v>1035</v>
      </c>
      <c r="AC24" s="1387" t="s">
        <v>1030</v>
      </c>
      <c r="AD24" s="1388"/>
      <c r="AE24" s="1061" t="s">
        <v>945</v>
      </c>
      <c r="AF24" s="1385"/>
      <c r="AG24" s="1385"/>
      <c r="AH24" s="1385"/>
      <c r="AI24" s="1385"/>
      <c r="AJ24" s="1385"/>
      <c r="AK24" s="1385"/>
      <c r="AL24" s="1385"/>
      <c r="AM24" s="1386"/>
      <c r="AN24" s="564"/>
      <c r="AO24" s="564"/>
      <c r="AP24" s="564"/>
      <c r="AQ24" s="564"/>
      <c r="AR24" s="564"/>
      <c r="AS24" s="564"/>
      <c r="AT24" s="564"/>
      <c r="AU24" s="564"/>
      <c r="AV24" s="564"/>
      <c r="AW24" s="564"/>
      <c r="AX24" s="564"/>
      <c r="AY24" s="564"/>
      <c r="AZ24" s="564"/>
    </row>
    <row r="25" spans="1:52" s="1373" customFormat="1" ht="15" customHeight="1">
      <c r="A25" s="1374" t="s">
        <v>171</v>
      </c>
      <c r="B25" s="1389" t="s">
        <v>1036</v>
      </c>
      <c r="C25" s="1390" t="s">
        <v>44</v>
      </c>
      <c r="D25" s="1391"/>
      <c r="E25" s="1392" t="s">
        <v>945</v>
      </c>
      <c r="F25" s="1065"/>
      <c r="G25" s="1065"/>
      <c r="H25" s="1065"/>
      <c r="I25" s="1065"/>
      <c r="J25" s="1367"/>
      <c r="K25" s="1065"/>
      <c r="L25" s="1065"/>
      <c r="M25" s="1368"/>
      <c r="N25" s="1369"/>
      <c r="O25" s="1369"/>
      <c r="P25" s="1369"/>
      <c r="Q25" s="1369"/>
      <c r="R25" s="1369"/>
      <c r="S25" s="1369"/>
      <c r="T25" s="1369"/>
      <c r="U25" s="1369"/>
      <c r="V25" s="1369"/>
      <c r="W25" s="1369"/>
      <c r="X25" s="1369"/>
      <c r="Y25" s="1369"/>
      <c r="Z25" s="1369"/>
      <c r="AA25" s="1374" t="s">
        <v>171</v>
      </c>
      <c r="AB25" s="1389" t="s">
        <v>1036</v>
      </c>
      <c r="AC25" s="1390" t="s">
        <v>44</v>
      </c>
      <c r="AD25" s="1391"/>
      <c r="AE25" s="1392" t="s">
        <v>945</v>
      </c>
      <c r="AF25" s="1393">
        <f aca="true" t="shared" si="4" ref="AF25:AM25">F25-(F26+F30+F34)</f>
        <v>0</v>
      </c>
      <c r="AG25" s="1393">
        <f t="shared" si="4"/>
        <v>0</v>
      </c>
      <c r="AH25" s="1393">
        <f t="shared" si="4"/>
        <v>0</v>
      </c>
      <c r="AI25" s="1393">
        <f t="shared" si="4"/>
        <v>0</v>
      </c>
      <c r="AJ25" s="1393">
        <f t="shared" si="4"/>
        <v>0</v>
      </c>
      <c r="AK25" s="1393">
        <f t="shared" si="4"/>
        <v>0</v>
      </c>
      <c r="AL25" s="1393">
        <f t="shared" si="4"/>
        <v>0</v>
      </c>
      <c r="AM25" s="1394">
        <f t="shared" si="4"/>
        <v>0</v>
      </c>
      <c r="AN25" s="1372"/>
      <c r="AO25" s="1372"/>
      <c r="AP25" s="1372"/>
      <c r="AQ25" s="1372"/>
      <c r="AR25" s="1372"/>
      <c r="AS25" s="1372"/>
      <c r="AT25" s="1372"/>
      <c r="AU25" s="1372"/>
      <c r="AV25" s="1372"/>
      <c r="AW25" s="1372"/>
      <c r="AX25" s="1372"/>
      <c r="AY25" s="1372"/>
      <c r="AZ25" s="1372"/>
    </row>
    <row r="26" spans="1:52" s="568" customFormat="1" ht="15" customHeight="1">
      <c r="A26" s="1395"/>
      <c r="B26" s="1396" t="s">
        <v>1037</v>
      </c>
      <c r="C26" s="1378" t="s">
        <v>1038</v>
      </c>
      <c r="D26" s="1379"/>
      <c r="E26" s="1397" t="s">
        <v>945</v>
      </c>
      <c r="F26" s="1057"/>
      <c r="G26" s="1057"/>
      <c r="H26" s="1057"/>
      <c r="I26" s="1057"/>
      <c r="J26" s="1380"/>
      <c r="K26" s="1057"/>
      <c r="L26" s="1057"/>
      <c r="M26" s="1381"/>
      <c r="N26" s="565"/>
      <c r="O26" s="565"/>
      <c r="P26" s="565"/>
      <c r="Q26" s="565"/>
      <c r="R26" s="565"/>
      <c r="S26" s="565"/>
      <c r="T26" s="565"/>
      <c r="U26" s="565"/>
      <c r="V26" s="565"/>
      <c r="W26" s="565"/>
      <c r="X26" s="565"/>
      <c r="Y26" s="565"/>
      <c r="Z26" s="565"/>
      <c r="AA26" s="1395"/>
      <c r="AB26" s="1396" t="s">
        <v>1037</v>
      </c>
      <c r="AC26" s="1378" t="s">
        <v>1038</v>
      </c>
      <c r="AD26" s="1379"/>
      <c r="AE26" s="1397" t="s">
        <v>945</v>
      </c>
      <c r="AF26" s="1382">
        <f aca="true" t="shared" si="5" ref="AF26:AM26">F26-(F27+F28+F29)</f>
        <v>0</v>
      </c>
      <c r="AG26" s="1382">
        <f t="shared" si="5"/>
        <v>0</v>
      </c>
      <c r="AH26" s="1382">
        <f t="shared" si="5"/>
        <v>0</v>
      </c>
      <c r="AI26" s="1382">
        <f t="shared" si="5"/>
        <v>0</v>
      </c>
      <c r="AJ26" s="1382">
        <f t="shared" si="5"/>
        <v>0</v>
      </c>
      <c r="AK26" s="1382">
        <f t="shared" si="5"/>
        <v>0</v>
      </c>
      <c r="AL26" s="1382">
        <f t="shared" si="5"/>
        <v>0</v>
      </c>
      <c r="AM26" s="1383">
        <f t="shared" si="5"/>
        <v>0</v>
      </c>
      <c r="AN26" s="564"/>
      <c r="AO26" s="564"/>
      <c r="AP26" s="564"/>
      <c r="AQ26" s="564"/>
      <c r="AR26" s="564"/>
      <c r="AS26" s="564"/>
      <c r="AT26" s="564"/>
      <c r="AU26" s="564"/>
      <c r="AV26" s="564"/>
      <c r="AW26" s="564"/>
      <c r="AX26" s="564"/>
      <c r="AY26" s="564"/>
      <c r="AZ26" s="564"/>
    </row>
    <row r="27" spans="1:52" s="568" customFormat="1" ht="15" customHeight="1">
      <c r="A27" s="1395"/>
      <c r="B27" s="1398" t="s">
        <v>1039</v>
      </c>
      <c r="C27" s="1384" t="s">
        <v>1040</v>
      </c>
      <c r="D27" s="1379"/>
      <c r="E27" s="1397" t="s">
        <v>945</v>
      </c>
      <c r="F27" s="1057"/>
      <c r="G27" s="1057"/>
      <c r="H27" s="1057"/>
      <c r="I27" s="1057"/>
      <c r="J27" s="1380"/>
      <c r="K27" s="1057"/>
      <c r="L27" s="1057"/>
      <c r="M27" s="1381"/>
      <c r="N27" s="565"/>
      <c r="O27" s="565"/>
      <c r="P27" s="565"/>
      <c r="Q27" s="565"/>
      <c r="R27" s="565"/>
      <c r="S27" s="565"/>
      <c r="T27" s="565"/>
      <c r="U27" s="565"/>
      <c r="V27" s="565"/>
      <c r="W27" s="565"/>
      <c r="X27" s="565"/>
      <c r="Y27" s="565"/>
      <c r="Z27" s="565"/>
      <c r="AA27" s="1395"/>
      <c r="AB27" s="1398" t="s">
        <v>1039</v>
      </c>
      <c r="AC27" s="1384" t="s">
        <v>1040</v>
      </c>
      <c r="AD27" s="1379"/>
      <c r="AE27" s="1397" t="s">
        <v>945</v>
      </c>
      <c r="AF27" s="1385"/>
      <c r="AG27" s="1385"/>
      <c r="AH27" s="1385"/>
      <c r="AI27" s="1385"/>
      <c r="AJ27" s="1385"/>
      <c r="AK27" s="1385"/>
      <c r="AL27" s="1385"/>
      <c r="AM27" s="1386"/>
      <c r="AN27" s="564"/>
      <c r="AO27" s="564"/>
      <c r="AP27" s="564"/>
      <c r="AQ27" s="564"/>
      <c r="AR27" s="564"/>
      <c r="AS27" s="564"/>
      <c r="AT27" s="564"/>
      <c r="AU27" s="564"/>
      <c r="AV27" s="564"/>
      <c r="AW27" s="564"/>
      <c r="AX27" s="564"/>
      <c r="AY27" s="564"/>
      <c r="AZ27" s="564"/>
    </row>
    <row r="28" spans="1:52" s="568" customFormat="1" ht="15" customHeight="1">
      <c r="A28" s="1186"/>
      <c r="B28" s="1398" t="s">
        <v>1041</v>
      </c>
      <c r="C28" s="1384" t="s">
        <v>1042</v>
      </c>
      <c r="D28" s="1379"/>
      <c r="E28" s="1397" t="s">
        <v>945</v>
      </c>
      <c r="F28" s="1057"/>
      <c r="G28" s="1057"/>
      <c r="H28" s="1057"/>
      <c r="I28" s="1057"/>
      <c r="J28" s="1380"/>
      <c r="K28" s="1057"/>
      <c r="L28" s="1057"/>
      <c r="M28" s="1381"/>
      <c r="N28" s="565"/>
      <c r="O28" s="565"/>
      <c r="P28" s="565"/>
      <c r="Q28" s="565"/>
      <c r="R28" s="565"/>
      <c r="S28" s="565"/>
      <c r="T28" s="565"/>
      <c r="U28" s="565"/>
      <c r="V28" s="565"/>
      <c r="W28" s="565"/>
      <c r="X28" s="565"/>
      <c r="Y28" s="565"/>
      <c r="Z28" s="565"/>
      <c r="AA28" s="1186"/>
      <c r="AB28" s="1398" t="s">
        <v>1041</v>
      </c>
      <c r="AC28" s="1384" t="s">
        <v>1042</v>
      </c>
      <c r="AD28" s="1379"/>
      <c r="AE28" s="1397" t="s">
        <v>945</v>
      </c>
      <c r="AF28" s="1385"/>
      <c r="AG28" s="1385"/>
      <c r="AH28" s="1385"/>
      <c r="AI28" s="1385"/>
      <c r="AJ28" s="1385"/>
      <c r="AK28" s="1385"/>
      <c r="AL28" s="1385"/>
      <c r="AM28" s="1386"/>
      <c r="AN28" s="564"/>
      <c r="AO28" s="564"/>
      <c r="AP28" s="564"/>
      <c r="AQ28" s="564"/>
      <c r="AR28" s="564"/>
      <c r="AS28" s="564"/>
      <c r="AT28" s="564"/>
      <c r="AU28" s="564"/>
      <c r="AV28" s="564"/>
      <c r="AW28" s="564"/>
      <c r="AX28" s="564"/>
      <c r="AY28" s="564"/>
      <c r="AZ28" s="564"/>
    </row>
    <row r="29" spans="1:52" s="568" customFormat="1" ht="15" customHeight="1">
      <c r="A29" s="1186"/>
      <c r="B29" s="1398" t="s">
        <v>1043</v>
      </c>
      <c r="C29" s="1384" t="s">
        <v>1044</v>
      </c>
      <c r="D29" s="1379"/>
      <c r="E29" s="1397" t="s">
        <v>945</v>
      </c>
      <c r="F29" s="1057"/>
      <c r="G29" s="1057"/>
      <c r="H29" s="1057"/>
      <c r="I29" s="1057"/>
      <c r="J29" s="1380"/>
      <c r="K29" s="1057"/>
      <c r="L29" s="1057"/>
      <c r="M29" s="1381"/>
      <c r="N29" s="565"/>
      <c r="O29" s="565"/>
      <c r="P29" s="565"/>
      <c r="Q29" s="565"/>
      <c r="R29" s="565"/>
      <c r="S29" s="565"/>
      <c r="T29" s="565"/>
      <c r="U29" s="565"/>
      <c r="V29" s="565"/>
      <c r="W29" s="565"/>
      <c r="X29" s="565"/>
      <c r="Y29" s="565"/>
      <c r="Z29" s="565"/>
      <c r="AA29" s="1186"/>
      <c r="AB29" s="1398" t="s">
        <v>1043</v>
      </c>
      <c r="AC29" s="1384" t="s">
        <v>1045</v>
      </c>
      <c r="AD29" s="1379"/>
      <c r="AE29" s="1397" t="s">
        <v>945</v>
      </c>
      <c r="AF29" s="1385"/>
      <c r="AG29" s="1385"/>
      <c r="AH29" s="1385"/>
      <c r="AI29" s="1385"/>
      <c r="AJ29" s="1385"/>
      <c r="AK29" s="1385"/>
      <c r="AL29" s="1385"/>
      <c r="AM29" s="1386"/>
      <c r="AN29" s="564"/>
      <c r="AO29" s="564"/>
      <c r="AP29" s="564"/>
      <c r="AQ29" s="564"/>
      <c r="AR29" s="564"/>
      <c r="AS29" s="564"/>
      <c r="AT29" s="564"/>
      <c r="AU29" s="564"/>
      <c r="AV29" s="564"/>
      <c r="AW29" s="564"/>
      <c r="AX29" s="564"/>
      <c r="AY29" s="564"/>
      <c r="AZ29" s="564"/>
    </row>
    <row r="30" spans="1:52" s="568" customFormat="1" ht="15" customHeight="1">
      <c r="A30" s="1186"/>
      <c r="B30" s="1396" t="s">
        <v>1046</v>
      </c>
      <c r="C30" s="1378" t="s">
        <v>1047</v>
      </c>
      <c r="D30" s="1379"/>
      <c r="E30" s="1397" t="s">
        <v>945</v>
      </c>
      <c r="F30" s="1057"/>
      <c r="G30" s="1057"/>
      <c r="H30" s="1057"/>
      <c r="I30" s="1057"/>
      <c r="J30" s="1380"/>
      <c r="K30" s="1057"/>
      <c r="L30" s="1057"/>
      <c r="M30" s="1381"/>
      <c r="N30" s="565"/>
      <c r="O30" s="565"/>
      <c r="P30" s="565"/>
      <c r="Q30" s="565"/>
      <c r="R30" s="565"/>
      <c r="S30" s="565"/>
      <c r="T30" s="565"/>
      <c r="U30" s="565"/>
      <c r="V30" s="565"/>
      <c r="W30" s="565"/>
      <c r="X30" s="565"/>
      <c r="Y30" s="565"/>
      <c r="Z30" s="565"/>
      <c r="AA30" s="1186"/>
      <c r="AB30" s="1396" t="s">
        <v>1046</v>
      </c>
      <c r="AC30" s="1378" t="s">
        <v>1048</v>
      </c>
      <c r="AD30" s="1379"/>
      <c r="AE30" s="1397" t="s">
        <v>945</v>
      </c>
      <c r="AF30" s="1382">
        <f aca="true" t="shared" si="6" ref="AF30:AM30">F30-(F31+F32+F33)</f>
        <v>0</v>
      </c>
      <c r="AG30" s="1382">
        <f t="shared" si="6"/>
        <v>0</v>
      </c>
      <c r="AH30" s="1382">
        <f t="shared" si="6"/>
        <v>0</v>
      </c>
      <c r="AI30" s="1382">
        <f t="shared" si="6"/>
        <v>0</v>
      </c>
      <c r="AJ30" s="1382">
        <f t="shared" si="6"/>
        <v>0</v>
      </c>
      <c r="AK30" s="1382">
        <f t="shared" si="6"/>
        <v>0</v>
      </c>
      <c r="AL30" s="1382">
        <f t="shared" si="6"/>
        <v>0</v>
      </c>
      <c r="AM30" s="1383">
        <f t="shared" si="6"/>
        <v>0</v>
      </c>
      <c r="AN30" s="564"/>
      <c r="AO30" s="564"/>
      <c r="AP30" s="564"/>
      <c r="AQ30" s="564"/>
      <c r="AR30" s="564"/>
      <c r="AS30" s="564"/>
      <c r="AT30" s="564"/>
      <c r="AU30" s="564"/>
      <c r="AV30" s="564"/>
      <c r="AW30" s="564"/>
      <c r="AX30" s="564"/>
      <c r="AY30" s="564"/>
      <c r="AZ30" s="564"/>
    </row>
    <row r="31" spans="1:52" s="568" customFormat="1" ht="15" customHeight="1">
      <c r="A31" s="1186"/>
      <c r="B31" s="1398" t="s">
        <v>1049</v>
      </c>
      <c r="C31" s="1384" t="s">
        <v>1040</v>
      </c>
      <c r="D31" s="1379"/>
      <c r="E31" s="1397" t="s">
        <v>945</v>
      </c>
      <c r="F31" s="1057"/>
      <c r="G31" s="1057"/>
      <c r="H31" s="1057"/>
      <c r="I31" s="1057"/>
      <c r="J31" s="1380"/>
      <c r="K31" s="1057"/>
      <c r="L31" s="1057"/>
      <c r="M31" s="1381"/>
      <c r="N31" s="565"/>
      <c r="O31" s="565"/>
      <c r="P31" s="565"/>
      <c r="Q31" s="565"/>
      <c r="R31" s="565"/>
      <c r="S31" s="565"/>
      <c r="T31" s="565"/>
      <c r="U31" s="565"/>
      <c r="V31" s="565"/>
      <c r="W31" s="565"/>
      <c r="X31" s="565"/>
      <c r="Y31" s="565"/>
      <c r="Z31" s="565"/>
      <c r="AA31" s="1186"/>
      <c r="AB31" s="1398" t="s">
        <v>1049</v>
      </c>
      <c r="AC31" s="1384" t="s">
        <v>1040</v>
      </c>
      <c r="AD31" s="1379"/>
      <c r="AE31" s="1397" t="s">
        <v>945</v>
      </c>
      <c r="AF31" s="1057"/>
      <c r="AG31" s="1057"/>
      <c r="AH31" s="1057"/>
      <c r="AI31" s="1057"/>
      <c r="AJ31" s="1057"/>
      <c r="AK31" s="1057"/>
      <c r="AL31" s="1057"/>
      <c r="AM31" s="1381"/>
      <c r="AN31" s="564"/>
      <c r="AO31" s="564"/>
      <c r="AP31" s="564"/>
      <c r="AQ31" s="564"/>
      <c r="AR31" s="564"/>
      <c r="AS31" s="564"/>
      <c r="AT31" s="564"/>
      <c r="AU31" s="564"/>
      <c r="AV31" s="564"/>
      <c r="AW31" s="564"/>
      <c r="AX31" s="564"/>
      <c r="AY31" s="564"/>
      <c r="AZ31" s="564"/>
    </row>
    <row r="32" spans="1:52" s="568" customFormat="1" ht="15" customHeight="1">
      <c r="A32" s="1399"/>
      <c r="B32" s="1398" t="s">
        <v>1050</v>
      </c>
      <c r="C32" s="1384" t="s">
        <v>1042</v>
      </c>
      <c r="D32" s="1379"/>
      <c r="E32" s="1397" t="s">
        <v>945</v>
      </c>
      <c r="F32" s="1400"/>
      <c r="G32" s="1400"/>
      <c r="H32" s="1400"/>
      <c r="I32" s="1400"/>
      <c r="J32" s="1401"/>
      <c r="K32" s="1400"/>
      <c r="L32" s="1400"/>
      <c r="M32" s="1402"/>
      <c r="N32" s="565"/>
      <c r="O32" s="565"/>
      <c r="P32" s="565"/>
      <c r="Q32" s="565"/>
      <c r="R32" s="565"/>
      <c r="S32" s="565"/>
      <c r="T32" s="565"/>
      <c r="U32" s="565"/>
      <c r="V32" s="565"/>
      <c r="W32" s="565"/>
      <c r="X32" s="565"/>
      <c r="Y32" s="565"/>
      <c r="Z32" s="565"/>
      <c r="AA32" s="1399"/>
      <c r="AB32" s="1398" t="s">
        <v>1050</v>
      </c>
      <c r="AC32" s="1384" t="s">
        <v>1042</v>
      </c>
      <c r="AD32" s="1379"/>
      <c r="AE32" s="1397" t="s">
        <v>945</v>
      </c>
      <c r="AF32" s="1400"/>
      <c r="AG32" s="1400"/>
      <c r="AH32" s="1400"/>
      <c r="AI32" s="1400"/>
      <c r="AJ32" s="1400"/>
      <c r="AK32" s="1400"/>
      <c r="AL32" s="1400"/>
      <c r="AM32" s="1402"/>
      <c r="AN32" s="564"/>
      <c r="AO32" s="564"/>
      <c r="AP32" s="564"/>
      <c r="AQ32" s="564"/>
      <c r="AR32" s="564"/>
      <c r="AS32" s="564"/>
      <c r="AT32" s="564"/>
      <c r="AU32" s="564"/>
      <c r="AV32" s="564"/>
      <c r="AW32" s="564"/>
      <c r="AX32" s="564"/>
      <c r="AY32" s="564"/>
      <c r="AZ32" s="564"/>
    </row>
    <row r="33" spans="1:52" s="568" customFormat="1" ht="15" customHeight="1">
      <c r="A33" s="1399"/>
      <c r="B33" s="1398" t="s">
        <v>1051</v>
      </c>
      <c r="C33" s="1384" t="s">
        <v>1044</v>
      </c>
      <c r="D33" s="1379"/>
      <c r="E33" s="1397" t="s">
        <v>945</v>
      </c>
      <c r="F33" s="1403"/>
      <c r="G33" s="1400"/>
      <c r="H33" s="1400"/>
      <c r="I33" s="1400"/>
      <c r="J33" s="1404"/>
      <c r="K33" s="1400"/>
      <c r="L33" s="1400"/>
      <c r="M33" s="1402"/>
      <c r="N33" s="565"/>
      <c r="O33" s="565"/>
      <c r="P33" s="565"/>
      <c r="Q33" s="565"/>
      <c r="R33" s="565"/>
      <c r="S33" s="565"/>
      <c r="T33" s="565"/>
      <c r="U33" s="565"/>
      <c r="V33" s="565"/>
      <c r="W33" s="565"/>
      <c r="X33" s="565"/>
      <c r="Y33" s="565"/>
      <c r="Z33" s="565"/>
      <c r="AA33" s="1399"/>
      <c r="AB33" s="1398" t="s">
        <v>1051</v>
      </c>
      <c r="AC33" s="1384" t="s">
        <v>1045</v>
      </c>
      <c r="AD33" s="1379"/>
      <c r="AE33" s="1397" t="s">
        <v>945</v>
      </c>
      <c r="AF33" s="1403"/>
      <c r="AG33" s="1400"/>
      <c r="AH33" s="1400"/>
      <c r="AI33" s="1400"/>
      <c r="AJ33" s="1403"/>
      <c r="AK33" s="1400"/>
      <c r="AL33" s="1400"/>
      <c r="AM33" s="1402"/>
      <c r="AN33" s="564"/>
      <c r="AO33" s="564"/>
      <c r="AP33" s="564"/>
      <c r="AQ33" s="564"/>
      <c r="AR33" s="564"/>
      <c r="AS33" s="564"/>
      <c r="AT33" s="564"/>
      <c r="AU33" s="564"/>
      <c r="AV33" s="564"/>
      <c r="AW33" s="564"/>
      <c r="AX33" s="564"/>
      <c r="AY33" s="564"/>
      <c r="AZ33" s="564"/>
    </row>
    <row r="34" spans="1:52" s="568" customFormat="1" ht="15" customHeight="1" thickBot="1">
      <c r="A34" s="1405"/>
      <c r="B34" s="1406" t="s">
        <v>1052</v>
      </c>
      <c r="C34" s="1407" t="s">
        <v>1053</v>
      </c>
      <c r="D34" s="1408"/>
      <c r="E34" s="1099" t="s">
        <v>945</v>
      </c>
      <c r="F34" s="1409"/>
      <c r="G34" s="1410"/>
      <c r="H34" s="1410"/>
      <c r="I34" s="1410"/>
      <c r="J34" s="1411"/>
      <c r="K34" s="1410"/>
      <c r="L34" s="1410"/>
      <c r="M34" s="1412"/>
      <c r="N34" s="1162"/>
      <c r="O34" s="1162"/>
      <c r="P34" s="1162"/>
      <c r="Q34" s="1162"/>
      <c r="R34" s="1162"/>
      <c r="S34" s="565"/>
      <c r="T34" s="565"/>
      <c r="U34" s="565"/>
      <c r="V34" s="565"/>
      <c r="W34" s="565"/>
      <c r="X34" s="565"/>
      <c r="Y34" s="565"/>
      <c r="Z34" s="565"/>
      <c r="AA34" s="1405"/>
      <c r="AB34" s="1406" t="s">
        <v>1052</v>
      </c>
      <c r="AC34" s="1407" t="s">
        <v>1053</v>
      </c>
      <c r="AD34" s="1408"/>
      <c r="AE34" s="1099" t="s">
        <v>945</v>
      </c>
      <c r="AF34" s="1409"/>
      <c r="AG34" s="1410"/>
      <c r="AH34" s="1410"/>
      <c r="AI34" s="1410"/>
      <c r="AJ34" s="1409"/>
      <c r="AK34" s="1410"/>
      <c r="AL34" s="1410"/>
      <c r="AM34" s="1412"/>
      <c r="AN34" s="564"/>
      <c r="AO34" s="564"/>
      <c r="AP34" s="564"/>
      <c r="AQ34" s="564"/>
      <c r="AR34" s="564"/>
      <c r="AS34" s="564"/>
      <c r="AT34" s="564"/>
      <c r="AU34" s="564"/>
      <c r="AV34" s="564"/>
      <c r="AW34" s="564"/>
      <c r="AX34" s="564"/>
      <c r="AY34" s="564"/>
      <c r="AZ34" s="564"/>
    </row>
    <row r="35" spans="1:39" s="1322" customFormat="1" ht="15" customHeight="1">
      <c r="A35" s="1413"/>
      <c r="B35" s="565"/>
      <c r="C35" s="565"/>
      <c r="D35" s="565"/>
      <c r="E35" s="1330"/>
      <c r="F35" s="1330"/>
      <c r="G35" s="1330"/>
      <c r="H35" s="1330"/>
      <c r="I35" s="1330"/>
      <c r="J35" s="1330"/>
      <c r="K35" s="1330"/>
      <c r="L35" s="1330"/>
      <c r="M35" s="1331"/>
      <c r="S35" s="1330"/>
      <c r="T35" s="1330"/>
      <c r="U35" s="1330"/>
      <c r="V35" s="1330"/>
      <c r="W35" s="1330"/>
      <c r="X35" s="1330"/>
      <c r="Y35" s="1330"/>
      <c r="Z35" s="1330"/>
      <c r="AA35" s="1413"/>
      <c r="AB35" s="1330"/>
      <c r="AC35" s="1330"/>
      <c r="AD35" s="1330"/>
      <c r="AE35" s="1330"/>
      <c r="AF35" s="1330"/>
      <c r="AG35" s="1330"/>
      <c r="AH35" s="1330"/>
      <c r="AI35" s="1330"/>
      <c r="AJ35" s="1330"/>
      <c r="AK35" s="1330"/>
      <c r="AL35" s="1330"/>
      <c r="AM35" s="1331"/>
    </row>
    <row r="36" spans="1:52" s="568" customFormat="1" ht="15" customHeight="1">
      <c r="A36" s="1413"/>
      <c r="B36" s="1414" t="s">
        <v>1055</v>
      </c>
      <c r="C36" s="1330"/>
      <c r="D36" s="569"/>
      <c r="E36" s="569"/>
      <c r="F36" s="569"/>
      <c r="G36" s="1330"/>
      <c r="H36" s="1330"/>
      <c r="I36" s="1330"/>
      <c r="J36" s="565"/>
      <c r="K36" s="1330"/>
      <c r="L36" s="1330"/>
      <c r="M36" s="1331"/>
      <c r="N36" s="1322"/>
      <c r="O36" s="1322"/>
      <c r="P36" s="1322"/>
      <c r="Q36" s="1322"/>
      <c r="R36" s="1322"/>
      <c r="S36" s="1330"/>
      <c r="T36" s="1330"/>
      <c r="U36" s="1330"/>
      <c r="V36" s="1330"/>
      <c r="W36" s="1330"/>
      <c r="X36" s="1330"/>
      <c r="Y36" s="1330"/>
      <c r="Z36" s="1330"/>
      <c r="AA36" s="1413"/>
      <c r="AB36" s="1330"/>
      <c r="AC36" s="1330"/>
      <c r="AD36" s="1330"/>
      <c r="AE36" s="1330"/>
      <c r="AF36" s="1330"/>
      <c r="AG36" s="1330"/>
      <c r="AH36" s="1330"/>
      <c r="AI36" s="1330"/>
      <c r="AJ36" s="1330"/>
      <c r="AK36" s="1330"/>
      <c r="AL36" s="1330"/>
      <c r="AM36" s="1331"/>
      <c r="AN36" s="1322"/>
      <c r="AO36" s="1322"/>
      <c r="AP36" s="1322"/>
      <c r="AQ36" s="1322"/>
      <c r="AR36" s="1322"/>
      <c r="AS36" s="1322"/>
      <c r="AT36" s="1322"/>
      <c r="AU36" s="1322"/>
      <c r="AV36" s="1322"/>
      <c r="AW36" s="1322"/>
      <c r="AX36" s="1322"/>
      <c r="AY36" s="1322"/>
      <c r="AZ36" s="1322"/>
    </row>
    <row r="37" spans="1:52" s="568" customFormat="1" ht="15" customHeight="1" thickBot="1">
      <c r="A37" s="1415"/>
      <c r="B37" s="1416"/>
      <c r="C37" s="1416"/>
      <c r="D37" s="1416"/>
      <c r="E37" s="1416"/>
      <c r="F37" s="1416"/>
      <c r="G37" s="1417"/>
      <c r="H37" s="1417"/>
      <c r="I37" s="1417"/>
      <c r="J37" s="1417"/>
      <c r="K37" s="1417"/>
      <c r="L37" s="1417"/>
      <c r="M37" s="1418"/>
      <c r="N37" s="1322"/>
      <c r="O37" s="1322"/>
      <c r="P37" s="1322"/>
      <c r="Q37" s="1322"/>
      <c r="R37" s="1322"/>
      <c r="S37" s="1330"/>
      <c r="T37" s="1330"/>
      <c r="U37" s="1330"/>
      <c r="V37" s="1330"/>
      <c r="W37" s="1330"/>
      <c r="X37" s="1330"/>
      <c r="Y37" s="1330"/>
      <c r="Z37" s="1330"/>
      <c r="AA37" s="1415"/>
      <c r="AB37" s="1417"/>
      <c r="AC37" s="1417"/>
      <c r="AD37" s="1417"/>
      <c r="AE37" s="1417"/>
      <c r="AF37" s="1417"/>
      <c r="AG37" s="1417"/>
      <c r="AH37" s="1417"/>
      <c r="AI37" s="1417"/>
      <c r="AJ37" s="1417"/>
      <c r="AK37" s="1417"/>
      <c r="AL37" s="1417"/>
      <c r="AM37" s="1418"/>
      <c r="AN37" s="1322"/>
      <c r="AO37" s="1322"/>
      <c r="AP37" s="1322"/>
      <c r="AQ37" s="1322"/>
      <c r="AR37" s="1322"/>
      <c r="AS37" s="1322"/>
      <c r="AT37" s="1322"/>
      <c r="AU37" s="1322"/>
      <c r="AV37" s="1322"/>
      <c r="AW37" s="1322"/>
      <c r="AX37" s="1322"/>
      <c r="AY37" s="1322"/>
      <c r="AZ37" s="1322"/>
    </row>
    <row r="38" spans="1:52" s="568" customFormat="1" ht="15" customHeight="1">
      <c r="A38" s="1322"/>
      <c r="E38" s="1322"/>
      <c r="G38" s="1322"/>
      <c r="H38" s="1322"/>
      <c r="I38" s="1322"/>
      <c r="J38" s="1322"/>
      <c r="K38" s="1322"/>
      <c r="L38" s="1322"/>
      <c r="M38" s="1322"/>
      <c r="N38" s="1322"/>
      <c r="O38" s="1322"/>
      <c r="P38" s="1322"/>
      <c r="Q38" s="1322"/>
      <c r="R38" s="1322"/>
      <c r="S38" s="1330"/>
      <c r="T38" s="1330"/>
      <c r="U38" s="1330"/>
      <c r="V38" s="1330"/>
      <c r="W38" s="1330"/>
      <c r="X38" s="1330"/>
      <c r="Y38" s="1330"/>
      <c r="Z38" s="1330"/>
      <c r="AA38" s="1322"/>
      <c r="AB38" s="1322"/>
      <c r="AC38" s="1322"/>
      <c r="AD38" s="1322"/>
      <c r="AE38" s="1322"/>
      <c r="AF38" s="1322"/>
      <c r="AG38" s="1322"/>
      <c r="AH38" s="1322"/>
      <c r="AI38" s="1322"/>
      <c r="AJ38" s="1322"/>
      <c r="AK38" s="1322"/>
      <c r="AL38" s="1322"/>
      <c r="AM38" s="1322"/>
      <c r="AN38" s="1322"/>
      <c r="AO38" s="1322"/>
      <c r="AP38" s="1322"/>
      <c r="AQ38" s="1322"/>
      <c r="AR38" s="1322"/>
      <c r="AS38" s="1322"/>
      <c r="AT38" s="1322"/>
      <c r="AU38" s="1322"/>
      <c r="AV38" s="1322"/>
      <c r="AW38" s="1322"/>
      <c r="AX38" s="1322"/>
      <c r="AY38" s="1322"/>
      <c r="AZ38" s="1322"/>
    </row>
    <row r="39" spans="1:52" s="568" customFormat="1" ht="15" customHeight="1">
      <c r="A39" s="1322"/>
      <c r="C39" s="565"/>
      <c r="D39" s="561"/>
      <c r="E39" s="1322"/>
      <c r="F39" s="1322"/>
      <c r="G39" s="1322"/>
      <c r="H39" s="1322"/>
      <c r="I39" s="1322"/>
      <c r="J39" s="1322"/>
      <c r="K39" s="1322"/>
      <c r="L39" s="1322"/>
      <c r="M39" s="1322"/>
      <c r="N39" s="1322"/>
      <c r="O39" s="1322"/>
      <c r="P39" s="1322"/>
      <c r="Q39" s="1322"/>
      <c r="R39" s="1322"/>
      <c r="S39" s="1330"/>
      <c r="T39" s="1330"/>
      <c r="U39" s="1330"/>
      <c r="V39" s="1330"/>
      <c r="W39" s="1330"/>
      <c r="X39" s="1330"/>
      <c r="Y39" s="1330"/>
      <c r="Z39" s="1330"/>
      <c r="AA39" s="1322"/>
      <c r="AB39" s="1322"/>
      <c r="AC39" s="1322"/>
      <c r="AD39" s="1322"/>
      <c r="AE39" s="1322"/>
      <c r="AF39" s="1322"/>
      <c r="AG39" s="1322"/>
      <c r="AH39" s="1322"/>
      <c r="AI39" s="1322"/>
      <c r="AJ39" s="1322"/>
      <c r="AK39" s="1322"/>
      <c r="AL39" s="1322"/>
      <c r="AM39" s="1322"/>
      <c r="AN39" s="1322"/>
      <c r="AO39" s="1322"/>
      <c r="AP39" s="1322"/>
      <c r="AQ39" s="1322"/>
      <c r="AR39" s="1322"/>
      <c r="AS39" s="1322"/>
      <c r="AT39" s="1322"/>
      <c r="AU39" s="1322"/>
      <c r="AV39" s="1322"/>
      <c r="AW39" s="1322"/>
      <c r="AX39" s="1322"/>
      <c r="AY39" s="1322"/>
      <c r="AZ39" s="1322"/>
    </row>
    <row r="40" spans="1:52" s="568" customFormat="1" ht="15" customHeight="1">
      <c r="A40" s="1322"/>
      <c r="C40" s="565"/>
      <c r="D40" s="565"/>
      <c r="E40" s="1322"/>
      <c r="F40" s="1322"/>
      <c r="G40" s="1322"/>
      <c r="H40" s="1322"/>
      <c r="I40" s="1322"/>
      <c r="J40" s="1322"/>
      <c r="K40" s="1322"/>
      <c r="L40" s="1322"/>
      <c r="M40" s="1322"/>
      <c r="N40" s="1322"/>
      <c r="O40" s="1322"/>
      <c r="P40" s="1322"/>
      <c r="Q40" s="1322"/>
      <c r="R40" s="1322"/>
      <c r="S40" s="1330"/>
      <c r="T40" s="1330"/>
      <c r="U40" s="1330"/>
      <c r="V40" s="1330"/>
      <c r="W40" s="1330"/>
      <c r="X40" s="1330"/>
      <c r="Y40" s="1330"/>
      <c r="Z40" s="1330"/>
      <c r="AA40" s="1322"/>
      <c r="AB40" s="1322"/>
      <c r="AC40" s="1322"/>
      <c r="AD40" s="1322"/>
      <c r="AE40" s="1322"/>
      <c r="AF40" s="1322"/>
      <c r="AG40" s="1322"/>
      <c r="AH40" s="1322"/>
      <c r="AI40" s="1322"/>
      <c r="AJ40" s="1322"/>
      <c r="AK40" s="1322"/>
      <c r="AL40" s="1322"/>
      <c r="AM40" s="1322"/>
      <c r="AN40" s="1322"/>
      <c r="AO40" s="1322"/>
      <c r="AP40" s="1322"/>
      <c r="AQ40" s="1322"/>
      <c r="AR40" s="1322"/>
      <c r="AS40" s="1322"/>
      <c r="AT40" s="1322"/>
      <c r="AU40" s="1322"/>
      <c r="AV40" s="1322"/>
      <c r="AW40" s="1322"/>
      <c r="AX40" s="1322"/>
      <c r="AY40" s="1322"/>
      <c r="AZ40" s="1322"/>
    </row>
    <row r="41" spans="1:52" s="568" customFormat="1" ht="15" customHeight="1">
      <c r="A41" s="1322"/>
      <c r="B41" s="1419"/>
      <c r="C41" s="565"/>
      <c r="D41" s="565"/>
      <c r="E41" s="1322"/>
      <c r="F41" s="1322"/>
      <c r="G41" s="1322"/>
      <c r="H41" s="1322"/>
      <c r="I41" s="1322"/>
      <c r="J41" s="1322"/>
      <c r="K41" s="1322"/>
      <c r="L41" s="1322"/>
      <c r="M41" s="1322"/>
      <c r="N41" s="1322"/>
      <c r="O41" s="1322"/>
      <c r="P41" s="1322"/>
      <c r="Q41" s="1322"/>
      <c r="R41" s="1322"/>
      <c r="S41" s="1330"/>
      <c r="T41" s="1330"/>
      <c r="U41" s="1330"/>
      <c r="V41" s="1330"/>
      <c r="W41" s="1330"/>
      <c r="X41" s="1330"/>
      <c r="Y41" s="1330"/>
      <c r="Z41" s="1330"/>
      <c r="AA41" s="1322"/>
      <c r="AB41" s="1322"/>
      <c r="AC41" s="1322"/>
      <c r="AD41" s="1322"/>
      <c r="AE41" s="1322"/>
      <c r="AF41" s="1322"/>
      <c r="AG41" s="1322"/>
      <c r="AH41" s="1322"/>
      <c r="AI41" s="1322"/>
      <c r="AJ41" s="1322"/>
      <c r="AK41" s="1322"/>
      <c r="AL41" s="1322"/>
      <c r="AM41" s="1322"/>
      <c r="AN41" s="1322"/>
      <c r="AO41" s="1322"/>
      <c r="AP41" s="1322"/>
      <c r="AQ41" s="1322"/>
      <c r="AR41" s="1322"/>
      <c r="AS41" s="1322"/>
      <c r="AT41" s="1322"/>
      <c r="AU41" s="1322"/>
      <c r="AV41" s="1322"/>
      <c r="AW41" s="1322"/>
      <c r="AX41" s="1322"/>
      <c r="AY41" s="1322"/>
      <c r="AZ41" s="1322"/>
    </row>
    <row r="42" spans="1:52" s="568" customFormat="1" ht="15" customHeight="1">
      <c r="A42" s="1420"/>
      <c r="B42" s="1421"/>
      <c r="C42" s="569"/>
      <c r="D42" s="565"/>
      <c r="E42" s="1322"/>
      <c r="F42" s="1322"/>
      <c r="G42" s="564"/>
      <c r="H42" s="564"/>
      <c r="I42" s="564"/>
      <c r="J42" s="1322"/>
      <c r="K42" s="1322"/>
      <c r="L42" s="1322"/>
      <c r="M42" s="1322"/>
      <c r="N42" s="1322"/>
      <c r="O42" s="1322"/>
      <c r="P42" s="1322"/>
      <c r="Q42" s="1322"/>
      <c r="R42" s="1322"/>
      <c r="S42" s="1330"/>
      <c r="T42" s="1330"/>
      <c r="U42" s="1330"/>
      <c r="V42" s="1330"/>
      <c r="W42" s="1330"/>
      <c r="X42" s="1330"/>
      <c r="Y42" s="1330"/>
      <c r="Z42" s="1330"/>
      <c r="AA42" s="1322"/>
      <c r="AB42" s="1322"/>
      <c r="AC42" s="1322"/>
      <c r="AD42" s="1322"/>
      <c r="AE42" s="1322"/>
      <c r="AF42" s="1322"/>
      <c r="AG42" s="1322"/>
      <c r="AH42" s="1322"/>
      <c r="AI42" s="1322"/>
      <c r="AJ42" s="1322"/>
      <c r="AK42" s="1322"/>
      <c r="AL42" s="1322"/>
      <c r="AM42" s="1322"/>
      <c r="AN42" s="1322"/>
      <c r="AO42" s="1322"/>
      <c r="AP42" s="1322"/>
      <c r="AQ42" s="1322"/>
      <c r="AR42" s="1322"/>
      <c r="AS42" s="1322"/>
      <c r="AT42" s="1322"/>
      <c r="AU42" s="1322"/>
      <c r="AV42" s="1322"/>
      <c r="AW42" s="1322"/>
      <c r="AX42" s="1322"/>
      <c r="AY42" s="1322"/>
      <c r="AZ42" s="1322"/>
    </row>
    <row r="43" spans="1:52" s="569" customFormat="1" ht="15" customHeight="1">
      <c r="A43" s="1420"/>
      <c r="B43" s="1322"/>
      <c r="C43" s="1322"/>
      <c r="D43" s="1322"/>
      <c r="E43" s="1322"/>
      <c r="F43" s="1322"/>
      <c r="G43" s="564"/>
      <c r="H43" s="564"/>
      <c r="I43" s="564"/>
      <c r="J43" s="565"/>
      <c r="K43" s="565"/>
      <c r="L43" s="565"/>
      <c r="M43" s="565"/>
      <c r="N43" s="565"/>
      <c r="O43" s="1322"/>
      <c r="P43" s="1322"/>
      <c r="Q43" s="1322"/>
      <c r="R43" s="1322"/>
      <c r="S43" s="1330"/>
      <c r="T43" s="1330"/>
      <c r="U43" s="1330"/>
      <c r="V43" s="1330"/>
      <c r="W43" s="1330"/>
      <c r="X43" s="1330"/>
      <c r="Y43" s="1330"/>
      <c r="Z43" s="1330"/>
      <c r="AA43" s="1322"/>
      <c r="AB43" s="1322"/>
      <c r="AC43" s="1322"/>
      <c r="AD43" s="1322"/>
      <c r="AE43" s="1322"/>
      <c r="AF43" s="1322"/>
      <c r="AG43" s="1322"/>
      <c r="AH43" s="1322"/>
      <c r="AI43" s="1322"/>
      <c r="AJ43" s="1322"/>
      <c r="AK43" s="1322"/>
      <c r="AL43" s="1322"/>
      <c r="AM43" s="1322"/>
      <c r="AN43" s="1322"/>
      <c r="AO43" s="1322"/>
      <c r="AP43" s="1322"/>
      <c r="AQ43" s="1322"/>
      <c r="AR43" s="1322"/>
      <c r="AS43" s="1322"/>
      <c r="AT43" s="1322"/>
      <c r="AU43" s="1322"/>
      <c r="AV43" s="1322"/>
      <c r="AW43" s="1322"/>
      <c r="AX43" s="1322"/>
      <c r="AY43" s="1322"/>
      <c r="AZ43" s="1322"/>
    </row>
    <row r="44" spans="1:52" s="568" customFormat="1" ht="15" customHeight="1">
      <c r="A44" s="1420"/>
      <c r="B44" s="1322"/>
      <c r="C44" s="1322"/>
      <c r="D44" s="1322"/>
      <c r="E44" s="1322"/>
      <c r="F44" s="1322"/>
      <c r="G44" s="564"/>
      <c r="H44" s="564"/>
      <c r="I44" s="564"/>
      <c r="J44" s="1322"/>
      <c r="K44" s="1322"/>
      <c r="L44" s="1322"/>
      <c r="M44" s="1322"/>
      <c r="N44" s="1322"/>
      <c r="O44" s="1322"/>
      <c r="P44" s="1322"/>
      <c r="Q44" s="1322"/>
      <c r="R44" s="1322"/>
      <c r="S44" s="1330"/>
      <c r="T44" s="1330"/>
      <c r="U44" s="1330"/>
      <c r="V44" s="1330"/>
      <c r="W44" s="1330"/>
      <c r="X44" s="1330"/>
      <c r="Y44" s="1330"/>
      <c r="Z44" s="1330"/>
      <c r="AA44" s="1322"/>
      <c r="AB44" s="1322"/>
      <c r="AC44" s="1322"/>
      <c r="AD44" s="1322"/>
      <c r="AE44" s="1322"/>
      <c r="AF44" s="1322"/>
      <c r="AG44" s="1322"/>
      <c r="AH44" s="1322"/>
      <c r="AI44" s="1322"/>
      <c r="AJ44" s="1322"/>
      <c r="AK44" s="1322"/>
      <c r="AL44" s="1322"/>
      <c r="AM44" s="1322"/>
      <c r="AN44" s="1322"/>
      <c r="AO44" s="1322"/>
      <c r="AP44" s="1322"/>
      <c r="AQ44" s="1322"/>
      <c r="AR44" s="1322"/>
      <c r="AS44" s="1322"/>
      <c r="AT44" s="1322"/>
      <c r="AU44" s="1322"/>
      <c r="AV44" s="1322"/>
      <c r="AW44" s="1322"/>
      <c r="AX44" s="1322"/>
      <c r="AY44" s="1322"/>
      <c r="AZ44" s="1322"/>
    </row>
    <row r="45" spans="1:52" s="568" customFormat="1" ht="15" customHeight="1">
      <c r="A45" s="1420"/>
      <c r="B45" s="1420"/>
      <c r="C45" s="564"/>
      <c r="D45" s="564"/>
      <c r="E45" s="564"/>
      <c r="F45" s="564"/>
      <c r="G45" s="564"/>
      <c r="H45" s="564"/>
      <c r="I45" s="564"/>
      <c r="J45" s="1322"/>
      <c r="K45" s="1322"/>
      <c r="L45" s="1322"/>
      <c r="M45" s="1322"/>
      <c r="N45" s="1322"/>
      <c r="O45" s="1322"/>
      <c r="P45" s="1322"/>
      <c r="Q45" s="1322"/>
      <c r="R45" s="1322"/>
      <c r="S45" s="1330"/>
      <c r="T45" s="1330"/>
      <c r="U45" s="1330"/>
      <c r="V45" s="1330"/>
      <c r="W45" s="1330"/>
      <c r="X45" s="1330"/>
      <c r="Y45" s="1330"/>
      <c r="Z45" s="1330"/>
      <c r="AA45" s="1322"/>
      <c r="AB45" s="1322"/>
      <c r="AC45" s="1322"/>
      <c r="AD45" s="1322"/>
      <c r="AE45" s="1322"/>
      <c r="AF45" s="1322"/>
      <c r="AG45" s="1322"/>
      <c r="AH45" s="1322"/>
      <c r="AI45" s="1322"/>
      <c r="AJ45" s="1322"/>
      <c r="AK45" s="1322"/>
      <c r="AL45" s="1322"/>
      <c r="AM45" s="1322"/>
      <c r="AN45" s="1322"/>
      <c r="AO45" s="1322"/>
      <c r="AP45" s="1322"/>
      <c r="AQ45" s="1322"/>
      <c r="AR45" s="1322"/>
      <c r="AS45" s="1322"/>
      <c r="AT45" s="1322"/>
      <c r="AU45" s="1322"/>
      <c r="AV45" s="1322"/>
      <c r="AW45" s="1322"/>
      <c r="AX45" s="1322"/>
      <c r="AY45" s="1322"/>
      <c r="AZ45" s="1322"/>
    </row>
    <row r="46" spans="1:52" s="568" customFormat="1" ht="15" customHeight="1">
      <c r="A46" s="1420"/>
      <c r="B46" s="1420"/>
      <c r="C46" s="564"/>
      <c r="D46" s="564"/>
      <c r="E46" s="564"/>
      <c r="F46" s="564"/>
      <c r="G46" s="564"/>
      <c r="H46" s="564"/>
      <c r="I46" s="564"/>
      <c r="J46" s="564"/>
      <c r="K46" s="564"/>
      <c r="L46" s="564"/>
      <c r="M46" s="564"/>
      <c r="N46" s="564"/>
      <c r="O46" s="1322"/>
      <c r="P46" s="1322"/>
      <c r="Q46" s="1322"/>
      <c r="R46" s="1322"/>
      <c r="S46" s="1330"/>
      <c r="T46" s="1330"/>
      <c r="U46" s="1330"/>
      <c r="V46" s="1330"/>
      <c r="W46" s="1330"/>
      <c r="X46" s="1330"/>
      <c r="Y46" s="1330"/>
      <c r="Z46" s="1330"/>
      <c r="AA46" s="1322"/>
      <c r="AB46" s="1322"/>
      <c r="AC46" s="1322"/>
      <c r="AD46" s="1322"/>
      <c r="AE46" s="1322"/>
      <c r="AF46" s="1322"/>
      <c r="AG46" s="1322"/>
      <c r="AH46" s="1322"/>
      <c r="AI46" s="1322"/>
      <c r="AJ46" s="1322"/>
      <c r="AK46" s="1322"/>
      <c r="AL46" s="1322"/>
      <c r="AM46" s="1322"/>
      <c r="AN46" s="1322"/>
      <c r="AO46" s="1322"/>
      <c r="AP46" s="1322"/>
      <c r="AQ46" s="1322"/>
      <c r="AR46" s="1322"/>
      <c r="AS46" s="1322"/>
      <c r="AT46" s="1322"/>
      <c r="AU46" s="1322"/>
      <c r="AV46" s="1322"/>
      <c r="AW46" s="1322"/>
      <c r="AX46" s="1322"/>
      <c r="AY46" s="1322"/>
      <c r="AZ46" s="1322"/>
    </row>
    <row r="47" spans="1:52" s="568" customFormat="1" ht="15" customHeight="1">
      <c r="A47" s="1420"/>
      <c r="B47" s="1420"/>
      <c r="C47" s="564"/>
      <c r="D47" s="564"/>
      <c r="E47" s="564"/>
      <c r="F47" s="564"/>
      <c r="G47" s="564"/>
      <c r="H47" s="564"/>
      <c r="I47" s="564"/>
      <c r="J47" s="1322"/>
      <c r="K47" s="1322"/>
      <c r="L47" s="1322"/>
      <c r="M47" s="1322"/>
      <c r="N47" s="1322"/>
      <c r="O47" s="1322"/>
      <c r="P47" s="1322"/>
      <c r="Q47" s="1322"/>
      <c r="R47" s="1322"/>
      <c r="S47" s="1330"/>
      <c r="T47" s="1330"/>
      <c r="U47" s="1330"/>
      <c r="V47" s="1330"/>
      <c r="W47" s="1330"/>
      <c r="X47" s="1330"/>
      <c r="Y47" s="1330"/>
      <c r="Z47" s="1330"/>
      <c r="AA47" s="1322"/>
      <c r="AB47" s="1322"/>
      <c r="AC47" s="1322"/>
      <c r="AD47" s="1322"/>
      <c r="AE47" s="1322"/>
      <c r="AF47" s="1322"/>
      <c r="AG47" s="1322"/>
      <c r="AH47" s="1322"/>
      <c r="AI47" s="1322"/>
      <c r="AJ47" s="1322"/>
      <c r="AK47" s="1322"/>
      <c r="AL47" s="1322"/>
      <c r="AM47" s="1322"/>
      <c r="AN47" s="1322"/>
      <c r="AO47" s="1322"/>
      <c r="AP47" s="1322"/>
      <c r="AQ47" s="1322"/>
      <c r="AR47" s="1322"/>
      <c r="AS47" s="1322"/>
      <c r="AT47" s="1322"/>
      <c r="AU47" s="1322"/>
      <c r="AV47" s="1322"/>
      <c r="AW47" s="1322"/>
      <c r="AX47" s="1322"/>
      <c r="AY47" s="1322"/>
      <c r="AZ47" s="1322"/>
    </row>
    <row r="48" spans="1:26" s="1322" customFormat="1" ht="15" customHeight="1">
      <c r="A48" s="1420"/>
      <c r="B48" s="1420"/>
      <c r="C48" s="564"/>
      <c r="D48" s="564"/>
      <c r="E48" s="564"/>
      <c r="F48" s="564"/>
      <c r="G48" s="564"/>
      <c r="H48" s="564"/>
      <c r="I48" s="564"/>
      <c r="S48" s="1330"/>
      <c r="T48" s="1330"/>
      <c r="U48" s="1330"/>
      <c r="V48" s="1330"/>
      <c r="W48" s="1330"/>
      <c r="X48" s="1330"/>
      <c r="Y48" s="1330"/>
      <c r="Z48" s="1330"/>
    </row>
    <row r="49" spans="10:14" ht="15" customHeight="1">
      <c r="J49" s="1322"/>
      <c r="K49" s="1322"/>
      <c r="L49" s="1322"/>
      <c r="M49" s="1322"/>
      <c r="N49" s="1322"/>
    </row>
    <row r="50" spans="1:14" ht="15" customHeight="1">
      <c r="A50" s="564"/>
      <c r="B50" s="564"/>
      <c r="K50" s="1322"/>
      <c r="L50" s="1322"/>
      <c r="M50" s="1322"/>
      <c r="N50" s="1322"/>
    </row>
    <row r="51" spans="11:14" ht="15" customHeight="1">
      <c r="K51" s="1322"/>
      <c r="L51" s="1322"/>
      <c r="M51" s="1322"/>
      <c r="N51" s="1322"/>
    </row>
    <row r="52" spans="11:14" ht="15" customHeight="1">
      <c r="K52" s="1322"/>
      <c r="L52" s="1322"/>
      <c r="M52" s="1322"/>
      <c r="N52" s="1322"/>
    </row>
    <row r="53" spans="11:14" ht="15" customHeight="1">
      <c r="K53" s="1322"/>
      <c r="L53" s="1322"/>
      <c r="M53" s="1322"/>
      <c r="N53" s="1322"/>
    </row>
    <row r="54" spans="11:14" ht="15" customHeight="1">
      <c r="K54" s="1322"/>
      <c r="L54" s="1322"/>
      <c r="M54" s="1322"/>
      <c r="N54" s="1322"/>
    </row>
    <row r="55" spans="11:14" ht="15" customHeight="1">
      <c r="K55" s="1322"/>
      <c r="L55" s="1322"/>
      <c r="M55" s="1322"/>
      <c r="N55" s="1322"/>
    </row>
    <row r="56" spans="11:14" ht="15" customHeight="1">
      <c r="K56" s="1322"/>
      <c r="L56" s="1322"/>
      <c r="M56" s="1322"/>
      <c r="N56" s="1322"/>
    </row>
    <row r="57" spans="11:14" ht="15" customHeight="1">
      <c r="K57" s="1322"/>
      <c r="L57" s="1322"/>
      <c r="M57" s="1322"/>
      <c r="N57" s="1322"/>
    </row>
    <row r="58" ht="15" customHeight="1"/>
    <row r="59" spans="1:14" ht="15" customHeight="1">
      <c r="A59" s="564"/>
      <c r="B59" s="564"/>
      <c r="K59" s="1322"/>
      <c r="L59" s="1322"/>
      <c r="M59" s="1322"/>
      <c r="N59" s="1322"/>
    </row>
    <row r="60" spans="11:14" ht="15" customHeight="1">
      <c r="K60" s="1322"/>
      <c r="L60" s="1322"/>
      <c r="M60" s="1322"/>
      <c r="N60" s="1322"/>
    </row>
    <row r="61" spans="11:14" ht="15" customHeight="1">
      <c r="K61" s="1322"/>
      <c r="L61" s="1322"/>
      <c r="M61" s="1322"/>
      <c r="N61" s="1322"/>
    </row>
    <row r="62" spans="11:14" ht="15" customHeight="1">
      <c r="K62" s="1322"/>
      <c r="L62" s="1322"/>
      <c r="M62" s="1322"/>
      <c r="N62" s="1322"/>
    </row>
    <row r="63" spans="11:14" ht="15" customHeight="1">
      <c r="K63" s="1322"/>
      <c r="L63" s="1322"/>
      <c r="M63" s="1322"/>
      <c r="N63" s="1322"/>
    </row>
    <row r="64" spans="11:14" ht="15" customHeight="1">
      <c r="K64" s="1322"/>
      <c r="L64" s="1322"/>
      <c r="M64" s="1322"/>
      <c r="N64" s="1322"/>
    </row>
    <row r="65" spans="11:14" ht="15" customHeight="1">
      <c r="K65" s="1322"/>
      <c r="L65" s="1322"/>
      <c r="M65" s="1322"/>
      <c r="N65" s="1322"/>
    </row>
    <row r="66" spans="5:14" ht="15" customHeight="1">
      <c r="E66" s="1322"/>
      <c r="F66" s="1322"/>
      <c r="G66" s="1322"/>
      <c r="H66" s="1322"/>
      <c r="I66" s="1322"/>
      <c r="K66" s="1322"/>
      <c r="L66" s="1322"/>
      <c r="M66" s="1322"/>
      <c r="N66" s="1322"/>
    </row>
    <row r="67" spans="5:9" ht="15" customHeight="1">
      <c r="E67" s="1322"/>
      <c r="F67" s="1322"/>
      <c r="G67" s="1322"/>
      <c r="H67" s="1322"/>
      <c r="I67" s="1322"/>
    </row>
    <row r="68" spans="5:14" ht="15" customHeight="1">
      <c r="E68" s="1322"/>
      <c r="F68" s="1322"/>
      <c r="G68" s="1322"/>
      <c r="H68" s="1322"/>
      <c r="I68" s="1322"/>
      <c r="K68" s="1322"/>
      <c r="L68" s="1322"/>
      <c r="M68" s="1322"/>
      <c r="N68" s="1322"/>
    </row>
    <row r="69" spans="1:14" ht="15" customHeight="1">
      <c r="A69" s="564"/>
      <c r="B69" s="564"/>
      <c r="E69" s="1322"/>
      <c r="F69" s="1322"/>
      <c r="G69" s="1322"/>
      <c r="H69" s="1322"/>
      <c r="I69" s="1322"/>
      <c r="K69" s="1322"/>
      <c r="L69" s="1322"/>
      <c r="M69" s="1322"/>
      <c r="N69" s="1322"/>
    </row>
    <row r="70" spans="1:14" ht="15" customHeight="1">
      <c r="A70" s="564"/>
      <c r="B70" s="564"/>
      <c r="E70" s="1322"/>
      <c r="F70" s="1322"/>
      <c r="G70" s="1322"/>
      <c r="H70" s="1322"/>
      <c r="I70" s="1322"/>
      <c r="K70" s="1322"/>
      <c r="L70" s="1322"/>
      <c r="M70" s="1322"/>
      <c r="N70" s="1322"/>
    </row>
    <row r="71" spans="5:14" ht="15" customHeight="1">
      <c r="E71" s="1322"/>
      <c r="F71" s="1322"/>
      <c r="G71" s="1322"/>
      <c r="H71" s="1322"/>
      <c r="I71" s="1322"/>
      <c r="K71" s="1322"/>
      <c r="L71" s="1322"/>
      <c r="M71" s="1322"/>
      <c r="N71" s="1322"/>
    </row>
    <row r="72" spans="5:14" ht="15" customHeight="1">
      <c r="E72" s="1322"/>
      <c r="F72" s="1322"/>
      <c r="G72" s="1322"/>
      <c r="H72" s="1322"/>
      <c r="I72" s="1322"/>
      <c r="K72" s="1322"/>
      <c r="L72" s="1322"/>
      <c r="M72" s="1322"/>
      <c r="N72" s="1322"/>
    </row>
    <row r="73" spans="1:14" ht="15" customHeight="1">
      <c r="A73" s="1322"/>
      <c r="B73" s="1322"/>
      <c r="C73" s="1322"/>
      <c r="D73" s="1322"/>
      <c r="E73" s="1322"/>
      <c r="F73" s="1322"/>
      <c r="G73" s="1322"/>
      <c r="H73" s="1322"/>
      <c r="I73" s="1322"/>
      <c r="K73" s="1322"/>
      <c r="L73" s="1322"/>
      <c r="M73" s="1322"/>
      <c r="N73" s="1322"/>
    </row>
    <row r="74" spans="10:14" ht="15" customHeight="1">
      <c r="J74" s="1322"/>
      <c r="K74" s="1322"/>
      <c r="L74" s="1322"/>
      <c r="M74" s="1322"/>
      <c r="N74" s="1322"/>
    </row>
    <row r="75" spans="10:14" ht="15" customHeight="1">
      <c r="J75" s="1322"/>
      <c r="K75" s="1322"/>
      <c r="L75" s="1322"/>
      <c r="M75" s="1322"/>
      <c r="N75" s="1322"/>
    </row>
    <row r="76" spans="10:14" ht="15" customHeight="1">
      <c r="J76" s="1322"/>
      <c r="K76" s="1322"/>
      <c r="L76" s="1322"/>
      <c r="M76" s="1322"/>
      <c r="N76" s="1322"/>
    </row>
    <row r="77" ht="15" customHeight="1">
      <c r="J77" s="1322"/>
    </row>
    <row r="78" ht="15" customHeight="1">
      <c r="J78" s="1322"/>
    </row>
    <row r="79" spans="10:14" ht="15" customHeight="1">
      <c r="J79" s="1322"/>
      <c r="K79" s="1322"/>
      <c r="L79" s="1322"/>
      <c r="M79" s="1322"/>
      <c r="N79" s="1322"/>
    </row>
    <row r="80" spans="10:14" ht="15" customHeight="1">
      <c r="J80" s="1322"/>
      <c r="K80" s="1322"/>
      <c r="L80" s="1322"/>
      <c r="M80" s="1322"/>
      <c r="N80" s="1322"/>
    </row>
    <row r="81" spans="10:14" ht="12.75" customHeight="1">
      <c r="J81" s="1322"/>
      <c r="K81" s="1322"/>
      <c r="L81" s="1322"/>
      <c r="M81" s="1322"/>
      <c r="N81" s="1322"/>
    </row>
    <row r="110" spans="59:62" ht="12.75" customHeight="1">
      <c r="BG110" s="1422"/>
      <c r="BH110" s="1422"/>
      <c r="BI110" s="1422"/>
      <c r="BJ110" s="1422"/>
    </row>
  </sheetData>
  <sheetProtection/>
  <mergeCells count="21">
    <mergeCell ref="J2:K2"/>
    <mergeCell ref="J12:M12"/>
    <mergeCell ref="J13:K13"/>
    <mergeCell ref="L13:M13"/>
    <mergeCell ref="F12:I12"/>
    <mergeCell ref="C13:D13"/>
    <mergeCell ref="E2:E3"/>
    <mergeCell ref="F2:F3"/>
    <mergeCell ref="H2:H3"/>
    <mergeCell ref="G2:G3"/>
    <mergeCell ref="D2:D3"/>
    <mergeCell ref="C9:F9"/>
    <mergeCell ref="AJ12:AM12"/>
    <mergeCell ref="AJ13:AK13"/>
    <mergeCell ref="AL13:AM13"/>
    <mergeCell ref="AF12:AI12"/>
    <mergeCell ref="AC13:AD13"/>
    <mergeCell ref="AF13:AG13"/>
    <mergeCell ref="AH13:AI13"/>
    <mergeCell ref="F13:G13"/>
    <mergeCell ref="H13:I13"/>
  </mergeCells>
  <printOptions horizontalCentered="1" verticalCentered="1"/>
  <pageMargins left="0.1968503937007874" right="0.1968503937007874" top="0.1968503937007874" bottom="0.1968503937007874" header="0" footer="0"/>
  <pageSetup horizontalDpi="600" verticalDpi="600" orientation="landscape" paperSize="9" scale="54" r:id="rId2"/>
  <colBreaks count="1" manualBreakCount="1">
    <brk id="13" max="65535" man="1"/>
  </colBreaks>
  <drawing r:id="rId1"/>
</worksheet>
</file>

<file path=xl/worksheets/sheet13.xml><?xml version="1.0" encoding="utf-8"?>
<worksheet xmlns="http://schemas.openxmlformats.org/spreadsheetml/2006/main" xmlns:r="http://schemas.openxmlformats.org/officeDocument/2006/relationships">
  <dimension ref="A1:E73"/>
  <sheetViews>
    <sheetView showGridLines="0" zoomScaleSheetLayoutView="100" workbookViewId="0" topLeftCell="A1">
      <selection activeCell="A1" sqref="A1"/>
    </sheetView>
  </sheetViews>
  <sheetFormatPr defaultColWidth="9.00390625" defaultRowHeight="12.75"/>
  <cols>
    <col min="1" max="1" width="10.00390625" style="1166" customWidth="1"/>
    <col min="2" max="5" width="50.625" style="1166" customWidth="1"/>
    <col min="6" max="16384" width="9.00390625" style="1166" customWidth="1"/>
  </cols>
  <sheetData>
    <row r="1" spans="1:2" ht="16.5" thickBot="1">
      <c r="A1" s="1164"/>
      <c r="B1" s="1165"/>
    </row>
    <row r="2" spans="1:5" ht="15.75">
      <c r="A2" s="1167"/>
      <c r="B2" s="1168" t="s">
        <v>1</v>
      </c>
      <c r="C2" s="1169"/>
      <c r="D2" s="1169"/>
      <c r="E2" s="1170"/>
    </row>
    <row r="3" spans="1:5" ht="15.75">
      <c r="A3" s="1171"/>
      <c r="B3" s="1172" t="s">
        <v>1</v>
      </c>
      <c r="C3" s="1173"/>
      <c r="D3" s="1173"/>
      <c r="E3" s="1174"/>
    </row>
    <row r="4" spans="1:5" ht="18" customHeight="1">
      <c r="A4" s="1171"/>
      <c r="B4" s="1172" t="s">
        <v>1</v>
      </c>
      <c r="C4" s="1711" t="s">
        <v>184</v>
      </c>
      <c r="D4" s="1711"/>
      <c r="E4" s="1712"/>
    </row>
    <row r="5" spans="1:5" ht="18" customHeight="1">
      <c r="A5" s="1171"/>
      <c r="B5" s="1172"/>
      <c r="C5" s="1713"/>
      <c r="D5" s="1713"/>
      <c r="E5" s="1712"/>
    </row>
    <row r="6" spans="1:5" ht="18" customHeight="1">
      <c r="A6" s="1171"/>
      <c r="B6" s="1175" t="s">
        <v>1</v>
      </c>
      <c r="C6" s="1714" t="s">
        <v>53</v>
      </c>
      <c r="D6" s="1714"/>
      <c r="E6" s="1715"/>
    </row>
    <row r="7" spans="1:5" ht="18" customHeight="1">
      <c r="A7" s="1171"/>
      <c r="B7" s="1172"/>
      <c r="C7" s="1714" t="s">
        <v>152</v>
      </c>
      <c r="D7" s="1714"/>
      <c r="E7" s="1715"/>
    </row>
    <row r="8" spans="1:5" ht="18" customHeight="1">
      <c r="A8" s="1171"/>
      <c r="B8" s="1172"/>
      <c r="C8" s="1716" t="s">
        <v>964</v>
      </c>
      <c r="D8" s="1716"/>
      <c r="E8" s="1717"/>
    </row>
    <row r="9" spans="1:5" ht="15.75">
      <c r="A9" s="1176"/>
      <c r="B9" s="1177"/>
      <c r="C9" s="1177"/>
      <c r="D9" s="1177"/>
      <c r="E9" s="1178"/>
    </row>
    <row r="10" spans="1:5" ht="15.75">
      <c r="A10" s="1179" t="s">
        <v>1</v>
      </c>
      <c r="B10" s="4" t="s">
        <v>1</v>
      </c>
      <c r="C10" s="1180" t="s">
        <v>1</v>
      </c>
      <c r="D10" s="1270"/>
      <c r="E10" s="1181"/>
    </row>
    <row r="11" spans="1:5" ht="18">
      <c r="A11" s="1179" t="s">
        <v>66</v>
      </c>
      <c r="B11" s="1182" t="s">
        <v>66</v>
      </c>
      <c r="C11" s="1702" t="s">
        <v>202</v>
      </c>
      <c r="D11" s="1703"/>
      <c r="E11" s="1704"/>
    </row>
    <row r="12" spans="1:5" ht="15.75" customHeight="1">
      <c r="A12" s="1183" t="s">
        <v>54</v>
      </c>
      <c r="B12" s="1182"/>
      <c r="C12" s="1705" t="s">
        <v>69</v>
      </c>
      <c r="D12" s="1707" t="s">
        <v>999</v>
      </c>
      <c r="E12" s="1709" t="s">
        <v>57</v>
      </c>
    </row>
    <row r="13" spans="1:5" ht="15.75">
      <c r="A13" s="1184" t="s">
        <v>1</v>
      </c>
      <c r="B13" s="1185"/>
      <c r="C13" s="1706"/>
      <c r="D13" s="1708"/>
      <c r="E13" s="1710"/>
    </row>
    <row r="14" spans="1:5" ht="15.75" customHeight="1">
      <c r="A14" s="1186">
        <v>1</v>
      </c>
      <c r="B14" s="1187" t="s">
        <v>58</v>
      </c>
      <c r="C14" s="1188" t="s">
        <v>926</v>
      </c>
      <c r="D14" s="1271" t="s">
        <v>965</v>
      </c>
      <c r="E14" s="1189" t="s">
        <v>887</v>
      </c>
    </row>
    <row r="15" spans="1:5" ht="15.75" customHeight="1">
      <c r="A15" s="1738" t="s">
        <v>1057</v>
      </c>
      <c r="B15" s="1042" t="s">
        <v>118</v>
      </c>
      <c r="C15" s="1190" t="s">
        <v>47</v>
      </c>
      <c r="D15" s="1272" t="s">
        <v>965</v>
      </c>
      <c r="E15" s="1746" t="s">
        <v>17</v>
      </c>
    </row>
    <row r="16" spans="1:5" ht="15.75" customHeight="1">
      <c r="A16" s="1738" t="s">
        <v>1058</v>
      </c>
      <c r="B16" s="1042" t="s">
        <v>119</v>
      </c>
      <c r="C16" s="1192" t="s">
        <v>869</v>
      </c>
      <c r="D16" s="1273" t="s">
        <v>965</v>
      </c>
      <c r="E16" s="1193" t="s">
        <v>888</v>
      </c>
    </row>
    <row r="17" spans="1:5" ht="15.75" customHeight="1">
      <c r="A17" s="1186" t="s">
        <v>83</v>
      </c>
      <c r="B17" s="1055" t="s">
        <v>43</v>
      </c>
      <c r="C17" s="1190" t="s">
        <v>189</v>
      </c>
      <c r="D17" s="1272" t="s">
        <v>965</v>
      </c>
      <c r="E17" s="1746" t="s">
        <v>1089</v>
      </c>
    </row>
    <row r="18" spans="1:5" s="1195" customFormat="1" ht="15.75" customHeight="1">
      <c r="A18" s="1186" t="s">
        <v>171</v>
      </c>
      <c r="B18" s="1055" t="s">
        <v>44</v>
      </c>
      <c r="C18" s="1194" t="s">
        <v>190</v>
      </c>
      <c r="D18" s="1273" t="s">
        <v>965</v>
      </c>
      <c r="E18" s="1207" t="s">
        <v>1090</v>
      </c>
    </row>
    <row r="19" spans="1:5" s="1195" customFormat="1" ht="15.75" customHeight="1">
      <c r="A19" s="1186" t="s">
        <v>842</v>
      </c>
      <c r="B19" s="1062" t="s">
        <v>117</v>
      </c>
      <c r="C19" s="1196" t="s">
        <v>191</v>
      </c>
      <c r="D19" s="1274" t="s">
        <v>965</v>
      </c>
      <c r="E19" s="1197" t="s">
        <v>192</v>
      </c>
    </row>
    <row r="20" spans="1:5" s="1195" customFormat="1" ht="15.75" customHeight="1">
      <c r="A20" s="1198">
        <v>2</v>
      </c>
      <c r="B20" s="1199" t="s">
        <v>120</v>
      </c>
      <c r="C20" s="1205" t="s">
        <v>1080</v>
      </c>
      <c r="D20" s="1275" t="s">
        <v>965</v>
      </c>
      <c r="E20" s="1747" t="s">
        <v>1091</v>
      </c>
    </row>
    <row r="21" spans="1:5" s="1195" customFormat="1" ht="15.75" customHeight="1">
      <c r="A21" s="1201">
        <v>3</v>
      </c>
      <c r="B21" s="1199" t="s">
        <v>179</v>
      </c>
      <c r="C21" s="1190" t="s">
        <v>46</v>
      </c>
      <c r="D21" s="1272" t="s">
        <v>965</v>
      </c>
      <c r="E21" s="1747" t="s">
        <v>1092</v>
      </c>
    </row>
    <row r="22" spans="1:5" s="1195" customFormat="1" ht="15.75" customHeight="1">
      <c r="A22" s="1202">
        <v>4</v>
      </c>
      <c r="B22" s="1199" t="s">
        <v>121</v>
      </c>
      <c r="C22" s="1194" t="s">
        <v>45</v>
      </c>
      <c r="D22" s="1273" t="s">
        <v>965</v>
      </c>
      <c r="E22" s="1747" t="s">
        <v>1093</v>
      </c>
    </row>
    <row r="23" spans="1:5" s="1195" customFormat="1" ht="15.75" customHeight="1">
      <c r="A23" s="1203">
        <v>5</v>
      </c>
      <c r="B23" s="1204" t="s">
        <v>122</v>
      </c>
      <c r="C23" s="1205" t="s">
        <v>1081</v>
      </c>
      <c r="D23" s="1276" t="s">
        <v>965</v>
      </c>
      <c r="E23" s="1191" t="s">
        <v>206</v>
      </c>
    </row>
    <row r="24" spans="1:5" s="1195" customFormat="1" ht="15.75" customHeight="1">
      <c r="A24" s="1186" t="s">
        <v>88</v>
      </c>
      <c r="B24" s="1076" t="s">
        <v>43</v>
      </c>
      <c r="C24" s="1206" t="s">
        <v>204</v>
      </c>
      <c r="D24" s="1277" t="s">
        <v>965</v>
      </c>
      <c r="E24" s="1207" t="s">
        <v>1094</v>
      </c>
    </row>
    <row r="25" spans="1:5" s="1195" customFormat="1" ht="15.75" customHeight="1">
      <c r="A25" s="1186" t="s">
        <v>174</v>
      </c>
      <c r="B25" s="1076" t="s">
        <v>44</v>
      </c>
      <c r="C25" s="1206" t="s">
        <v>205</v>
      </c>
      <c r="D25" s="1277" t="s">
        <v>965</v>
      </c>
      <c r="E25" s="1207" t="s">
        <v>1095</v>
      </c>
    </row>
    <row r="26" spans="1:5" s="1195" customFormat="1" ht="15.75" customHeight="1">
      <c r="A26" s="1208" t="s">
        <v>838</v>
      </c>
      <c r="B26" s="1077" t="s">
        <v>117</v>
      </c>
      <c r="C26" s="1209" t="s">
        <v>209</v>
      </c>
      <c r="D26" s="1278" t="s">
        <v>965</v>
      </c>
      <c r="E26" s="1197" t="s">
        <v>207</v>
      </c>
    </row>
    <row r="27" spans="1:5" s="1195" customFormat="1" ht="15.75" customHeight="1">
      <c r="A27" s="1186">
        <v>6</v>
      </c>
      <c r="B27" s="1187" t="s">
        <v>124</v>
      </c>
      <c r="C27" s="1210" t="s">
        <v>70</v>
      </c>
      <c r="D27" s="1275" t="s">
        <v>965</v>
      </c>
      <c r="E27" s="1189" t="s">
        <v>102</v>
      </c>
    </row>
    <row r="28" spans="1:5" s="1195" customFormat="1" ht="15.75" customHeight="1">
      <c r="A28" s="1738" t="s">
        <v>1059</v>
      </c>
      <c r="B28" s="1076" t="s">
        <v>123</v>
      </c>
      <c r="C28" s="1205" t="s">
        <v>29</v>
      </c>
      <c r="D28" s="1276" t="s">
        <v>965</v>
      </c>
      <c r="E28" s="1746" t="s">
        <v>30</v>
      </c>
    </row>
    <row r="29" spans="1:5" s="1195" customFormat="1" ht="15.75" customHeight="1">
      <c r="A29" s="1186" t="s">
        <v>89</v>
      </c>
      <c r="B29" s="1055" t="s">
        <v>43</v>
      </c>
      <c r="C29" s="1200" t="s">
        <v>56</v>
      </c>
      <c r="D29" s="1276" t="s">
        <v>965</v>
      </c>
      <c r="E29" s="1746" t="s">
        <v>1096</v>
      </c>
    </row>
    <row r="30" spans="1:5" s="1195" customFormat="1" ht="15.75" customHeight="1">
      <c r="A30" s="1186" t="s">
        <v>176</v>
      </c>
      <c r="B30" s="1055" t="s">
        <v>44</v>
      </c>
      <c r="C30" s="1206" t="s">
        <v>146</v>
      </c>
      <c r="D30" s="1277" t="s">
        <v>965</v>
      </c>
      <c r="E30" s="1207" t="s">
        <v>1097</v>
      </c>
    </row>
    <row r="31" spans="1:5" s="1195" customFormat="1" ht="15.75" customHeight="1">
      <c r="A31" s="1186" t="s">
        <v>839</v>
      </c>
      <c r="B31" s="1060" t="s">
        <v>117</v>
      </c>
      <c r="C31" s="1211" t="s">
        <v>71</v>
      </c>
      <c r="D31" s="1279" t="s">
        <v>965</v>
      </c>
      <c r="E31" s="1197" t="s">
        <v>103</v>
      </c>
    </row>
    <row r="32" spans="1:5" s="1195" customFormat="1" ht="15.75" customHeight="1">
      <c r="A32" s="1738" t="s">
        <v>1060</v>
      </c>
      <c r="B32" s="1076" t="s">
        <v>126</v>
      </c>
      <c r="C32" s="1743" t="s">
        <v>1082</v>
      </c>
      <c r="D32" s="1275" t="s">
        <v>965</v>
      </c>
      <c r="E32" s="1189" t="s">
        <v>104</v>
      </c>
    </row>
    <row r="33" spans="1:5" s="1195" customFormat="1" ht="15.75" customHeight="1">
      <c r="A33" s="1186" t="s">
        <v>90</v>
      </c>
      <c r="B33" s="1055" t="s">
        <v>43</v>
      </c>
      <c r="C33" s="1200" t="s">
        <v>72</v>
      </c>
      <c r="D33" s="1276" t="s">
        <v>965</v>
      </c>
      <c r="E33" s="1191" t="s">
        <v>105</v>
      </c>
    </row>
    <row r="34" spans="1:5" s="1195" customFormat="1" ht="15.75" customHeight="1">
      <c r="A34" s="1186" t="s">
        <v>177</v>
      </c>
      <c r="B34" s="1055" t="s">
        <v>44</v>
      </c>
      <c r="C34" s="1206" t="s">
        <v>73</v>
      </c>
      <c r="D34" s="1277" t="s">
        <v>965</v>
      </c>
      <c r="E34" s="1193" t="s">
        <v>106</v>
      </c>
    </row>
    <row r="35" spans="1:5" s="1195" customFormat="1" ht="15.75" customHeight="1">
      <c r="A35" s="1186" t="s">
        <v>840</v>
      </c>
      <c r="B35" s="1060" t="s">
        <v>117</v>
      </c>
      <c r="C35" s="1209" t="s">
        <v>993</v>
      </c>
      <c r="D35" s="1278" t="s">
        <v>965</v>
      </c>
      <c r="E35" s="1197" t="s">
        <v>107</v>
      </c>
    </row>
    <row r="36" spans="1:5" s="1195" customFormat="1" ht="15.75" customHeight="1">
      <c r="A36" s="1738" t="s">
        <v>1061</v>
      </c>
      <c r="B36" s="1092" t="s">
        <v>203</v>
      </c>
      <c r="C36" s="1212" t="s">
        <v>32</v>
      </c>
      <c r="D36" s="1280" t="s">
        <v>965</v>
      </c>
      <c r="E36" s="1191" t="s">
        <v>108</v>
      </c>
    </row>
    <row r="37" spans="1:5" s="1195" customFormat="1" ht="15.75" customHeight="1">
      <c r="A37" s="1186" t="s">
        <v>150</v>
      </c>
      <c r="B37" s="1213" t="s">
        <v>193</v>
      </c>
      <c r="C37" s="1214" t="s">
        <v>74</v>
      </c>
      <c r="D37" s="1281" t="s">
        <v>966</v>
      </c>
      <c r="E37" s="1197" t="s">
        <v>109</v>
      </c>
    </row>
    <row r="38" spans="1:5" s="1195" customFormat="1" ht="15.75" customHeight="1">
      <c r="A38" s="1738" t="s">
        <v>1062</v>
      </c>
      <c r="B38" s="1076" t="s">
        <v>127</v>
      </c>
      <c r="C38" s="1205" t="s">
        <v>35</v>
      </c>
      <c r="D38" s="1276" t="s">
        <v>965</v>
      </c>
      <c r="E38" s="1746" t="s">
        <v>36</v>
      </c>
    </row>
    <row r="39" spans="1:5" s="1195" customFormat="1" ht="15.75" customHeight="1">
      <c r="A39" s="1186" t="s">
        <v>91</v>
      </c>
      <c r="B39" s="1055" t="s">
        <v>129</v>
      </c>
      <c r="C39" s="1211" t="s">
        <v>75</v>
      </c>
      <c r="D39" s="1279" t="s">
        <v>965</v>
      </c>
      <c r="E39" s="1748" t="s">
        <v>1098</v>
      </c>
    </row>
    <row r="40" spans="1:5" s="1195" customFormat="1" ht="15.75" customHeight="1">
      <c r="A40" s="1186" t="s">
        <v>92</v>
      </c>
      <c r="B40" s="1055" t="s">
        <v>185</v>
      </c>
      <c r="C40" s="1200" t="s">
        <v>76</v>
      </c>
      <c r="D40" s="1276" t="s">
        <v>965</v>
      </c>
      <c r="E40" s="1746" t="s">
        <v>1099</v>
      </c>
    </row>
    <row r="41" spans="1:5" s="1195" customFormat="1" ht="15.75" customHeight="1">
      <c r="A41" s="1208" t="s">
        <v>93</v>
      </c>
      <c r="B41" s="1077" t="s">
        <v>128</v>
      </c>
      <c r="C41" s="1206" t="s">
        <v>77</v>
      </c>
      <c r="D41" s="1277" t="s">
        <v>965</v>
      </c>
      <c r="E41" s="1197" t="s">
        <v>110</v>
      </c>
    </row>
    <row r="42" spans="1:5" s="1195" customFormat="1" ht="15.75" customHeight="1">
      <c r="A42" s="1215">
        <v>7</v>
      </c>
      <c r="B42" s="1187" t="s">
        <v>131</v>
      </c>
      <c r="C42" s="1209" t="s">
        <v>145</v>
      </c>
      <c r="D42" s="1278" t="s">
        <v>965</v>
      </c>
      <c r="E42" s="1189" t="s">
        <v>111</v>
      </c>
    </row>
    <row r="43" spans="1:5" s="1195" customFormat="1" ht="15.75" customHeight="1">
      <c r="A43" s="1739" t="s">
        <v>1063</v>
      </c>
      <c r="B43" s="1105" t="s">
        <v>130</v>
      </c>
      <c r="C43" s="1205" t="s">
        <v>1083</v>
      </c>
      <c r="D43" s="1276" t="s">
        <v>965</v>
      </c>
      <c r="E43" s="1746" t="s">
        <v>1100</v>
      </c>
    </row>
    <row r="44" spans="1:5" s="1195" customFormat="1" ht="15.75" customHeight="1">
      <c r="A44" s="1739" t="s">
        <v>1064</v>
      </c>
      <c r="B44" s="1105" t="s">
        <v>132</v>
      </c>
      <c r="C44" s="1205" t="s">
        <v>1084</v>
      </c>
      <c r="D44" s="1276" t="s">
        <v>965</v>
      </c>
      <c r="E44" s="1746" t="s">
        <v>1101</v>
      </c>
    </row>
    <row r="45" spans="1:5" s="1195" customFormat="1" ht="15.75" customHeight="1">
      <c r="A45" s="1739" t="s">
        <v>1065</v>
      </c>
      <c r="B45" s="1216" t="s">
        <v>133</v>
      </c>
      <c r="C45" s="1211" t="s">
        <v>78</v>
      </c>
      <c r="D45" s="1279" t="s">
        <v>965</v>
      </c>
      <c r="E45" s="1197" t="s">
        <v>112</v>
      </c>
    </row>
    <row r="46" spans="1:5" s="1195" customFormat="1" ht="15.75" customHeight="1">
      <c r="A46" s="1215" t="s">
        <v>94</v>
      </c>
      <c r="B46" s="1055" t="s">
        <v>140</v>
      </c>
      <c r="C46" s="1200" t="s">
        <v>48</v>
      </c>
      <c r="D46" s="1276" t="s">
        <v>965</v>
      </c>
      <c r="E46" s="1746" t="s">
        <v>1102</v>
      </c>
    </row>
    <row r="47" spans="1:5" s="1195" customFormat="1" ht="15.75" customHeight="1">
      <c r="A47" s="1215" t="s">
        <v>95</v>
      </c>
      <c r="B47" s="1055" t="s">
        <v>134</v>
      </c>
      <c r="C47" s="1211" t="s">
        <v>49</v>
      </c>
      <c r="D47" s="1279" t="s">
        <v>965</v>
      </c>
      <c r="E47" s="1748" t="s">
        <v>1103</v>
      </c>
    </row>
    <row r="48" spans="1:5" s="1195" customFormat="1" ht="15.75" customHeight="1">
      <c r="A48" s="1215" t="s">
        <v>96</v>
      </c>
      <c r="B48" s="1055" t="s">
        <v>141</v>
      </c>
      <c r="C48" s="1200" t="s">
        <v>50</v>
      </c>
      <c r="D48" s="1276" t="s">
        <v>965</v>
      </c>
      <c r="E48" s="1746" t="s">
        <v>1104</v>
      </c>
    </row>
    <row r="49" spans="1:5" s="1195" customFormat="1" ht="15.75" customHeight="1">
      <c r="A49" s="1215" t="s">
        <v>97</v>
      </c>
      <c r="B49" s="1077" t="s">
        <v>135</v>
      </c>
      <c r="C49" s="1206" t="s">
        <v>51</v>
      </c>
      <c r="D49" s="1277" t="s">
        <v>965</v>
      </c>
      <c r="E49" s="1207" t="s">
        <v>1105</v>
      </c>
    </row>
    <row r="50" spans="1:5" s="1195" customFormat="1" ht="15.75" customHeight="1">
      <c r="A50" s="1740" t="s">
        <v>1066</v>
      </c>
      <c r="B50" s="1282" t="s">
        <v>136</v>
      </c>
      <c r="C50" s="1744" t="s">
        <v>1085</v>
      </c>
      <c r="D50" s="1277" t="s">
        <v>965</v>
      </c>
      <c r="E50" s="1207" t="s">
        <v>1106</v>
      </c>
    </row>
    <row r="51" spans="1:5" s="1195" customFormat="1" ht="15.75" customHeight="1">
      <c r="A51" s="1217">
        <v>8</v>
      </c>
      <c r="B51" s="1204" t="s">
        <v>149</v>
      </c>
      <c r="C51" s="1205" t="s">
        <v>1086</v>
      </c>
      <c r="D51" s="1276" t="s">
        <v>965</v>
      </c>
      <c r="E51" s="1747" t="s">
        <v>1107</v>
      </c>
    </row>
    <row r="52" spans="1:5" s="1195" customFormat="1" ht="15.75" customHeight="1">
      <c r="A52" s="1738" t="s">
        <v>1067</v>
      </c>
      <c r="B52" s="1076" t="s">
        <v>168</v>
      </c>
      <c r="C52" s="1206" t="s">
        <v>194</v>
      </c>
      <c r="D52" s="1277" t="s">
        <v>965</v>
      </c>
      <c r="E52" s="1189" t="s">
        <v>208</v>
      </c>
    </row>
    <row r="53" spans="1:5" s="1195" customFormat="1" ht="15.75" customHeight="1">
      <c r="A53" s="1741" t="s">
        <v>1068</v>
      </c>
      <c r="B53" s="1105" t="s">
        <v>151</v>
      </c>
      <c r="C53" s="1206" t="s">
        <v>195</v>
      </c>
      <c r="D53" s="1277" t="s">
        <v>965</v>
      </c>
      <c r="E53" s="1189" t="s">
        <v>208</v>
      </c>
    </row>
    <row r="54" spans="1:5" s="1195" customFormat="1" ht="15.75" customHeight="1">
      <c r="A54" s="1202">
        <v>9</v>
      </c>
      <c r="B54" s="1218" t="s">
        <v>137</v>
      </c>
      <c r="C54" s="1206" t="s">
        <v>1087</v>
      </c>
      <c r="D54" s="1277" t="s">
        <v>965</v>
      </c>
      <c r="E54" s="1747" t="s">
        <v>1108</v>
      </c>
    </row>
    <row r="55" spans="1:5" s="1195" customFormat="1" ht="30.75" customHeight="1">
      <c r="A55" s="1215">
        <v>10</v>
      </c>
      <c r="B55" s="1199" t="s">
        <v>138</v>
      </c>
      <c r="C55" s="1219" t="s">
        <v>967</v>
      </c>
      <c r="D55" s="1299" t="s">
        <v>1000</v>
      </c>
      <c r="E55" s="1189" t="s">
        <v>968</v>
      </c>
    </row>
    <row r="56" spans="1:5" s="1195" customFormat="1" ht="16.5" customHeight="1">
      <c r="A56" s="1739" t="s">
        <v>1069</v>
      </c>
      <c r="B56" s="1105" t="s">
        <v>154</v>
      </c>
      <c r="C56" s="1219" t="s">
        <v>1002</v>
      </c>
      <c r="D56" s="1283" t="s">
        <v>965</v>
      </c>
      <c r="E56" s="1189" t="s">
        <v>969</v>
      </c>
    </row>
    <row r="57" spans="1:5" s="1195" customFormat="1" ht="15.75" customHeight="1">
      <c r="A57" s="1215" t="s">
        <v>155</v>
      </c>
      <c r="B57" s="1055" t="s">
        <v>139</v>
      </c>
      <c r="C57" s="1219" t="s">
        <v>37</v>
      </c>
      <c r="D57" s="1283" t="s">
        <v>965</v>
      </c>
      <c r="E57" s="1189" t="s">
        <v>38</v>
      </c>
    </row>
    <row r="58" spans="1:5" s="1195" customFormat="1" ht="15.75" customHeight="1">
      <c r="A58" s="1215" t="s">
        <v>156</v>
      </c>
      <c r="B58" s="1113" t="s">
        <v>157</v>
      </c>
      <c r="C58" s="1219" t="s">
        <v>186</v>
      </c>
      <c r="D58" s="1283" t="s">
        <v>965</v>
      </c>
      <c r="E58" s="1189" t="s">
        <v>196</v>
      </c>
    </row>
    <row r="59" spans="1:5" s="1195" customFormat="1" ht="15.75" customHeight="1">
      <c r="A59" s="1215" t="s">
        <v>158</v>
      </c>
      <c r="B59" s="1055" t="s">
        <v>159</v>
      </c>
      <c r="C59" s="1219" t="s">
        <v>197</v>
      </c>
      <c r="D59" s="1283" t="s">
        <v>965</v>
      </c>
      <c r="E59" s="1189" t="s">
        <v>198</v>
      </c>
    </row>
    <row r="60" spans="1:5" s="1195" customFormat="1" ht="15.75" customHeight="1">
      <c r="A60" s="1215" t="s">
        <v>160</v>
      </c>
      <c r="B60" s="1077" t="s">
        <v>161</v>
      </c>
      <c r="C60" s="1219" t="s">
        <v>938</v>
      </c>
      <c r="D60" s="1283" t="s">
        <v>965</v>
      </c>
      <c r="E60" s="1189" t="s">
        <v>970</v>
      </c>
    </row>
    <row r="61" spans="1:5" s="1195" customFormat="1" ht="15.75" customHeight="1">
      <c r="A61" s="1738" t="s">
        <v>1070</v>
      </c>
      <c r="B61" s="1216" t="s">
        <v>162</v>
      </c>
      <c r="C61" s="1745" t="s">
        <v>1088</v>
      </c>
      <c r="D61" s="1283" t="s">
        <v>965</v>
      </c>
      <c r="E61" s="1189" t="s">
        <v>199</v>
      </c>
    </row>
    <row r="62" spans="1:5" s="1195" customFormat="1" ht="31.5" customHeight="1">
      <c r="A62" s="1739" t="s">
        <v>1071</v>
      </c>
      <c r="B62" s="1216" t="s">
        <v>163</v>
      </c>
      <c r="C62" s="1219" t="s">
        <v>939</v>
      </c>
      <c r="D62" s="1299" t="s">
        <v>1001</v>
      </c>
      <c r="E62" s="1189" t="s">
        <v>971</v>
      </c>
    </row>
    <row r="63" spans="1:5" s="1195" customFormat="1" ht="15.75" customHeight="1">
      <c r="A63" s="1215" t="s">
        <v>98</v>
      </c>
      <c r="B63" s="1055" t="s">
        <v>164</v>
      </c>
      <c r="C63" s="1219" t="s">
        <v>200</v>
      </c>
      <c r="D63" s="1219" t="s">
        <v>994</v>
      </c>
      <c r="E63" s="1189" t="s">
        <v>201</v>
      </c>
    </row>
    <row r="64" spans="1:5" s="1195" customFormat="1" ht="31.5" customHeight="1">
      <c r="A64" s="1215" t="s">
        <v>99</v>
      </c>
      <c r="B64" s="1055" t="s">
        <v>178</v>
      </c>
      <c r="C64" s="1219" t="s">
        <v>940</v>
      </c>
      <c r="D64" s="1219" t="s">
        <v>995</v>
      </c>
      <c r="E64" s="1189" t="s">
        <v>972</v>
      </c>
    </row>
    <row r="65" spans="1:5" s="1195" customFormat="1" ht="31.5" customHeight="1">
      <c r="A65" s="1215" t="s">
        <v>100</v>
      </c>
      <c r="B65" s="1055" t="s">
        <v>165</v>
      </c>
      <c r="C65" s="1219" t="s">
        <v>941</v>
      </c>
      <c r="D65" s="1283" t="s">
        <v>965</v>
      </c>
      <c r="E65" s="1189" t="s">
        <v>973</v>
      </c>
    </row>
    <row r="66" spans="1:5" s="1195" customFormat="1" ht="15" customHeight="1">
      <c r="A66" s="1215" t="s">
        <v>166</v>
      </c>
      <c r="B66" s="1077" t="s">
        <v>167</v>
      </c>
      <c r="C66" s="1219" t="s">
        <v>927</v>
      </c>
      <c r="D66" s="1219" t="s">
        <v>996</v>
      </c>
      <c r="E66" s="1189" t="s">
        <v>974</v>
      </c>
    </row>
    <row r="67" spans="1:5" s="1195" customFormat="1" ht="45.75" customHeight="1" thickBot="1">
      <c r="A67" s="1742" t="s">
        <v>1072</v>
      </c>
      <c r="B67" s="1098" t="s">
        <v>870</v>
      </c>
      <c r="C67" s="1220" t="s">
        <v>975</v>
      </c>
      <c r="D67" s="1220" t="s">
        <v>1012</v>
      </c>
      <c r="E67" s="1221" t="s">
        <v>976</v>
      </c>
    </row>
    <row r="68" spans="1:5" ht="18" customHeight="1">
      <c r="A68" s="1222"/>
      <c r="B68" s="1223"/>
      <c r="C68" s="1222"/>
      <c r="D68" s="1222"/>
      <c r="E68" s="1224"/>
    </row>
    <row r="69" spans="1:5" ht="18" customHeight="1">
      <c r="A69" s="1225" t="s">
        <v>113</v>
      </c>
      <c r="B69" s="1223"/>
      <c r="C69" s="1222"/>
      <c r="D69" s="1222"/>
      <c r="E69" s="1224"/>
    </row>
    <row r="70" spans="1:5" ht="18" customHeight="1">
      <c r="A70" s="1698" t="s">
        <v>1003</v>
      </c>
      <c r="B70" s="1699"/>
      <c r="C70" s="1699"/>
      <c r="D70" s="1699"/>
      <c r="E70" s="1699"/>
    </row>
    <row r="71" spans="1:5" ht="96.75" customHeight="1">
      <c r="A71" s="1698" t="s">
        <v>1004</v>
      </c>
      <c r="B71" s="1700"/>
      <c r="C71" s="1700"/>
      <c r="D71" s="1700"/>
      <c r="E71" s="1700"/>
    </row>
    <row r="72" spans="1:5" s="1226" customFormat="1" ht="18" customHeight="1">
      <c r="A72" s="1701" t="s">
        <v>1005</v>
      </c>
      <c r="B72" s="1700"/>
      <c r="C72" s="1700"/>
      <c r="D72" s="1700"/>
      <c r="E72" s="1700"/>
    </row>
    <row r="73" spans="1:5" ht="18" customHeight="1">
      <c r="A73" s="1701" t="s">
        <v>935</v>
      </c>
      <c r="B73" s="1700"/>
      <c r="C73" s="1700"/>
      <c r="D73" s="1700"/>
      <c r="E73" s="1700"/>
    </row>
  </sheetData>
  <sheetProtection sheet="1" objects="1" scenarios="1"/>
  <mergeCells count="12">
    <mergeCell ref="C4:E5"/>
    <mergeCell ref="C6:E6"/>
    <mergeCell ref="C7:E7"/>
    <mergeCell ref="C8:E8"/>
    <mergeCell ref="C11:E11"/>
    <mergeCell ref="C12:C13"/>
    <mergeCell ref="D12:D13"/>
    <mergeCell ref="E12:E13"/>
    <mergeCell ref="A70:E70"/>
    <mergeCell ref="A71:E71"/>
    <mergeCell ref="A72:E72"/>
    <mergeCell ref="A73:E7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5" r:id="rId2"/>
  <rowBreaks count="1" manualBreakCount="1">
    <brk id="50" max="25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E43"/>
  <sheetViews>
    <sheetView showGridLines="0" workbookViewId="0" topLeftCell="A1">
      <selection activeCell="A1" sqref="A1"/>
    </sheetView>
  </sheetViews>
  <sheetFormatPr defaultColWidth="9.00390625" defaultRowHeight="12.75"/>
  <cols>
    <col min="1" max="1" width="11.75390625" style="1166" customWidth="1"/>
    <col min="2" max="2" width="56.25390625" style="1166" customWidth="1"/>
    <col min="3" max="3" width="40.625" style="1166" customWidth="1"/>
    <col min="4" max="4" width="35.625" style="1166" customWidth="1"/>
    <col min="5" max="5" width="65.625" style="1166" customWidth="1"/>
    <col min="6" max="16384" width="9.00390625" style="1166" customWidth="1"/>
  </cols>
  <sheetData>
    <row r="1" spans="1:2" ht="16.5" thickBot="1">
      <c r="A1" s="1164"/>
      <c r="B1" s="1165"/>
    </row>
    <row r="2" spans="1:5" ht="15.75">
      <c r="A2" s="1167"/>
      <c r="B2" s="1168" t="s">
        <v>1</v>
      </c>
      <c r="C2" s="1169"/>
      <c r="D2" s="1169"/>
      <c r="E2" s="1170"/>
    </row>
    <row r="3" spans="1:5" ht="15.75">
      <c r="A3" s="1171"/>
      <c r="B3" s="1172" t="s">
        <v>1</v>
      </c>
      <c r="C3" s="1173"/>
      <c r="D3" s="1173"/>
      <c r="E3" s="1174"/>
    </row>
    <row r="4" spans="1:5" ht="15.75">
      <c r="A4" s="1171"/>
      <c r="B4" s="1172" t="s">
        <v>1</v>
      </c>
      <c r="C4" s="1711" t="s">
        <v>776</v>
      </c>
      <c r="D4" s="1711"/>
      <c r="E4" s="1712"/>
    </row>
    <row r="5" spans="1:5" ht="25.5" customHeight="1">
      <c r="A5" s="1171"/>
      <c r="B5" s="1172"/>
      <c r="C5" s="1713"/>
      <c r="D5" s="1713"/>
      <c r="E5" s="1712"/>
    </row>
    <row r="6" spans="1:5" ht="20.25" customHeight="1">
      <c r="A6" s="1171"/>
      <c r="B6" s="1175" t="s">
        <v>1</v>
      </c>
      <c r="C6" s="1714" t="s">
        <v>53</v>
      </c>
      <c r="D6" s="1714"/>
      <c r="E6" s="1715"/>
    </row>
    <row r="7" spans="1:5" ht="18">
      <c r="A7" s="1171"/>
      <c r="B7" s="1172"/>
      <c r="C7" s="1714" t="s">
        <v>859</v>
      </c>
      <c r="D7" s="1714"/>
      <c r="E7" s="1715"/>
    </row>
    <row r="8" spans="1:5" ht="15.75">
      <c r="A8" s="1171"/>
      <c r="B8" s="1172"/>
      <c r="C8" s="1716" t="s">
        <v>964</v>
      </c>
      <c r="D8" s="1716"/>
      <c r="E8" s="1717"/>
    </row>
    <row r="9" spans="1:5" ht="16.5" thickBot="1">
      <c r="A9" s="1171"/>
      <c r="B9" s="1227"/>
      <c r="C9" s="1227"/>
      <c r="D9" s="1227"/>
      <c r="E9" s="1174"/>
    </row>
    <row r="10" spans="1:5" ht="15.75">
      <c r="A10" s="1228" t="s">
        <v>1</v>
      </c>
      <c r="B10" s="1229" t="s">
        <v>1</v>
      </c>
      <c r="C10" s="1230" t="s">
        <v>1</v>
      </c>
      <c r="D10" s="1284"/>
      <c r="E10" s="1170"/>
    </row>
    <row r="11" spans="1:5" ht="18">
      <c r="A11" s="1179" t="s">
        <v>66</v>
      </c>
      <c r="B11" s="1182" t="s">
        <v>66</v>
      </c>
      <c r="C11" s="1702" t="s">
        <v>202</v>
      </c>
      <c r="D11" s="1723"/>
      <c r="E11" s="1724"/>
    </row>
    <row r="12" spans="1:5" ht="15.75">
      <c r="A12" s="1183" t="s">
        <v>54</v>
      </c>
      <c r="B12" s="1182"/>
      <c r="C12" s="1705" t="s">
        <v>69</v>
      </c>
      <c r="D12" s="1707" t="s">
        <v>999</v>
      </c>
      <c r="E12" s="1709" t="s">
        <v>57</v>
      </c>
    </row>
    <row r="13" spans="1:5" ht="15.75">
      <c r="A13" s="1184" t="s">
        <v>1</v>
      </c>
      <c r="B13" s="1185"/>
      <c r="C13" s="1706"/>
      <c r="D13" s="1708"/>
      <c r="E13" s="1710"/>
    </row>
    <row r="14" spans="1:5" s="1232" customFormat="1" ht="18">
      <c r="A14" s="1231">
        <v>11</v>
      </c>
      <c r="B14" s="1720" t="s">
        <v>909</v>
      </c>
      <c r="C14" s="1721"/>
      <c r="D14" s="1721"/>
      <c r="E14" s="1722"/>
    </row>
    <row r="15" spans="1:5" ht="18" customHeight="1">
      <c r="A15" s="1233" t="s">
        <v>747</v>
      </c>
      <c r="B15" s="1187" t="s">
        <v>748</v>
      </c>
      <c r="C15" s="1188" t="s">
        <v>777</v>
      </c>
      <c r="D15" s="1271" t="s">
        <v>965</v>
      </c>
      <c r="E15" s="1189" t="s">
        <v>778</v>
      </c>
    </row>
    <row r="16" spans="1:5" ht="18" customHeight="1">
      <c r="A16" s="1233" t="s">
        <v>749</v>
      </c>
      <c r="B16" s="1042" t="s">
        <v>19</v>
      </c>
      <c r="C16" s="1190" t="s">
        <v>779</v>
      </c>
      <c r="D16" s="1272" t="s">
        <v>965</v>
      </c>
      <c r="E16" s="1191" t="s">
        <v>780</v>
      </c>
    </row>
    <row r="17" spans="1:5" ht="18" customHeight="1">
      <c r="A17" s="1233" t="s">
        <v>865</v>
      </c>
      <c r="B17" s="1042" t="s">
        <v>750</v>
      </c>
      <c r="C17" s="1192" t="s">
        <v>781</v>
      </c>
      <c r="D17" s="1273" t="s">
        <v>965</v>
      </c>
      <c r="E17" s="1193" t="s">
        <v>782</v>
      </c>
    </row>
    <row r="18" spans="1:5" ht="18" customHeight="1">
      <c r="A18" s="1234" t="s">
        <v>866</v>
      </c>
      <c r="B18" s="1077" t="s">
        <v>751</v>
      </c>
      <c r="C18" s="1190" t="s">
        <v>783</v>
      </c>
      <c r="D18" s="1272" t="s">
        <v>965</v>
      </c>
      <c r="E18" s="1191" t="s">
        <v>784</v>
      </c>
    </row>
    <row r="19" spans="1:5" s="1195" customFormat="1" ht="18" customHeight="1">
      <c r="A19" s="1233" t="s">
        <v>752</v>
      </c>
      <c r="B19" s="1235" t="s">
        <v>753</v>
      </c>
      <c r="C19" s="1194" t="s">
        <v>785</v>
      </c>
      <c r="D19" s="1273" t="s">
        <v>965</v>
      </c>
      <c r="E19" s="1193" t="s">
        <v>786</v>
      </c>
    </row>
    <row r="20" spans="1:5" s="1195" customFormat="1" ht="18" customHeight="1">
      <c r="A20" s="1233" t="s">
        <v>754</v>
      </c>
      <c r="B20" s="1235" t="s">
        <v>755</v>
      </c>
      <c r="C20" s="1196" t="s">
        <v>787</v>
      </c>
      <c r="D20" s="1274" t="s">
        <v>965</v>
      </c>
      <c r="E20" s="1197" t="s">
        <v>788</v>
      </c>
    </row>
    <row r="21" spans="1:5" s="1195" customFormat="1" ht="18" customHeight="1">
      <c r="A21" s="1233" t="s">
        <v>756</v>
      </c>
      <c r="B21" s="1236" t="s">
        <v>757</v>
      </c>
      <c r="C21" s="1200" t="s">
        <v>928</v>
      </c>
      <c r="D21" s="1275" t="s">
        <v>965</v>
      </c>
      <c r="E21" s="1189" t="s">
        <v>929</v>
      </c>
    </row>
    <row r="22" spans="1:5" s="1195" customFormat="1" ht="18" customHeight="1">
      <c r="A22" s="1233" t="s">
        <v>758</v>
      </c>
      <c r="B22" s="1235" t="s">
        <v>759</v>
      </c>
      <c r="C22" s="1190" t="s">
        <v>789</v>
      </c>
      <c r="D22" s="1272" t="s">
        <v>965</v>
      </c>
      <c r="E22" s="1189" t="s">
        <v>790</v>
      </c>
    </row>
    <row r="23" spans="1:5" s="1195" customFormat="1" ht="18" customHeight="1">
      <c r="A23" s="1234" t="s">
        <v>760</v>
      </c>
      <c r="B23" s="1077" t="s">
        <v>761</v>
      </c>
      <c r="C23" s="1194" t="s">
        <v>791</v>
      </c>
      <c r="D23" s="1273" t="s">
        <v>965</v>
      </c>
      <c r="E23" s="1189" t="s">
        <v>930</v>
      </c>
    </row>
    <row r="24" spans="1:5" s="1237" customFormat="1" ht="18" customHeight="1">
      <c r="A24" s="1231">
        <v>12</v>
      </c>
      <c r="B24" s="1720" t="s">
        <v>762</v>
      </c>
      <c r="C24" s="1721"/>
      <c r="D24" s="1721"/>
      <c r="E24" s="1722"/>
    </row>
    <row r="25" spans="1:5" s="1195" customFormat="1" ht="18" customHeight="1">
      <c r="A25" s="1749" t="s">
        <v>1073</v>
      </c>
      <c r="B25" s="1187" t="s">
        <v>763</v>
      </c>
      <c r="C25" s="1200" t="s">
        <v>792</v>
      </c>
      <c r="D25" s="1276" t="s">
        <v>965</v>
      </c>
      <c r="E25" s="1191" t="s">
        <v>793</v>
      </c>
    </row>
    <row r="26" spans="1:5" s="1195" customFormat="1" ht="36" customHeight="1">
      <c r="A26" s="1749" t="s">
        <v>1074</v>
      </c>
      <c r="B26" s="1187" t="s">
        <v>764</v>
      </c>
      <c r="C26" s="1219" t="s">
        <v>977</v>
      </c>
      <c r="D26" s="1219" t="s">
        <v>997</v>
      </c>
      <c r="E26" s="1193" t="s">
        <v>978</v>
      </c>
    </row>
    <row r="27" spans="1:5" s="1195" customFormat="1" ht="18" customHeight="1">
      <c r="A27" s="1749" t="s">
        <v>1075</v>
      </c>
      <c r="B27" s="1187" t="s">
        <v>765</v>
      </c>
      <c r="C27" s="1209" t="s">
        <v>794</v>
      </c>
      <c r="D27" s="1278" t="s">
        <v>965</v>
      </c>
      <c r="E27" s="1197" t="s">
        <v>795</v>
      </c>
    </row>
    <row r="28" spans="1:5" s="1195" customFormat="1" ht="18" customHeight="1">
      <c r="A28" s="1749" t="s">
        <v>1076</v>
      </c>
      <c r="B28" s="1187" t="s">
        <v>766</v>
      </c>
      <c r="C28" s="1210" t="s">
        <v>796</v>
      </c>
      <c r="D28" s="1275" t="s">
        <v>965</v>
      </c>
      <c r="E28" s="1189" t="s">
        <v>797</v>
      </c>
    </row>
    <row r="29" spans="1:5" s="1195" customFormat="1" ht="18" customHeight="1">
      <c r="A29" s="1749" t="s">
        <v>1077</v>
      </c>
      <c r="B29" s="1218" t="s">
        <v>767</v>
      </c>
      <c r="C29" s="1200" t="s">
        <v>798</v>
      </c>
      <c r="D29" s="1276" t="s">
        <v>965</v>
      </c>
      <c r="E29" s="1191" t="s">
        <v>799</v>
      </c>
    </row>
    <row r="30" spans="1:5" s="1195" customFormat="1" ht="36" customHeight="1">
      <c r="A30" s="1750" t="s">
        <v>1078</v>
      </c>
      <c r="B30" s="1238" t="s">
        <v>768</v>
      </c>
      <c r="C30" s="1200" t="s">
        <v>800</v>
      </c>
      <c r="D30" s="1303" t="s">
        <v>1011</v>
      </c>
      <c r="E30" s="1239" t="s">
        <v>979</v>
      </c>
    </row>
    <row r="31" spans="1:5" s="1195" customFormat="1" ht="18" customHeight="1">
      <c r="A31" s="1233" t="s">
        <v>910</v>
      </c>
      <c r="B31" s="1076" t="s">
        <v>769</v>
      </c>
      <c r="C31" s="1206" t="s">
        <v>801</v>
      </c>
      <c r="D31" s="1206" t="s">
        <v>998</v>
      </c>
      <c r="E31" s="1193" t="s">
        <v>802</v>
      </c>
    </row>
    <row r="32" spans="1:5" s="1195" customFormat="1" ht="18" customHeight="1">
      <c r="A32" s="1233" t="s">
        <v>911</v>
      </c>
      <c r="B32" s="1076" t="s">
        <v>770</v>
      </c>
      <c r="C32" s="1211" t="s">
        <v>803</v>
      </c>
      <c r="D32" s="1279" t="s">
        <v>965</v>
      </c>
      <c r="E32" s="1197" t="s">
        <v>804</v>
      </c>
    </row>
    <row r="33" spans="1:5" s="1195" customFormat="1" ht="18" customHeight="1">
      <c r="A33" s="1234" t="s">
        <v>912</v>
      </c>
      <c r="B33" s="1105" t="s">
        <v>771</v>
      </c>
      <c r="C33" s="1210" t="s">
        <v>805</v>
      </c>
      <c r="D33" s="1275" t="s">
        <v>965</v>
      </c>
      <c r="E33" s="1189" t="s">
        <v>806</v>
      </c>
    </row>
    <row r="34" spans="1:5" s="1195" customFormat="1" ht="18" customHeight="1">
      <c r="A34" s="1749" t="s">
        <v>1079</v>
      </c>
      <c r="B34" s="1235" t="s">
        <v>772</v>
      </c>
      <c r="C34" s="1200" t="s">
        <v>807</v>
      </c>
      <c r="D34" s="1276" t="s">
        <v>965</v>
      </c>
      <c r="E34" s="1191" t="s">
        <v>808</v>
      </c>
    </row>
    <row r="35" spans="1:5" s="1195" customFormat="1" ht="18" customHeight="1">
      <c r="A35" s="1233" t="s">
        <v>913</v>
      </c>
      <c r="B35" s="1076" t="s">
        <v>773</v>
      </c>
      <c r="C35" s="1206" t="s">
        <v>809</v>
      </c>
      <c r="D35" s="1277" t="s">
        <v>965</v>
      </c>
      <c r="E35" s="1193" t="s">
        <v>810</v>
      </c>
    </row>
    <row r="36" spans="1:5" s="1195" customFormat="1" ht="18" customHeight="1">
      <c r="A36" s="1233" t="s">
        <v>914</v>
      </c>
      <c r="B36" s="1076" t="s">
        <v>774</v>
      </c>
      <c r="C36" s="1209" t="s">
        <v>811</v>
      </c>
      <c r="D36" s="1278" t="s">
        <v>965</v>
      </c>
      <c r="E36" s="1197" t="s">
        <v>812</v>
      </c>
    </row>
    <row r="37" spans="1:5" s="1195" customFormat="1" ht="18" customHeight="1" thickBot="1">
      <c r="A37" s="1240" t="s">
        <v>915</v>
      </c>
      <c r="B37" s="1241" t="s">
        <v>775</v>
      </c>
      <c r="C37" s="1242" t="s">
        <v>813</v>
      </c>
      <c r="D37" s="1285" t="s">
        <v>965</v>
      </c>
      <c r="E37" s="1221" t="s">
        <v>814</v>
      </c>
    </row>
    <row r="38" spans="1:5" ht="18" customHeight="1">
      <c r="A38" s="1222"/>
      <c r="B38" s="1223"/>
      <c r="C38" s="1222"/>
      <c r="D38" s="1222"/>
      <c r="E38" s="1224"/>
    </row>
    <row r="39" spans="1:5" ht="18" customHeight="1">
      <c r="A39" s="1225" t="s">
        <v>113</v>
      </c>
      <c r="B39" s="1223"/>
      <c r="C39" s="1222"/>
      <c r="D39" s="1222"/>
      <c r="E39" s="1224"/>
    </row>
    <row r="40" spans="1:5" ht="18" customHeight="1">
      <c r="A40" s="1698" t="s">
        <v>1003</v>
      </c>
      <c r="B40" s="1699"/>
      <c r="C40" s="1699"/>
      <c r="D40" s="1699"/>
      <c r="E40" s="1699"/>
    </row>
    <row r="41" spans="1:5" ht="36" customHeight="1">
      <c r="A41" s="1698" t="s">
        <v>815</v>
      </c>
      <c r="B41" s="1700"/>
      <c r="C41" s="1700"/>
      <c r="D41" s="1700"/>
      <c r="E41" s="1700"/>
    </row>
    <row r="42" spans="1:5" s="1226" customFormat="1" ht="18" customHeight="1">
      <c r="A42" s="1718" t="s">
        <v>1006</v>
      </c>
      <c r="B42" s="1719"/>
      <c r="C42" s="1719"/>
      <c r="D42" s="1719"/>
      <c r="E42" s="1719"/>
    </row>
    <row r="43" spans="1:5" ht="18" customHeight="1">
      <c r="A43" s="1718" t="s">
        <v>816</v>
      </c>
      <c r="B43" s="1719"/>
      <c r="C43" s="1719"/>
      <c r="D43" s="1719"/>
      <c r="E43" s="1719"/>
    </row>
  </sheetData>
  <sheetProtection sheet="1" objects="1" scenarios="1"/>
  <mergeCells count="14">
    <mergeCell ref="C4:E5"/>
    <mergeCell ref="C6:E6"/>
    <mergeCell ref="C7:E7"/>
    <mergeCell ref="C8:E8"/>
    <mergeCell ref="C11:E11"/>
    <mergeCell ref="C12:C13"/>
    <mergeCell ref="D12:D13"/>
    <mergeCell ref="E12:E13"/>
    <mergeCell ref="A42:E42"/>
    <mergeCell ref="A43:E43"/>
    <mergeCell ref="B14:E14"/>
    <mergeCell ref="B24:E24"/>
    <mergeCell ref="A40:E40"/>
    <mergeCell ref="A41:E41"/>
  </mergeCells>
  <printOptions horizontalCentered="1" verticalCentered="1"/>
  <pageMargins left="0.3937007874015748" right="0.1968503937007874" top="0.5905511811023623" bottom="0.5905511811023623" header="0.5118110236220472" footer="0.5118110236220472"/>
  <pageSetup fitToHeight="1" fitToWidth="1" horizontalDpi="600" verticalDpi="600" orientation="landscape" paperSize="9" scale="62"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43" sqref="A43:E43"/>
    </sheetView>
  </sheetViews>
  <sheetFormatPr defaultColWidth="9.00390625" defaultRowHeight="12.75"/>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B2"/>
  <sheetViews>
    <sheetView workbookViewId="0" topLeftCell="A1">
      <selection activeCell="A43" sqref="A43:E43"/>
    </sheetView>
  </sheetViews>
  <sheetFormatPr defaultColWidth="9.00390625" defaultRowHeight="12.75"/>
  <sheetData>
    <row r="1" ht="12">
      <c r="B1" t="s">
        <v>898</v>
      </c>
    </row>
    <row r="2" ht="12">
      <c r="B2" s="640">
        <f>'JQ1-Production'!D13+'JQ2-Trade'!D11+'JQ2-Trade'!H11</f>
        <v>0</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
  <sheetViews>
    <sheetView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899</v>
      </c>
      <c r="B1" t="s">
        <v>900</v>
      </c>
      <c r="C1" t="s">
        <v>901</v>
      </c>
      <c r="D1" t="s">
        <v>902</v>
      </c>
      <c r="E1" t="s">
        <v>903</v>
      </c>
      <c r="F1" t="s">
        <v>904</v>
      </c>
      <c r="G1" t="s">
        <v>905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K105"/>
  <sheetViews>
    <sheetView showGridLines="0" zoomScaleSheetLayoutView="75" workbookViewId="0" topLeftCell="A1">
      <selection activeCell="A1" sqref="A1"/>
    </sheetView>
  </sheetViews>
  <sheetFormatPr defaultColWidth="9.625" defaultRowHeight="12.75" customHeight="1"/>
  <cols>
    <col min="1" max="1" width="8.25390625" style="15" customWidth="1"/>
    <col min="2" max="2" width="55.75390625" style="16" customWidth="1"/>
    <col min="3" max="3" width="10.00390625" style="16" customWidth="1"/>
    <col min="4" max="11" width="19.125" style="16" customWidth="1"/>
    <col min="12" max="12" width="9.625" style="302" customWidth="1"/>
    <col min="13" max="13" width="9.625" style="302" hidden="1" customWidth="1"/>
    <col min="14" max="14" width="13.375" style="302" hidden="1" customWidth="1"/>
    <col min="15" max="21" width="9.625" style="302" hidden="1" customWidth="1"/>
    <col min="22" max="22" width="6.25390625" style="302" hidden="1" customWidth="1"/>
    <col min="23" max="23" width="20.625" style="302" hidden="1" customWidth="1"/>
    <col min="24" max="24" width="8.375" style="302" hidden="1" customWidth="1"/>
    <col min="25" max="25" width="12.625" style="302" customWidth="1"/>
    <col min="26" max="26" width="9.875" style="16" hidden="1" customWidth="1"/>
    <col min="27" max="27" width="9.375" style="16" customWidth="1"/>
    <col min="28" max="28" width="56.375" style="16" customWidth="1"/>
    <col min="29" max="29" width="9.375" style="16" customWidth="1"/>
    <col min="30" max="39" width="10.75390625" style="16" customWidth="1"/>
    <col min="40" max="40" width="58.375" style="16" customWidth="1"/>
    <col min="41" max="41" width="9.375" style="16" customWidth="1"/>
    <col min="42" max="42" width="14.375" style="16" customWidth="1"/>
    <col min="43" max="43" width="12.875" style="16" customWidth="1"/>
    <col min="44" max="44" width="12.625" style="16" customWidth="1"/>
    <col min="45" max="45" width="10.875" style="16" customWidth="1"/>
    <col min="46" max="46" width="12.625" style="16" customWidth="1"/>
    <col min="47" max="47" width="1.625" style="16" customWidth="1"/>
    <col min="48" max="48" width="12.625" style="16" customWidth="1"/>
    <col min="49" max="49" width="1.625" style="16" customWidth="1"/>
    <col min="50" max="50" width="12.625" style="16" customWidth="1"/>
    <col min="51" max="51" width="1.625" style="16" customWidth="1"/>
    <col min="52" max="52" width="12.625" style="16" customWidth="1"/>
    <col min="53" max="53" width="1.625" style="16" customWidth="1"/>
    <col min="54" max="54" width="12.625" style="16" customWidth="1"/>
    <col min="55" max="55" width="1.625" style="16" customWidth="1"/>
    <col min="56" max="56" width="12.625" style="16" customWidth="1"/>
    <col min="57" max="57" width="1.625" style="16" customWidth="1"/>
    <col min="58" max="58" width="12.625" style="16" customWidth="1"/>
    <col min="59" max="59" width="1.625" style="16" customWidth="1"/>
    <col min="60" max="16384" width="9.625" style="16" customWidth="1"/>
  </cols>
  <sheetData>
    <row r="1" spans="1:40" s="91" customFormat="1" ht="12.75" customHeight="1" thickBot="1">
      <c r="A1" s="303"/>
      <c r="B1" s="304"/>
      <c r="C1" s="304"/>
      <c r="D1" s="304">
        <v>61</v>
      </c>
      <c r="E1" s="304">
        <v>62</v>
      </c>
      <c r="F1" s="304">
        <v>61</v>
      </c>
      <c r="G1" s="304">
        <v>62</v>
      </c>
      <c r="H1" s="304">
        <v>91</v>
      </c>
      <c r="I1" s="304">
        <v>92</v>
      </c>
      <c r="J1" s="304">
        <v>91</v>
      </c>
      <c r="K1" s="304">
        <v>92</v>
      </c>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row>
    <row r="2" spans="1:40" ht="16.5" customHeight="1" thickTop="1">
      <c r="A2" s="411"/>
      <c r="B2" s="412"/>
      <c r="C2" s="412"/>
      <c r="D2" s="1450" t="s">
        <v>1</v>
      </c>
      <c r="E2" s="1450" t="s">
        <v>68</v>
      </c>
      <c r="F2" s="412"/>
      <c r="G2" s="797" t="s">
        <v>125</v>
      </c>
      <c r="H2" s="1461" t="s">
        <v>1</v>
      </c>
      <c r="I2" s="1461"/>
      <c r="J2" s="797" t="s">
        <v>60</v>
      </c>
      <c r="K2" s="798"/>
      <c r="M2" s="28"/>
      <c r="N2" s="28"/>
      <c r="O2" s="557"/>
      <c r="P2" s="28"/>
      <c r="Q2" s="28"/>
      <c r="R2" s="28"/>
      <c r="Z2" s="302"/>
      <c r="AA2" s="302"/>
      <c r="AB2" s="302"/>
      <c r="AC2" s="302"/>
      <c r="AD2" s="302"/>
      <c r="AE2" s="302"/>
      <c r="AF2" s="302"/>
      <c r="AG2" s="302"/>
      <c r="AH2" s="302"/>
      <c r="AI2" s="302"/>
      <c r="AJ2" s="302"/>
      <c r="AK2" s="302"/>
      <c r="AL2" s="302"/>
      <c r="AM2" s="302"/>
      <c r="AN2" s="302"/>
    </row>
    <row r="3" spans="1:40" ht="16.5" customHeight="1">
      <c r="A3" s="413"/>
      <c r="B3" s="28"/>
      <c r="C3" s="28"/>
      <c r="D3" s="1451"/>
      <c r="E3" s="1451"/>
      <c r="F3" s="28"/>
      <c r="G3" s="799" t="s">
        <v>65</v>
      </c>
      <c r="H3" s="800"/>
      <c r="I3" s="801"/>
      <c r="J3" s="802"/>
      <c r="K3" s="803"/>
      <c r="M3" s="28"/>
      <c r="N3" s="28"/>
      <c r="O3" s="558"/>
      <c r="P3" s="28"/>
      <c r="Q3" s="28"/>
      <c r="R3" s="28"/>
      <c r="Z3" s="302"/>
      <c r="AA3" s="302"/>
      <c r="AB3" s="302"/>
      <c r="AC3" s="302"/>
      <c r="AD3" s="302"/>
      <c r="AE3" s="302"/>
      <c r="AF3" s="302"/>
      <c r="AG3" s="302"/>
      <c r="AH3" s="302"/>
      <c r="AI3" s="302"/>
      <c r="AJ3" s="302"/>
      <c r="AK3" s="302"/>
      <c r="AL3" s="302"/>
      <c r="AM3" s="302"/>
      <c r="AN3" s="302"/>
    </row>
    <row r="4" spans="1:40" ht="16.5" customHeight="1">
      <c r="A4" s="413"/>
      <c r="B4" s="28"/>
      <c r="C4" s="28"/>
      <c r="D4" s="28"/>
      <c r="E4" s="94" t="s">
        <v>53</v>
      </c>
      <c r="F4" s="28"/>
      <c r="G4" s="799" t="s">
        <v>61</v>
      </c>
      <c r="H4" s="801"/>
      <c r="I4" s="801"/>
      <c r="J4" s="802"/>
      <c r="K4" s="803"/>
      <c r="M4" s="28"/>
      <c r="N4" s="28"/>
      <c r="O4" s="310"/>
      <c r="P4" s="28"/>
      <c r="Q4" s="28"/>
      <c r="R4" s="28"/>
      <c r="Z4" s="302"/>
      <c r="AA4" s="302"/>
      <c r="AB4" s="302"/>
      <c r="AC4" s="302"/>
      <c r="AD4" s="302"/>
      <c r="AE4" s="302"/>
      <c r="AF4" s="302"/>
      <c r="AG4" s="302"/>
      <c r="AH4" s="302"/>
      <c r="AI4" s="302"/>
      <c r="AJ4" s="302"/>
      <c r="AK4" s="302"/>
      <c r="AL4" s="302"/>
      <c r="AM4" s="302"/>
      <c r="AN4" s="302"/>
    </row>
    <row r="5" spans="1:40" ht="16.5" customHeight="1">
      <c r="A5" s="413"/>
      <c r="B5" s="124" t="s">
        <v>1</v>
      </c>
      <c r="C5" s="511"/>
      <c r="D5" s="28"/>
      <c r="E5" s="97" t="s">
        <v>152</v>
      </c>
      <c r="F5" s="28"/>
      <c r="G5" s="799" t="s">
        <v>62</v>
      </c>
      <c r="H5" s="801"/>
      <c r="I5" s="809"/>
      <c r="J5" s="1293" t="s">
        <v>63</v>
      </c>
      <c r="K5" s="803"/>
      <c r="M5" s="28"/>
      <c r="N5" s="28"/>
      <c r="O5" s="310"/>
      <c r="P5" s="28"/>
      <c r="Q5" s="28"/>
      <c r="R5" s="28"/>
      <c r="Z5" s="302"/>
      <c r="AA5" s="302"/>
      <c r="AB5" s="518" t="s">
        <v>891</v>
      </c>
      <c r="AC5" s="302"/>
      <c r="AD5" s="302"/>
      <c r="AE5" s="302"/>
      <c r="AF5" s="302"/>
      <c r="AG5" s="302"/>
      <c r="AH5" s="302"/>
      <c r="AI5" s="302"/>
      <c r="AJ5" s="302"/>
      <c r="AK5" s="302"/>
      <c r="AL5" s="302"/>
      <c r="AM5" s="302"/>
      <c r="AN5" s="518" t="s">
        <v>933</v>
      </c>
    </row>
    <row r="6" spans="1:43" ht="16.5" customHeight="1" thickBot="1">
      <c r="A6" s="413"/>
      <c r="B6" s="512"/>
      <c r="C6" s="511"/>
      <c r="D6" s="513"/>
      <c r="E6" s="513"/>
      <c r="F6" s="28"/>
      <c r="G6" s="805" t="s">
        <v>64</v>
      </c>
      <c r="H6" s="801"/>
      <c r="I6" s="801"/>
      <c r="J6" s="802"/>
      <c r="K6" s="803"/>
      <c r="M6" s="28"/>
      <c r="N6" s="28"/>
      <c r="O6" s="310"/>
      <c r="P6" s="28"/>
      <c r="Q6" s="28"/>
      <c r="R6" s="28"/>
      <c r="Z6" s="302"/>
      <c r="AA6" s="302"/>
      <c r="AB6" s="28"/>
      <c r="AC6" s="28"/>
      <c r="AD6" s="302"/>
      <c r="AE6" s="302"/>
      <c r="AF6" s="302"/>
      <c r="AG6" s="519" t="str">
        <f>G2</f>
        <v>Country: </v>
      </c>
      <c r="AH6" s="1452" t="str">
        <f>H2</f>
        <v> </v>
      </c>
      <c r="AI6" s="1452"/>
      <c r="AJ6" s="1452"/>
      <c r="AK6" s="1452"/>
      <c r="AL6" s="665"/>
      <c r="AM6" s="665"/>
      <c r="AN6" s="665"/>
      <c r="AP6" s="688" t="str">
        <f>G2</f>
        <v>Country: </v>
      </c>
      <c r="AQ6" s="664" t="str">
        <f>H2</f>
        <v> </v>
      </c>
    </row>
    <row r="7" spans="1:43" ht="20.25">
      <c r="A7" s="414"/>
      <c r="B7" s="1436" t="s">
        <v>956</v>
      </c>
      <c r="C7" s="1436"/>
      <c r="D7" s="1436"/>
      <c r="E7" s="742" t="s">
        <v>896</v>
      </c>
      <c r="F7" s="576" t="s">
        <v>1</v>
      </c>
      <c r="G7" s="352" t="s">
        <v>1</v>
      </c>
      <c r="H7" s="514"/>
      <c r="I7" s="514"/>
      <c r="J7" s="515"/>
      <c r="K7" s="516"/>
      <c r="M7" s="28"/>
      <c r="N7" s="28"/>
      <c r="O7" s="310"/>
      <c r="P7" s="28"/>
      <c r="Q7" s="28"/>
      <c r="R7" s="28"/>
      <c r="Z7" s="302"/>
      <c r="AA7" s="520"/>
      <c r="AB7" s="521" t="s">
        <v>152</v>
      </c>
      <c r="AC7" s="522"/>
      <c r="AD7" s="1443" t="s">
        <v>884</v>
      </c>
      <c r="AE7" s="1443"/>
      <c r="AF7" s="1443"/>
      <c r="AG7" s="1443"/>
      <c r="AH7" s="1443"/>
      <c r="AI7" s="1443"/>
      <c r="AJ7" s="1443"/>
      <c r="AK7" s="1444"/>
      <c r="AL7" s="639"/>
      <c r="AM7" s="669"/>
      <c r="AN7" s="611"/>
      <c r="AO7" s="670"/>
      <c r="AP7" s="671"/>
      <c r="AQ7" s="672"/>
    </row>
    <row r="8" spans="1:44" s="21" customFormat="1" ht="13.5" customHeight="1">
      <c r="A8" s="415" t="s">
        <v>66</v>
      </c>
      <c r="B8" s="4" t="s">
        <v>1</v>
      </c>
      <c r="C8" s="306" t="s">
        <v>147</v>
      </c>
      <c r="D8" s="1454" t="s">
        <v>42</v>
      </c>
      <c r="E8" s="1455"/>
      <c r="F8" s="1462"/>
      <c r="G8" s="1456"/>
      <c r="H8" s="1462" t="s">
        <v>52</v>
      </c>
      <c r="I8" s="1462"/>
      <c r="J8" s="1462"/>
      <c r="K8" s="1453"/>
      <c r="L8" s="559"/>
      <c r="M8" s="560"/>
      <c r="N8" s="560"/>
      <c r="O8" s="561"/>
      <c r="P8" s="562"/>
      <c r="Q8" s="562"/>
      <c r="R8" s="562"/>
      <c r="S8" s="563"/>
      <c r="T8" s="563"/>
      <c r="U8" s="563"/>
      <c r="V8" s="563"/>
      <c r="W8" s="563"/>
      <c r="X8" s="563"/>
      <c r="Y8" s="563"/>
      <c r="Z8" s="523"/>
      <c r="AA8" s="524" t="str">
        <f>A8</f>
        <v>Product</v>
      </c>
      <c r="AB8" s="94"/>
      <c r="AC8" s="329"/>
      <c r="AD8" s="1455" t="str">
        <f>D8</f>
        <v>I M P O R T</v>
      </c>
      <c r="AE8" s="1455"/>
      <c r="AF8" s="1455"/>
      <c r="AG8" s="1456"/>
      <c r="AH8" s="1462" t="str">
        <f>H8</f>
        <v>E X P O R T</v>
      </c>
      <c r="AI8" s="1462" t="s">
        <v>1</v>
      </c>
      <c r="AJ8" s="1462" t="s">
        <v>1</v>
      </c>
      <c r="AK8" s="1445" t="s">
        <v>1</v>
      </c>
      <c r="AL8" s="612"/>
      <c r="AM8" s="1309" t="str">
        <f>A8</f>
        <v>Product</v>
      </c>
      <c r="AN8" s="612"/>
      <c r="AO8" s="673" t="s">
        <v>1</v>
      </c>
      <c r="AP8" s="1446" t="s">
        <v>932</v>
      </c>
      <c r="AQ8" s="1435"/>
      <c r="AR8" s="21" t="s">
        <v>1</v>
      </c>
    </row>
    <row r="9" spans="1:44" ht="12.75" customHeight="1">
      <c r="A9" s="415" t="s">
        <v>101</v>
      </c>
      <c r="B9" s="68" t="s">
        <v>66</v>
      </c>
      <c r="C9" s="307" t="s">
        <v>148</v>
      </c>
      <c r="D9" s="1457">
        <v>2005</v>
      </c>
      <c r="E9" s="1448"/>
      <c r="F9" s="1457">
        <v>2006</v>
      </c>
      <c r="G9" s="1448"/>
      <c r="H9" s="1449">
        <v>2005</v>
      </c>
      <c r="I9" s="1448"/>
      <c r="J9" s="1457">
        <v>2006</v>
      </c>
      <c r="K9" s="1447"/>
      <c r="L9" s="564"/>
      <c r="M9" s="565"/>
      <c r="N9" s="565"/>
      <c r="O9" s="566"/>
      <c r="P9" s="28"/>
      <c r="Q9" s="28"/>
      <c r="R9" s="28"/>
      <c r="Z9" s="338" t="s">
        <v>181</v>
      </c>
      <c r="AA9" s="342" t="str">
        <f>A9</f>
        <v>code</v>
      </c>
      <c r="AB9" s="94"/>
      <c r="AC9" s="336"/>
      <c r="AD9" s="1449">
        <f>D9</f>
        <v>2005</v>
      </c>
      <c r="AE9" s="1448" t="s">
        <v>1</v>
      </c>
      <c r="AF9" s="1457">
        <f>F9</f>
        <v>2006</v>
      </c>
      <c r="AG9" s="1448" t="s">
        <v>1</v>
      </c>
      <c r="AH9" s="1449">
        <f>H9</f>
        <v>2005</v>
      </c>
      <c r="AI9" s="1448" t="s">
        <v>1</v>
      </c>
      <c r="AJ9" s="1457">
        <f>J9</f>
        <v>2006</v>
      </c>
      <c r="AK9" s="1437" t="s">
        <v>1</v>
      </c>
      <c r="AL9" s="335"/>
      <c r="AM9" s="1310" t="str">
        <f>A9</f>
        <v>code</v>
      </c>
      <c r="AN9" s="335"/>
      <c r="AO9" s="673" t="s">
        <v>1</v>
      </c>
      <c r="AP9" s="663">
        <f>H9</f>
        <v>2005</v>
      </c>
      <c r="AQ9" s="674">
        <f>F9</f>
        <v>2006</v>
      </c>
      <c r="AR9" s="16" t="s">
        <v>1</v>
      </c>
    </row>
    <row r="10" spans="1:43" ht="14.25" customHeight="1">
      <c r="A10" s="416" t="s">
        <v>1</v>
      </c>
      <c r="B10" s="409"/>
      <c r="C10" s="75" t="s">
        <v>1</v>
      </c>
      <c r="D10" s="410" t="s">
        <v>5</v>
      </c>
      <c r="E10" s="410" t="s">
        <v>843</v>
      </c>
      <c r="F10" s="410" t="s">
        <v>5</v>
      </c>
      <c r="G10" s="410" t="s">
        <v>843</v>
      </c>
      <c r="H10" s="410" t="s">
        <v>5</v>
      </c>
      <c r="I10" s="410" t="s">
        <v>843</v>
      </c>
      <c r="J10" s="410" t="s">
        <v>5</v>
      </c>
      <c r="K10" s="417" t="s">
        <v>843</v>
      </c>
      <c r="L10" s="565"/>
      <c r="M10" s="565"/>
      <c r="N10" s="565"/>
      <c r="O10" s="566"/>
      <c r="P10" s="28"/>
      <c r="Q10" s="28"/>
      <c r="R10" s="28"/>
      <c r="Z10" s="339" t="s">
        <v>101</v>
      </c>
      <c r="AA10" s="88" t="str">
        <f>A10</f>
        <v> </v>
      </c>
      <c r="AB10" s="94"/>
      <c r="AC10" s="337"/>
      <c r="AD10" s="335" t="str">
        <f>D10</f>
        <v> Quantity</v>
      </c>
      <c r="AE10" s="306" t="str">
        <f>E10</f>
        <v>Value</v>
      </c>
      <c r="AF10" s="68" t="str">
        <f>F10</f>
        <v> Quantity</v>
      </c>
      <c r="AG10" s="306" t="str">
        <f>G10</f>
        <v>Value</v>
      </c>
      <c r="AH10" s="69" t="str">
        <f>H10</f>
        <v> Quantity</v>
      </c>
      <c r="AI10" s="306" t="str">
        <f>I10</f>
        <v>Value</v>
      </c>
      <c r="AJ10" s="68" t="str">
        <f>J10</f>
        <v> Quantity</v>
      </c>
      <c r="AK10" s="308" t="str">
        <f>K10</f>
        <v>Value</v>
      </c>
      <c r="AL10" s="335"/>
      <c r="AM10" s="1311" t="str">
        <f>A10</f>
        <v> </v>
      </c>
      <c r="AN10" s="638"/>
      <c r="AO10" s="667" t="s">
        <v>1</v>
      </c>
      <c r="AP10" s="1305"/>
      <c r="AQ10" s="1306"/>
    </row>
    <row r="11" spans="1:44" s="365" customFormat="1" ht="15" customHeight="1">
      <c r="A11" s="418">
        <v>1</v>
      </c>
      <c r="B11" s="362" t="s">
        <v>58</v>
      </c>
      <c r="C11" s="363" t="s">
        <v>886</v>
      </c>
      <c r="D11" s="364"/>
      <c r="E11" s="364"/>
      <c r="F11" s="364"/>
      <c r="G11" s="364"/>
      <c r="H11" s="364"/>
      <c r="I11" s="364"/>
      <c r="J11" s="364"/>
      <c r="K11" s="419"/>
      <c r="L11" s="568"/>
      <c r="M11" s="569"/>
      <c r="N11" s="571"/>
      <c r="O11" s="571"/>
      <c r="P11" s="572"/>
      <c r="Q11" s="572"/>
      <c r="R11" s="572"/>
      <c r="S11" s="551"/>
      <c r="T11" s="551"/>
      <c r="U11" s="551"/>
      <c r="V11" s="551"/>
      <c r="W11" s="551"/>
      <c r="X11" s="551"/>
      <c r="Y11" s="551"/>
      <c r="Z11" s="366">
        <v>1861</v>
      </c>
      <c r="AA11" s="367">
        <f aca="true" t="shared" si="0" ref="AA11:AB16">A11</f>
        <v>1</v>
      </c>
      <c r="AB11" s="362" t="str">
        <f t="shared" si="0"/>
        <v>ROUNDWOOD</v>
      </c>
      <c r="AC11" s="525" t="str">
        <f>C11</f>
        <v>1000 m3</v>
      </c>
      <c r="AD11" s="526">
        <f aca="true" t="shared" si="1" ref="AD11:AK11">D11-(D12+D13)</f>
        <v>0</v>
      </c>
      <c r="AE11" s="527">
        <f t="shared" si="1"/>
        <v>0</v>
      </c>
      <c r="AF11" s="527">
        <f t="shared" si="1"/>
        <v>0</v>
      </c>
      <c r="AG11" s="527">
        <f t="shared" si="1"/>
        <v>0</v>
      </c>
      <c r="AH11" s="527">
        <f t="shared" si="1"/>
        <v>0</v>
      </c>
      <c r="AI11" s="527">
        <f t="shared" si="1"/>
        <v>0</v>
      </c>
      <c r="AJ11" s="527">
        <f t="shared" si="1"/>
        <v>0</v>
      </c>
      <c r="AK11" s="528">
        <f t="shared" si="1"/>
        <v>0</v>
      </c>
      <c r="AL11" s="666"/>
      <c r="AM11" s="676">
        <f>A11</f>
        <v>1</v>
      </c>
      <c r="AN11" s="362" t="str">
        <f aca="true" t="shared" si="2" ref="AN11:AO26">B11</f>
        <v>ROUNDWOOD</v>
      </c>
      <c r="AO11" s="525" t="str">
        <f t="shared" si="2"/>
        <v>1000 m3</v>
      </c>
      <c r="AP11" s="678">
        <f>IF(ISNUMBER('JQ1-Production'!D13+D11-H11),'JQ1-Production'!D13+D11-H11,IF(ISNUMBER(H11-D11),"NT "&amp;H11-D11,"…"))</f>
        <v>0</v>
      </c>
      <c r="AQ11" s="679">
        <f>IF(ISNUMBER('JQ1-Production'!E13+F11-J11),'JQ1-Production'!E13+F11-J11,IF(ISNUMBER(J11-F11),"NT "&amp;J11-F11,"…"))</f>
        <v>0</v>
      </c>
      <c r="AR11" s="662" t="s">
        <v>1</v>
      </c>
    </row>
    <row r="12" spans="1:43" s="25" customFormat="1" ht="15" customHeight="1" thickBot="1">
      <c r="A12" s="1729" t="s">
        <v>1057</v>
      </c>
      <c r="B12" s="359" t="s">
        <v>118</v>
      </c>
      <c r="C12" s="79" t="s">
        <v>886</v>
      </c>
      <c r="D12" s="387"/>
      <c r="E12" s="387"/>
      <c r="F12" s="387"/>
      <c r="G12" s="387"/>
      <c r="H12" s="389"/>
      <c r="I12" s="387"/>
      <c r="J12" s="387"/>
      <c r="K12" s="421"/>
      <c r="L12" s="568"/>
      <c r="M12" s="569"/>
      <c r="N12" s="570"/>
      <c r="O12" s="571"/>
      <c r="P12" s="572"/>
      <c r="Q12" s="572"/>
      <c r="R12" s="572"/>
      <c r="S12" s="551"/>
      <c r="T12" s="551"/>
      <c r="U12" s="551"/>
      <c r="V12" s="551"/>
      <c r="W12" s="551"/>
      <c r="X12" s="551"/>
      <c r="Y12" s="551"/>
      <c r="Z12" s="87">
        <v>1629</v>
      </c>
      <c r="AA12" s="10" t="str">
        <f t="shared" si="0"/>
        <v>1.1</v>
      </c>
      <c r="AB12" s="58" t="str">
        <f t="shared" si="0"/>
        <v>WOOD FUEL, INCLUDING WOOD FOR CHARCOAL</v>
      </c>
      <c r="AC12" s="529" t="str">
        <f aca="true" t="shared" si="3" ref="AC12:AC63">C12</f>
        <v>1000 m3</v>
      </c>
      <c r="AD12" s="530"/>
      <c r="AE12" s="530"/>
      <c r="AF12" s="530"/>
      <c r="AG12" s="530"/>
      <c r="AH12" s="530"/>
      <c r="AI12" s="530"/>
      <c r="AJ12" s="530"/>
      <c r="AK12" s="531"/>
      <c r="AL12" s="572"/>
      <c r="AM12" s="1312" t="str">
        <f aca="true" t="shared" si="4" ref="AM12:AO64">A12</f>
        <v>1.1</v>
      </c>
      <c r="AN12" s="58" t="str">
        <f t="shared" si="2"/>
        <v>WOOD FUEL, INCLUDING WOOD FOR CHARCOAL</v>
      </c>
      <c r="AO12" s="529" t="str">
        <f t="shared" si="2"/>
        <v>1000 m3</v>
      </c>
      <c r="AP12" s="1307">
        <f>IF(ISNUMBER('JQ1-Production'!D16+D12-H12),'JQ1-Production'!D16+D12-H12,IF(ISNUMBER(H12-D12),"NT "&amp;H12-D12,"…"))</f>
        <v>0</v>
      </c>
      <c r="AQ12" s="741">
        <f>IF(ISNUMBER('JQ1-Production'!E16+F12-J12),'JQ1-Production'!E16+F12-J12,IF(ISNUMBER(J12-F12),"NT "&amp;J12-F12,"…"))</f>
        <v>0</v>
      </c>
    </row>
    <row r="13" spans="1:43" s="25" customFormat="1" ht="15" customHeight="1">
      <c r="A13" s="1729" t="s">
        <v>1058</v>
      </c>
      <c r="B13" s="58" t="s">
        <v>119</v>
      </c>
      <c r="C13" s="76" t="s">
        <v>886</v>
      </c>
      <c r="D13" s="70"/>
      <c r="E13" s="70"/>
      <c r="F13" s="70"/>
      <c r="G13" s="70"/>
      <c r="H13" s="388"/>
      <c r="I13" s="73"/>
      <c r="J13" s="73"/>
      <c r="K13" s="422"/>
      <c r="L13" s="568"/>
      <c r="M13" s="569"/>
      <c r="N13" s="570"/>
      <c r="O13" s="571"/>
      <c r="P13" s="572"/>
      <c r="Q13" s="572"/>
      <c r="R13" s="572"/>
      <c r="S13" s="551"/>
      <c r="T13" s="551"/>
      <c r="U13" s="551"/>
      <c r="V13" s="551"/>
      <c r="W13" s="551"/>
      <c r="X13" s="551"/>
      <c r="Y13" s="551"/>
      <c r="Z13" s="90">
        <v>1865</v>
      </c>
      <c r="AA13" s="10" t="str">
        <f t="shared" si="0"/>
        <v>1.2</v>
      </c>
      <c r="AB13" s="58" t="str">
        <f t="shared" si="0"/>
        <v>INDUSTRIAL ROUNDWOOD (WOOD IN THE ROUGH)</v>
      </c>
      <c r="AC13" s="529" t="str">
        <f t="shared" si="3"/>
        <v>1000 m3</v>
      </c>
      <c r="AD13" s="532">
        <f aca="true" t="shared" si="5" ref="AD13:AK13">D13-(D14+D15)</f>
        <v>0</v>
      </c>
      <c r="AE13" s="532">
        <f t="shared" si="5"/>
        <v>0</v>
      </c>
      <c r="AF13" s="532">
        <f t="shared" si="5"/>
        <v>0</v>
      </c>
      <c r="AG13" s="532">
        <f t="shared" si="5"/>
        <v>0</v>
      </c>
      <c r="AH13" s="532">
        <f t="shared" si="5"/>
        <v>0</v>
      </c>
      <c r="AI13" s="532">
        <f t="shared" si="5"/>
        <v>0</v>
      </c>
      <c r="AJ13" s="532">
        <f t="shared" si="5"/>
        <v>0</v>
      </c>
      <c r="AK13" s="533">
        <f t="shared" si="5"/>
        <v>0</v>
      </c>
      <c r="AL13" s="666"/>
      <c r="AM13" s="1312" t="str">
        <f t="shared" si="4"/>
        <v>1.2</v>
      </c>
      <c r="AN13" s="58" t="str">
        <f t="shared" si="2"/>
        <v>INDUSTRIAL ROUNDWOOD (WOOD IN THE ROUGH)</v>
      </c>
      <c r="AO13" s="529" t="str">
        <f t="shared" si="2"/>
        <v>1000 m3</v>
      </c>
      <c r="AP13" s="1307">
        <f>IF(ISNUMBER('JQ1-Production'!D19+D13-H13),'JQ1-Production'!D19+D13-H13,IF(ISNUMBER(H13-D13),"NT "&amp;H13-D13,"…"))</f>
        <v>0</v>
      </c>
      <c r="AQ13" s="741">
        <f>IF(ISNUMBER('JQ1-Production'!E19+F13-J13),'JQ1-Production'!E19+F13-J13,IF(ISNUMBER(J13-F13),"NT "&amp;J13-F13,"…"))</f>
        <v>0</v>
      </c>
    </row>
    <row r="14" spans="1:43" s="25" customFormat="1" ht="15" customHeight="1">
      <c r="A14" s="420" t="s">
        <v>83</v>
      </c>
      <c r="B14" s="59" t="s">
        <v>43</v>
      </c>
      <c r="C14" s="67" t="s">
        <v>886</v>
      </c>
      <c r="D14" s="72"/>
      <c r="E14" s="72"/>
      <c r="F14" s="72"/>
      <c r="G14" s="74"/>
      <c r="H14" s="72"/>
      <c r="I14" s="72"/>
      <c r="J14" s="72"/>
      <c r="K14" s="423"/>
      <c r="L14" s="568"/>
      <c r="M14" s="569"/>
      <c r="N14" s="570"/>
      <c r="O14" s="570"/>
      <c r="P14" s="572"/>
      <c r="Q14" s="572"/>
      <c r="R14" s="572"/>
      <c r="S14" s="551"/>
      <c r="T14" s="551"/>
      <c r="U14" s="551"/>
      <c r="V14" s="551"/>
      <c r="W14" s="551"/>
      <c r="X14" s="551"/>
      <c r="Y14" s="551"/>
      <c r="Z14" s="87">
        <v>1651</v>
      </c>
      <c r="AA14" s="10" t="str">
        <f t="shared" si="0"/>
        <v>1.2.C</v>
      </c>
      <c r="AB14" s="59" t="str">
        <f t="shared" si="0"/>
        <v>Coniferous</v>
      </c>
      <c r="AC14" s="529" t="str">
        <f t="shared" si="3"/>
        <v>1000 m3</v>
      </c>
      <c r="AD14" s="530"/>
      <c r="AE14" s="530"/>
      <c r="AF14" s="530"/>
      <c r="AG14" s="530"/>
      <c r="AH14" s="530"/>
      <c r="AI14" s="530"/>
      <c r="AJ14" s="530"/>
      <c r="AK14" s="531"/>
      <c r="AL14" s="572"/>
      <c r="AM14" s="1312" t="str">
        <f t="shared" si="4"/>
        <v>1.2.C</v>
      </c>
      <c r="AN14" s="59" t="str">
        <f t="shared" si="2"/>
        <v>Coniferous</v>
      </c>
      <c r="AO14" s="668" t="str">
        <f t="shared" si="2"/>
        <v>1000 m3</v>
      </c>
      <c r="AP14" s="1307">
        <f>IF(ISNUMBER('JQ1-Production'!D20+D14-H14),'JQ1-Production'!D20+D14-H14,IF(ISNUMBER(H14-D14),"NT "&amp;H14-D14,"…"))</f>
        <v>0</v>
      </c>
      <c r="AQ14" s="741">
        <f>IF(ISNUMBER('JQ1-Production'!E20+F14-J14),'JQ1-Production'!E20+F14-J14,IF(ISNUMBER(J14-F14),"NT "&amp;J14-F14,"…"))</f>
        <v>0</v>
      </c>
    </row>
    <row r="15" spans="1:43" s="25" customFormat="1" ht="15" customHeight="1">
      <c r="A15" s="420" t="s">
        <v>171</v>
      </c>
      <c r="B15" s="59" t="s">
        <v>44</v>
      </c>
      <c r="C15" s="67" t="s">
        <v>886</v>
      </c>
      <c r="D15" s="72"/>
      <c r="E15" s="72"/>
      <c r="F15" s="72"/>
      <c r="G15" s="74"/>
      <c r="H15" s="72"/>
      <c r="I15" s="72"/>
      <c r="J15" s="72"/>
      <c r="K15" s="423"/>
      <c r="L15" s="568"/>
      <c r="M15" s="569"/>
      <c r="N15" s="570"/>
      <c r="O15" s="571"/>
      <c r="P15" s="572"/>
      <c r="Q15" s="572"/>
      <c r="R15" s="572"/>
      <c r="S15" s="551"/>
      <c r="T15" s="551"/>
      <c r="U15" s="551"/>
      <c r="V15" s="551"/>
      <c r="W15" s="551"/>
      <c r="X15" s="551"/>
      <c r="Y15" s="551"/>
      <c r="Z15" s="87" t="s">
        <v>1</v>
      </c>
      <c r="AA15" s="10" t="str">
        <f t="shared" si="0"/>
        <v>1.2.NC</v>
      </c>
      <c r="AB15" s="59" t="str">
        <f t="shared" si="0"/>
        <v>Non-Coniferous</v>
      </c>
      <c r="AC15" s="529" t="str">
        <f t="shared" si="3"/>
        <v>1000 m3</v>
      </c>
      <c r="AD15" s="530"/>
      <c r="AE15" s="530"/>
      <c r="AF15" s="530"/>
      <c r="AG15" s="530"/>
      <c r="AH15" s="530"/>
      <c r="AI15" s="530"/>
      <c r="AJ15" s="530"/>
      <c r="AK15" s="531"/>
      <c r="AL15" s="572"/>
      <c r="AM15" s="1312" t="str">
        <f t="shared" si="4"/>
        <v>1.2.NC</v>
      </c>
      <c r="AN15" s="59" t="str">
        <f t="shared" si="2"/>
        <v>Non-Coniferous</v>
      </c>
      <c r="AO15" s="529" t="str">
        <f t="shared" si="2"/>
        <v>1000 m3</v>
      </c>
      <c r="AP15" s="1307">
        <f>IF(ISNUMBER('JQ1-Production'!D21+D15-H15),'JQ1-Production'!D21+D15-H15,IF(ISNUMBER(H15-D15),"NT "&amp;H15-D15,"…"))</f>
        <v>0</v>
      </c>
      <c r="AQ15" s="741">
        <f>IF(ISNUMBER('JQ1-Production'!E21+F15-J15),'JQ1-Production'!E21+F15-J15,IF(ISNUMBER(J15-F15),"NT "&amp;J15-F15,"…"))</f>
        <v>0</v>
      </c>
    </row>
    <row r="16" spans="1:44" s="25" customFormat="1" ht="15" customHeight="1">
      <c r="A16" s="424" t="s">
        <v>842</v>
      </c>
      <c r="B16" s="89" t="s">
        <v>751</v>
      </c>
      <c r="C16" s="71" t="s">
        <v>886</v>
      </c>
      <c r="D16" s="72"/>
      <c r="E16" s="72"/>
      <c r="F16" s="72"/>
      <c r="G16" s="74"/>
      <c r="H16" s="72"/>
      <c r="I16" s="72"/>
      <c r="J16" s="72"/>
      <c r="K16" s="423"/>
      <c r="L16" s="568"/>
      <c r="M16" s="569"/>
      <c r="N16" s="570"/>
      <c r="O16" s="571"/>
      <c r="P16" s="572"/>
      <c r="Q16" s="572"/>
      <c r="R16" s="572"/>
      <c r="S16" s="551"/>
      <c r="T16" s="551"/>
      <c r="U16" s="551"/>
      <c r="V16" s="551"/>
      <c r="W16" s="551"/>
      <c r="X16" s="551"/>
      <c r="Y16" s="551"/>
      <c r="Z16" s="87">
        <v>1657</v>
      </c>
      <c r="AA16" s="10" t="str">
        <f t="shared" si="0"/>
        <v>1.2.NC.T</v>
      </c>
      <c r="AB16" s="60" t="str">
        <f t="shared" si="0"/>
        <v>of which: Tropical</v>
      </c>
      <c r="AC16" s="529" t="str">
        <f t="shared" si="3"/>
        <v>1000 m3</v>
      </c>
      <c r="AD16" s="542">
        <f>IF(AND(ISNUMBER(D16/D15),D16&gt;D15),"&gt; 1.2.NC !!","")</f>
      </c>
      <c r="AE16" s="542">
        <f aca="true" t="shared" si="6" ref="AE16:AK16">IF(AND(ISNUMBER(E16/E15),E16&gt;E15),"&gt; 1.2.NC !!","")</f>
      </c>
      <c r="AF16" s="542">
        <f t="shared" si="6"/>
      </c>
      <c r="AG16" s="542">
        <f t="shared" si="6"/>
      </c>
      <c r="AH16" s="542">
        <f t="shared" si="6"/>
      </c>
      <c r="AI16" s="542">
        <f t="shared" si="6"/>
      </c>
      <c r="AJ16" s="542">
        <f t="shared" si="6"/>
      </c>
      <c r="AK16" s="543">
        <f t="shared" si="6"/>
      </c>
      <c r="AL16" s="572"/>
      <c r="AM16" s="1313" t="str">
        <f t="shared" si="4"/>
        <v>1.2.NC.T</v>
      </c>
      <c r="AN16" s="60" t="str">
        <f t="shared" si="2"/>
        <v>of which: Tropical</v>
      </c>
      <c r="AO16" s="529" t="str">
        <f t="shared" si="2"/>
        <v>1000 m3</v>
      </c>
      <c r="AP16" s="684" t="s">
        <v>934</v>
      </c>
      <c r="AQ16" s="685" t="s">
        <v>934</v>
      </c>
      <c r="AR16" s="24"/>
    </row>
    <row r="17" spans="1:43" s="365" customFormat="1" ht="15" customHeight="1">
      <c r="A17" s="427">
        <v>2</v>
      </c>
      <c r="B17" s="380" t="s">
        <v>120</v>
      </c>
      <c r="C17" s="381" t="s">
        <v>228</v>
      </c>
      <c r="D17" s="369"/>
      <c r="E17" s="369"/>
      <c r="F17" s="369"/>
      <c r="G17" s="370"/>
      <c r="H17" s="369"/>
      <c r="I17" s="369"/>
      <c r="J17" s="369"/>
      <c r="K17" s="428"/>
      <c r="L17" s="568"/>
      <c r="M17" s="569"/>
      <c r="N17" s="570"/>
      <c r="O17" s="571"/>
      <c r="P17" s="572"/>
      <c r="Q17" s="572"/>
      <c r="R17" s="572"/>
      <c r="S17" s="551"/>
      <c r="T17" s="551"/>
      <c r="U17" s="551"/>
      <c r="V17" s="551"/>
      <c r="W17" s="551"/>
      <c r="X17" s="551"/>
      <c r="Y17" s="551"/>
      <c r="Z17" s="366">
        <v>1630</v>
      </c>
      <c r="AA17" s="382">
        <f aca="true" t="shared" si="7" ref="AA17:AA64">A17</f>
        <v>2</v>
      </c>
      <c r="AB17" s="380" t="str">
        <f aca="true" t="shared" si="8" ref="AB17:AB64">B17</f>
        <v>WOOD CHARCOAL</v>
      </c>
      <c r="AC17" s="534" t="str">
        <f t="shared" si="3"/>
        <v>1000 mt</v>
      </c>
      <c r="AD17" s="535"/>
      <c r="AE17" s="535"/>
      <c r="AF17" s="535"/>
      <c r="AG17" s="535"/>
      <c r="AH17" s="535"/>
      <c r="AI17" s="535"/>
      <c r="AJ17" s="535"/>
      <c r="AK17" s="536"/>
      <c r="AL17" s="572"/>
      <c r="AM17" s="677">
        <f t="shared" si="4"/>
        <v>2</v>
      </c>
      <c r="AN17" s="380" t="str">
        <f t="shared" si="2"/>
        <v>WOOD CHARCOAL</v>
      </c>
      <c r="AO17" s="534" t="str">
        <f t="shared" si="2"/>
        <v>1000 mt</v>
      </c>
      <c r="AP17" s="680">
        <f>IF(ISNUMBER('JQ1-Production'!D32+D17-H17),'JQ1-Production'!D32+D17-H17,IF(ISNUMBER(H17-D17),"NT "&amp;H17-D17,"…"))</f>
        <v>0</v>
      </c>
      <c r="AQ17" s="681">
        <f>IF(ISNUMBER('JQ1-Production'!E32+F17-J17),'JQ1-Production'!E32+F17-J17,IF(ISNUMBER(J17-F17),"NT "&amp;J17-F17,"…"))</f>
        <v>0</v>
      </c>
    </row>
    <row r="18" spans="1:43" s="365" customFormat="1" ht="15" customHeight="1">
      <c r="A18" s="429">
        <v>3</v>
      </c>
      <c r="B18" s="380" t="s">
        <v>179</v>
      </c>
      <c r="C18" s="363" t="s">
        <v>886</v>
      </c>
      <c r="D18" s="369"/>
      <c r="E18" s="369"/>
      <c r="F18" s="369"/>
      <c r="G18" s="370"/>
      <c r="H18" s="369"/>
      <c r="I18" s="369"/>
      <c r="J18" s="369"/>
      <c r="K18" s="428"/>
      <c r="L18" s="568"/>
      <c r="M18" s="569"/>
      <c r="N18" s="570"/>
      <c r="O18" s="570"/>
      <c r="P18" s="572"/>
      <c r="Q18" s="572"/>
      <c r="R18" s="572"/>
      <c r="S18" s="551"/>
      <c r="T18" s="551"/>
      <c r="U18" s="551"/>
      <c r="V18" s="551"/>
      <c r="W18" s="551"/>
      <c r="X18" s="551"/>
      <c r="Y18" s="551"/>
      <c r="Z18" s="366">
        <v>1619</v>
      </c>
      <c r="AA18" s="383">
        <f t="shared" si="7"/>
        <v>3</v>
      </c>
      <c r="AB18" s="380" t="str">
        <f t="shared" si="8"/>
        <v>WOOD CHIPS AND PARTICLES</v>
      </c>
      <c r="AC18" s="534" t="str">
        <f t="shared" si="3"/>
        <v>1000 m3</v>
      </c>
      <c r="AD18" s="535"/>
      <c r="AE18" s="535"/>
      <c r="AF18" s="535"/>
      <c r="AG18" s="535"/>
      <c r="AH18" s="535"/>
      <c r="AI18" s="535"/>
      <c r="AJ18" s="535"/>
      <c r="AK18" s="536"/>
      <c r="AL18" s="572"/>
      <c r="AM18" s="677">
        <f t="shared" si="4"/>
        <v>3</v>
      </c>
      <c r="AN18" s="380" t="str">
        <f t="shared" si="2"/>
        <v>WOOD CHIPS AND PARTICLES</v>
      </c>
      <c r="AO18" s="534" t="str">
        <f t="shared" si="2"/>
        <v>1000 m3</v>
      </c>
      <c r="AP18" s="680">
        <f>IF(ISNUMBER('JQ1-Production'!D33+D18-H18),'JQ1-Production'!D33+D18-H18,IF(ISNUMBER(H18-D18),"NT "&amp;H18-D18,"…"))</f>
        <v>0</v>
      </c>
      <c r="AQ18" s="681">
        <f>IF(ISNUMBER('JQ1-Production'!E33+F18-J18),'JQ1-Production'!E33+F18-J18,IF(ISNUMBER(J18-F18),"NT "&amp;J18-F18,"…"))</f>
        <v>0</v>
      </c>
    </row>
    <row r="19" spans="1:43" s="365" customFormat="1" ht="15" customHeight="1">
      <c r="A19" s="430">
        <v>4</v>
      </c>
      <c r="B19" s="380" t="s">
        <v>121</v>
      </c>
      <c r="C19" s="363" t="s">
        <v>886</v>
      </c>
      <c r="D19" s="369"/>
      <c r="E19" s="369"/>
      <c r="F19" s="369"/>
      <c r="G19" s="370"/>
      <c r="H19" s="369"/>
      <c r="I19" s="369"/>
      <c r="J19" s="369"/>
      <c r="K19" s="428"/>
      <c r="L19" s="568"/>
      <c r="M19" s="569"/>
      <c r="N19" s="570"/>
      <c r="O19" s="571"/>
      <c r="P19" s="572"/>
      <c r="Q19" s="572"/>
      <c r="R19" s="572"/>
      <c r="S19" s="551"/>
      <c r="T19" s="551"/>
      <c r="U19" s="551"/>
      <c r="V19" s="551"/>
      <c r="W19" s="551"/>
      <c r="X19" s="551"/>
      <c r="Y19" s="551"/>
      <c r="Z19" s="366">
        <v>1620</v>
      </c>
      <c r="AA19" s="379">
        <f t="shared" si="7"/>
        <v>4</v>
      </c>
      <c r="AB19" s="380" t="str">
        <f t="shared" si="8"/>
        <v>WOOD RESIDUES</v>
      </c>
      <c r="AC19" s="534" t="str">
        <f t="shared" si="3"/>
        <v>1000 m3</v>
      </c>
      <c r="AD19" s="537"/>
      <c r="AE19" s="537"/>
      <c r="AF19" s="537"/>
      <c r="AG19" s="537"/>
      <c r="AH19" s="537"/>
      <c r="AI19" s="537"/>
      <c r="AJ19" s="537"/>
      <c r="AK19" s="538"/>
      <c r="AL19" s="572"/>
      <c r="AM19" s="677">
        <f t="shared" si="4"/>
        <v>4</v>
      </c>
      <c r="AN19" s="380" t="str">
        <f t="shared" si="2"/>
        <v>WOOD RESIDUES</v>
      </c>
      <c r="AO19" s="534" t="str">
        <f t="shared" si="2"/>
        <v>1000 m3</v>
      </c>
      <c r="AP19" s="680">
        <f>IF(ISNUMBER('JQ1-Production'!D34+D19-H19),'JQ1-Production'!D34+D19-H19,IF(ISNUMBER(H19-D19),"NT "&amp;H19-D19,"…"))</f>
        <v>0</v>
      </c>
      <c r="AQ19" s="681">
        <f>IF(ISNUMBER('JQ1-Production'!E34+F19-J19),'JQ1-Production'!E34+F19-J19,IF(ISNUMBER(J19-F19),"NT "&amp;J19-F19,"…"))</f>
        <v>0</v>
      </c>
    </row>
    <row r="20" spans="1:43" s="365" customFormat="1" ht="15" customHeight="1">
      <c r="A20" s="431">
        <v>5</v>
      </c>
      <c r="B20" s="368" t="s">
        <v>122</v>
      </c>
      <c r="C20" s="363" t="s">
        <v>886</v>
      </c>
      <c r="D20" s="369"/>
      <c r="E20" s="369"/>
      <c r="F20" s="369"/>
      <c r="G20" s="370"/>
      <c r="H20" s="369"/>
      <c r="I20" s="369"/>
      <c r="J20" s="369"/>
      <c r="K20" s="428"/>
      <c r="L20" s="568"/>
      <c r="M20" s="569"/>
      <c r="N20" s="570"/>
      <c r="O20" s="571"/>
      <c r="P20" s="572"/>
      <c r="Q20" s="572"/>
      <c r="R20" s="572"/>
      <c r="S20" s="551"/>
      <c r="T20" s="551"/>
      <c r="U20" s="551"/>
      <c r="V20" s="551"/>
      <c r="W20" s="551"/>
      <c r="X20" s="551"/>
      <c r="Y20" s="551"/>
      <c r="Z20" s="366">
        <v>1872</v>
      </c>
      <c r="AA20" s="371">
        <f t="shared" si="7"/>
        <v>5</v>
      </c>
      <c r="AB20" s="368" t="str">
        <f t="shared" si="8"/>
        <v>SAWNWOOD </v>
      </c>
      <c r="AC20" s="534" t="str">
        <f t="shared" si="3"/>
        <v>1000 m3</v>
      </c>
      <c r="AD20" s="539">
        <f aca="true" t="shared" si="9" ref="AD20:AK20">D20-(D21+D22)</f>
        <v>0</v>
      </c>
      <c r="AE20" s="539">
        <f t="shared" si="9"/>
        <v>0</v>
      </c>
      <c r="AF20" s="539">
        <f t="shared" si="9"/>
        <v>0</v>
      </c>
      <c r="AG20" s="539">
        <f t="shared" si="9"/>
        <v>0</v>
      </c>
      <c r="AH20" s="539">
        <f t="shared" si="9"/>
        <v>0</v>
      </c>
      <c r="AI20" s="539">
        <f t="shared" si="9"/>
        <v>0</v>
      </c>
      <c r="AJ20" s="539">
        <f t="shared" si="9"/>
        <v>0</v>
      </c>
      <c r="AK20" s="540">
        <f t="shared" si="9"/>
        <v>0</v>
      </c>
      <c r="AL20" s="666"/>
      <c r="AM20" s="676">
        <f t="shared" si="4"/>
        <v>5</v>
      </c>
      <c r="AN20" s="368" t="str">
        <f t="shared" si="2"/>
        <v>SAWNWOOD </v>
      </c>
      <c r="AO20" s="534" t="str">
        <f t="shared" si="2"/>
        <v>1000 m3</v>
      </c>
      <c r="AP20" s="680">
        <f>IF(ISNUMBER('JQ1-Production'!D35+D20-H20),'JQ1-Production'!D35+D20-H20,IF(ISNUMBER(H20-D20),"NT "&amp;H20-D20,"…"))</f>
        <v>0</v>
      </c>
      <c r="AQ20" s="681">
        <f>IF(ISNUMBER('JQ1-Production'!E35+F20-J20),'JQ1-Production'!E35+F20-J20,IF(ISNUMBER(J20-F20),"NT "&amp;J20-F20,"…"))</f>
        <v>0</v>
      </c>
    </row>
    <row r="21" spans="1:43" s="25" customFormat="1" ht="15" customHeight="1">
      <c r="A21" s="420" t="s">
        <v>88</v>
      </c>
      <c r="B21" s="61" t="s">
        <v>43</v>
      </c>
      <c r="C21" s="67" t="s">
        <v>886</v>
      </c>
      <c r="D21" s="72"/>
      <c r="E21" s="72"/>
      <c r="F21" s="72"/>
      <c r="G21" s="74"/>
      <c r="H21" s="72"/>
      <c r="I21" s="72"/>
      <c r="J21" s="72"/>
      <c r="K21" s="423"/>
      <c r="L21" s="568"/>
      <c r="M21" s="569"/>
      <c r="N21" s="570"/>
      <c r="O21" s="570"/>
      <c r="P21" s="572"/>
      <c r="Q21" s="572"/>
      <c r="R21" s="572"/>
      <c r="S21" s="551"/>
      <c r="T21" s="551"/>
      <c r="U21" s="551"/>
      <c r="V21" s="551"/>
      <c r="W21" s="551"/>
      <c r="X21" s="551"/>
      <c r="Y21" s="551"/>
      <c r="Z21" s="87">
        <v>1632</v>
      </c>
      <c r="AA21" s="10" t="str">
        <f t="shared" si="7"/>
        <v>5.C</v>
      </c>
      <c r="AB21" s="61" t="str">
        <f t="shared" si="8"/>
        <v>Coniferous</v>
      </c>
      <c r="AC21" s="529" t="str">
        <f t="shared" si="3"/>
        <v>1000 m3</v>
      </c>
      <c r="AD21" s="530"/>
      <c r="AE21" s="530"/>
      <c r="AF21" s="530"/>
      <c r="AG21" s="530"/>
      <c r="AH21" s="530"/>
      <c r="AI21" s="530"/>
      <c r="AJ21" s="530"/>
      <c r="AK21" s="531"/>
      <c r="AL21" s="572" t="s">
        <v>1</v>
      </c>
      <c r="AM21" s="1312" t="str">
        <f t="shared" si="4"/>
        <v>5.C</v>
      </c>
      <c r="AN21" s="61" t="str">
        <f t="shared" si="2"/>
        <v>Coniferous</v>
      </c>
      <c r="AO21" s="529" t="str">
        <f t="shared" si="2"/>
        <v>1000 m3</v>
      </c>
      <c r="AP21" s="1307">
        <f>IF(ISNUMBER('JQ1-Production'!D36+D21-H21),'JQ1-Production'!D36+D21-H21,IF(ISNUMBER(H21-D21),"NT "&amp;H21-D21,"…"))</f>
        <v>0</v>
      </c>
      <c r="AQ21" s="741">
        <f>IF(ISNUMBER('JQ1-Production'!E36+F21-J21),'JQ1-Production'!E36+F21-J21,IF(ISNUMBER(J21-F21),"NT "&amp;J21-F21,"…"))</f>
        <v>0</v>
      </c>
    </row>
    <row r="22" spans="1:43" s="25" customFormat="1" ht="15" customHeight="1">
      <c r="A22" s="420" t="s">
        <v>174</v>
      </c>
      <c r="B22" s="61" t="s">
        <v>44</v>
      </c>
      <c r="C22" s="67" t="s">
        <v>886</v>
      </c>
      <c r="D22" s="72"/>
      <c r="E22" s="72"/>
      <c r="F22" s="72"/>
      <c r="G22" s="74"/>
      <c r="H22" s="72"/>
      <c r="I22" s="72"/>
      <c r="J22" s="72"/>
      <c r="K22" s="423"/>
      <c r="L22" s="568"/>
      <c r="M22" s="569"/>
      <c r="N22" s="570"/>
      <c r="O22" s="570"/>
      <c r="P22" s="572"/>
      <c r="Q22" s="572"/>
      <c r="R22" s="572"/>
      <c r="S22" s="551"/>
      <c r="T22" s="551"/>
      <c r="U22" s="551"/>
      <c r="V22" s="551"/>
      <c r="W22" s="551"/>
      <c r="X22" s="551"/>
      <c r="Y22" s="551"/>
      <c r="Z22" s="87">
        <v>1633</v>
      </c>
      <c r="AA22" s="10" t="str">
        <f t="shared" si="7"/>
        <v>5.NC</v>
      </c>
      <c r="AB22" s="61" t="str">
        <f t="shared" si="8"/>
        <v>Non-Coniferous</v>
      </c>
      <c r="AC22" s="529" t="str">
        <f t="shared" si="3"/>
        <v>1000 m3</v>
      </c>
      <c r="AD22" s="530"/>
      <c r="AE22" s="530"/>
      <c r="AF22" s="530"/>
      <c r="AG22" s="530"/>
      <c r="AH22" s="530"/>
      <c r="AI22" s="530"/>
      <c r="AJ22" s="530"/>
      <c r="AK22" s="531"/>
      <c r="AL22" s="572"/>
      <c r="AM22" s="1312" t="str">
        <f t="shared" si="4"/>
        <v>5.NC</v>
      </c>
      <c r="AN22" s="61" t="str">
        <f t="shared" si="2"/>
        <v>Non-Coniferous</v>
      </c>
      <c r="AO22" s="529" t="str">
        <f t="shared" si="2"/>
        <v>1000 m3</v>
      </c>
      <c r="AP22" s="684">
        <f>IF(ISNUMBER('JQ1-Production'!D37+D22-H22),'JQ1-Production'!D37+D22-H22,IF(ISNUMBER(H22-D22),"NT "&amp;H22-D22,"…"))</f>
        <v>0</v>
      </c>
      <c r="AQ22" s="741">
        <f>IF(ISNUMBER('JQ1-Production'!E37+F22-J22),'JQ1-Production'!E37+F22-J22,IF(ISNUMBER(J22-F22),"NT "&amp;J22-F22,"…"))</f>
        <v>0</v>
      </c>
    </row>
    <row r="23" spans="1:43" s="25" customFormat="1" ht="15" customHeight="1">
      <c r="A23" s="424" t="s">
        <v>838</v>
      </c>
      <c r="B23" s="62" t="s">
        <v>751</v>
      </c>
      <c r="C23" s="71" t="s">
        <v>886</v>
      </c>
      <c r="D23" s="72"/>
      <c r="E23" s="72"/>
      <c r="F23" s="72"/>
      <c r="G23" s="74"/>
      <c r="H23" s="72"/>
      <c r="I23" s="72"/>
      <c r="J23" s="72"/>
      <c r="K23" s="423"/>
      <c r="L23" s="568"/>
      <c r="M23" s="569"/>
      <c r="N23" s="570"/>
      <c r="O23" s="570"/>
      <c r="P23" s="572"/>
      <c r="Q23" s="572"/>
      <c r="R23" s="572"/>
      <c r="S23" s="551"/>
      <c r="T23" s="551"/>
      <c r="U23" s="551"/>
      <c r="V23" s="551"/>
      <c r="W23" s="551"/>
      <c r="X23" s="551"/>
      <c r="Y23" s="551"/>
      <c r="Z23" s="541">
        <v>1624</v>
      </c>
      <c r="AA23" s="11" t="str">
        <f t="shared" si="7"/>
        <v>5.NC.T</v>
      </c>
      <c r="AB23" s="62" t="str">
        <f t="shared" si="8"/>
        <v>of which: Tropical</v>
      </c>
      <c r="AC23" s="529" t="str">
        <f t="shared" si="3"/>
        <v>1000 m3</v>
      </c>
      <c r="AD23" s="542">
        <f aca="true" t="shared" si="10" ref="AD23:AK23">IF(AND(ISNUMBER(D23/D22),D23&gt;D22),"&gt; 5.NC !!","")</f>
      </c>
      <c r="AE23" s="542">
        <f t="shared" si="10"/>
      </c>
      <c r="AF23" s="542">
        <f t="shared" si="10"/>
      </c>
      <c r="AG23" s="542">
        <f t="shared" si="10"/>
      </c>
      <c r="AH23" s="542">
        <f t="shared" si="10"/>
      </c>
      <c r="AI23" s="542">
        <f t="shared" si="10"/>
      </c>
      <c r="AJ23" s="542">
        <f t="shared" si="10"/>
      </c>
      <c r="AK23" s="1319">
        <f t="shared" si="10"/>
      </c>
      <c r="AL23" s="572"/>
      <c r="AM23" s="1311" t="str">
        <f t="shared" si="4"/>
        <v>5.NC.T</v>
      </c>
      <c r="AN23" s="62" t="str">
        <f t="shared" si="2"/>
        <v>of which: Tropical</v>
      </c>
      <c r="AO23" s="529" t="str">
        <f t="shared" si="2"/>
        <v>1000 m3</v>
      </c>
      <c r="AP23" s="684">
        <f>IF(ISNUMBER('JQ1-Production'!D38+D23-H23),'JQ1-Production'!D38+D23-H23,IF(ISNUMBER(H23-D23),"NT "&amp;H23-D23,"…"))</f>
        <v>0</v>
      </c>
      <c r="AQ23" s="741">
        <f>IF(ISNUMBER('JQ1-Production'!E38+F23-J23),'JQ1-Production'!E38+F23-J23,IF(ISNUMBER(J23-F23),"NT "&amp;J23-F23,"…"))</f>
        <v>0</v>
      </c>
    </row>
    <row r="24" spans="1:43" s="365" customFormat="1" ht="15" customHeight="1">
      <c r="A24" s="418">
        <v>6</v>
      </c>
      <c r="B24" s="362" t="s">
        <v>124</v>
      </c>
      <c r="C24" s="372" t="s">
        <v>886</v>
      </c>
      <c r="D24" s="364"/>
      <c r="E24" s="364"/>
      <c r="F24" s="364"/>
      <c r="G24" s="373"/>
      <c r="H24" s="364"/>
      <c r="I24" s="364"/>
      <c r="J24" s="364"/>
      <c r="K24" s="419"/>
      <c r="L24" s="568"/>
      <c r="M24" s="569"/>
      <c r="N24" s="570"/>
      <c r="O24" s="570"/>
      <c r="P24" s="572"/>
      <c r="Q24" s="572"/>
      <c r="R24" s="572"/>
      <c r="S24" s="551"/>
      <c r="T24" s="551"/>
      <c r="U24" s="551"/>
      <c r="V24" s="551"/>
      <c r="W24" s="551"/>
      <c r="X24" s="551"/>
      <c r="Y24" s="551"/>
      <c r="Z24" s="366">
        <v>1873</v>
      </c>
      <c r="AA24" s="367">
        <f t="shared" si="7"/>
        <v>6</v>
      </c>
      <c r="AB24" s="362" t="str">
        <f t="shared" si="8"/>
        <v>WOOD-BASED PANELS</v>
      </c>
      <c r="AC24" s="534" t="str">
        <f t="shared" si="3"/>
        <v>1000 m3</v>
      </c>
      <c r="AD24" s="539">
        <f aca="true" t="shared" si="11" ref="AD24:AK24">D24-(D25+D29+D33+D35)</f>
        <v>0</v>
      </c>
      <c r="AE24" s="539">
        <f t="shared" si="11"/>
        <v>0</v>
      </c>
      <c r="AF24" s="539">
        <f t="shared" si="11"/>
        <v>0</v>
      </c>
      <c r="AG24" s="539">
        <f t="shared" si="11"/>
        <v>0</v>
      </c>
      <c r="AH24" s="539">
        <f t="shared" si="11"/>
        <v>0</v>
      </c>
      <c r="AI24" s="539">
        <f t="shared" si="11"/>
        <v>0</v>
      </c>
      <c r="AJ24" s="539">
        <f t="shared" si="11"/>
        <v>0</v>
      </c>
      <c r="AK24" s="540">
        <f t="shared" si="11"/>
        <v>0</v>
      </c>
      <c r="AL24" s="666"/>
      <c r="AM24" s="676">
        <f t="shared" si="4"/>
        <v>6</v>
      </c>
      <c r="AN24" s="362" t="str">
        <f t="shared" si="2"/>
        <v>WOOD-BASED PANELS</v>
      </c>
      <c r="AO24" s="534" t="str">
        <f t="shared" si="2"/>
        <v>1000 m3</v>
      </c>
      <c r="AP24" s="680">
        <f>IF(ISNUMBER('JQ1-Production'!D39+D24-H24),'JQ1-Production'!D39+D24-H24,IF(ISNUMBER(H24-D24),"NT "&amp;H24-D24,"…"))</f>
        <v>0</v>
      </c>
      <c r="AQ24" s="681">
        <f>IF(ISNUMBER('JQ1-Production'!E39+F24-J24),'JQ1-Production'!E39+F24-J24,IF(ISNUMBER(J24-F24),"NT "&amp;J24-F24,"…"))</f>
        <v>0</v>
      </c>
    </row>
    <row r="25" spans="1:43" s="25" customFormat="1" ht="15" customHeight="1">
      <c r="A25" s="1729" t="s">
        <v>1059</v>
      </c>
      <c r="B25" s="61" t="s">
        <v>123</v>
      </c>
      <c r="C25" s="67" t="s">
        <v>886</v>
      </c>
      <c r="D25" s="72"/>
      <c r="E25" s="72"/>
      <c r="F25" s="72"/>
      <c r="G25" s="74"/>
      <c r="H25" s="72"/>
      <c r="I25" s="72"/>
      <c r="J25" s="72"/>
      <c r="K25" s="423"/>
      <c r="L25" s="568"/>
      <c r="M25" s="569"/>
      <c r="N25" s="570"/>
      <c r="O25" s="570"/>
      <c r="P25" s="572"/>
      <c r="Q25" s="572"/>
      <c r="R25" s="572"/>
      <c r="S25" s="551"/>
      <c r="T25" s="551"/>
      <c r="U25" s="551"/>
      <c r="V25" s="551"/>
      <c r="W25" s="551"/>
      <c r="X25" s="551"/>
      <c r="Y25" s="551"/>
      <c r="Z25" s="87">
        <v>1634</v>
      </c>
      <c r="AA25" s="10" t="str">
        <f t="shared" si="7"/>
        <v>6.1</v>
      </c>
      <c r="AB25" s="61" t="str">
        <f t="shared" si="8"/>
        <v>VENEER SHEETS</v>
      </c>
      <c r="AC25" s="529" t="str">
        <f t="shared" si="3"/>
        <v>1000 m3</v>
      </c>
      <c r="AD25" s="544">
        <f aca="true" t="shared" si="12" ref="AD25:AK25">D25-(D26+D27)</f>
        <v>0</v>
      </c>
      <c r="AE25" s="544">
        <f t="shared" si="12"/>
        <v>0</v>
      </c>
      <c r="AF25" s="544">
        <f t="shared" si="12"/>
        <v>0</v>
      </c>
      <c r="AG25" s="544">
        <f t="shared" si="12"/>
        <v>0</v>
      </c>
      <c r="AH25" s="544">
        <f t="shared" si="12"/>
        <v>0</v>
      </c>
      <c r="AI25" s="544">
        <f t="shared" si="12"/>
        <v>0</v>
      </c>
      <c r="AJ25" s="544">
        <f t="shared" si="12"/>
        <v>0</v>
      </c>
      <c r="AK25" s="545">
        <f t="shared" si="12"/>
        <v>0</v>
      </c>
      <c r="AL25" s="666"/>
      <c r="AM25" s="1312" t="str">
        <f t="shared" si="4"/>
        <v>6.1</v>
      </c>
      <c r="AN25" s="61" t="str">
        <f t="shared" si="2"/>
        <v>VENEER SHEETS</v>
      </c>
      <c r="AO25" s="529" t="str">
        <f t="shared" si="2"/>
        <v>1000 m3</v>
      </c>
      <c r="AP25" s="686">
        <f>IF(ISNUMBER('JQ1-Production'!D40+D25-H25),'JQ1-Production'!D40+D25-H25,IF(ISNUMBER(H25-D25),"NT "&amp;H25-D25,"…"))</f>
        <v>0</v>
      </c>
      <c r="AQ25" s="741">
        <f>IF(ISNUMBER('JQ1-Production'!E40+F25-J25),'JQ1-Production'!E40+F25-J25,IF(ISNUMBER(J25-F25),"NT "&amp;J25-F25,"…"))</f>
        <v>0</v>
      </c>
    </row>
    <row r="26" spans="1:43" s="25" customFormat="1" ht="15" customHeight="1">
      <c r="A26" s="420" t="s">
        <v>89</v>
      </c>
      <c r="B26" s="59" t="s">
        <v>43</v>
      </c>
      <c r="C26" s="67" t="s">
        <v>886</v>
      </c>
      <c r="D26" s="72"/>
      <c r="E26" s="72"/>
      <c r="F26" s="72"/>
      <c r="G26" s="74"/>
      <c r="H26" s="72"/>
      <c r="I26" s="72"/>
      <c r="J26" s="72"/>
      <c r="K26" s="423"/>
      <c r="L26" s="568"/>
      <c r="M26" s="569"/>
      <c r="N26" s="570"/>
      <c r="O26" s="570"/>
      <c r="P26" s="572"/>
      <c r="Q26" s="572"/>
      <c r="R26" s="572"/>
      <c r="S26" s="551"/>
      <c r="T26" s="551"/>
      <c r="U26" s="551"/>
      <c r="V26" s="551"/>
      <c r="W26" s="551"/>
      <c r="X26" s="551"/>
      <c r="Y26" s="551"/>
      <c r="Z26" s="541">
        <v>1635</v>
      </c>
      <c r="AA26" s="10" t="str">
        <f t="shared" si="7"/>
        <v>6.1.C</v>
      </c>
      <c r="AB26" s="59" t="str">
        <f t="shared" si="8"/>
        <v>Coniferous</v>
      </c>
      <c r="AC26" s="529" t="str">
        <f t="shared" si="3"/>
        <v>1000 m3</v>
      </c>
      <c r="AD26" s="530"/>
      <c r="AE26" s="530"/>
      <c r="AF26" s="530"/>
      <c r="AG26" s="530"/>
      <c r="AH26" s="530"/>
      <c r="AI26" s="530"/>
      <c r="AJ26" s="530"/>
      <c r="AK26" s="531"/>
      <c r="AL26" s="572"/>
      <c r="AM26" s="1312" t="str">
        <f t="shared" si="4"/>
        <v>6.1.C</v>
      </c>
      <c r="AN26" s="59" t="str">
        <f t="shared" si="2"/>
        <v>Coniferous</v>
      </c>
      <c r="AO26" s="529" t="str">
        <f t="shared" si="2"/>
        <v>1000 m3</v>
      </c>
      <c r="AP26" s="1307">
        <f>IF(ISNUMBER('JQ1-Production'!D41+D26-H26),'JQ1-Production'!D41+D26-H26,IF(ISNUMBER(H26-D26),"NT "&amp;H26-D26,"…"))</f>
        <v>0</v>
      </c>
      <c r="AQ26" s="741">
        <f>IF(ISNUMBER('JQ1-Production'!E41+F26-J26),'JQ1-Production'!E41+F26-J26,IF(ISNUMBER(J26-F26),"NT "&amp;J26-F26,"…"))</f>
        <v>0</v>
      </c>
    </row>
    <row r="27" spans="1:43" s="25" customFormat="1" ht="15" customHeight="1">
      <c r="A27" s="420" t="s">
        <v>176</v>
      </c>
      <c r="B27" s="59" t="s">
        <v>44</v>
      </c>
      <c r="C27" s="67" t="s">
        <v>886</v>
      </c>
      <c r="D27" s="72"/>
      <c r="E27" s="72"/>
      <c r="F27" s="72"/>
      <c r="G27" s="74"/>
      <c r="H27" s="72"/>
      <c r="I27" s="72"/>
      <c r="J27" s="72"/>
      <c r="K27" s="423"/>
      <c r="L27" s="568"/>
      <c r="M27" s="569"/>
      <c r="N27" s="570"/>
      <c r="O27" s="570"/>
      <c r="P27" s="572"/>
      <c r="Q27" s="572"/>
      <c r="R27" s="572"/>
      <c r="S27" s="551"/>
      <c r="T27" s="551"/>
      <c r="U27" s="551"/>
      <c r="V27" s="551"/>
      <c r="W27" s="551"/>
      <c r="X27" s="551"/>
      <c r="Y27" s="551"/>
      <c r="Z27" s="541">
        <v>1637</v>
      </c>
      <c r="AA27" s="10" t="str">
        <f t="shared" si="7"/>
        <v>6.1.NC</v>
      </c>
      <c r="AB27" s="59" t="str">
        <f t="shared" si="8"/>
        <v>Non-Coniferous</v>
      </c>
      <c r="AC27" s="529" t="str">
        <f t="shared" si="3"/>
        <v>1000 m3</v>
      </c>
      <c r="AD27" s="530"/>
      <c r="AE27" s="530"/>
      <c r="AF27" s="530"/>
      <c r="AG27" s="530"/>
      <c r="AH27" s="530"/>
      <c r="AI27" s="530"/>
      <c r="AJ27" s="530"/>
      <c r="AK27" s="531"/>
      <c r="AL27" s="572"/>
      <c r="AM27" s="1312" t="str">
        <f t="shared" si="4"/>
        <v>6.1.NC</v>
      </c>
      <c r="AN27" s="59" t="str">
        <f t="shared" si="4"/>
        <v>Non-Coniferous</v>
      </c>
      <c r="AO27" s="529" t="str">
        <f t="shared" si="4"/>
        <v>1000 m3</v>
      </c>
      <c r="AP27" s="1307">
        <f>IF(ISNUMBER('JQ1-Production'!D42+D27-H27),'JQ1-Production'!D42+D27-H27,IF(ISNUMBER(H27-D27),"NT "&amp;H27-D27,"…"))</f>
        <v>0</v>
      </c>
      <c r="AQ27" s="741">
        <f>IF(ISNUMBER('JQ1-Production'!E42+F27-J27),'JQ1-Production'!E42+F27-J27,IF(ISNUMBER(J27-F27),"NT "&amp;J27-F27,"…"))</f>
        <v>0</v>
      </c>
    </row>
    <row r="28" spans="1:43" s="25" customFormat="1" ht="15" customHeight="1" thickBot="1">
      <c r="A28" s="432" t="s">
        <v>839</v>
      </c>
      <c r="B28" s="357" t="s">
        <v>751</v>
      </c>
      <c r="C28" s="79" t="s">
        <v>886</v>
      </c>
      <c r="D28" s="80"/>
      <c r="E28" s="80"/>
      <c r="F28" s="80"/>
      <c r="G28" s="298"/>
      <c r="H28" s="80"/>
      <c r="I28" s="80"/>
      <c r="J28" s="80"/>
      <c r="K28" s="433"/>
      <c r="L28" s="568"/>
      <c r="M28" s="569"/>
      <c r="N28" s="570"/>
      <c r="O28" s="570"/>
      <c r="P28" s="572"/>
      <c r="Q28" s="572"/>
      <c r="R28" s="572"/>
      <c r="S28" s="551"/>
      <c r="T28" s="551"/>
      <c r="U28" s="551"/>
      <c r="V28" s="551"/>
      <c r="W28" s="551"/>
      <c r="X28" s="551"/>
      <c r="Y28" s="551"/>
      <c r="Z28" s="541">
        <v>1638</v>
      </c>
      <c r="AA28" s="55" t="str">
        <f t="shared" si="7"/>
        <v>6.1.NC.T</v>
      </c>
      <c r="AB28" s="60" t="str">
        <f t="shared" si="8"/>
        <v>of which: Tropical</v>
      </c>
      <c r="AC28" s="529" t="str">
        <f t="shared" si="3"/>
        <v>1000 m3</v>
      </c>
      <c r="AD28" s="530">
        <f aca="true" t="shared" si="13" ref="AD28:AK28">IF(AND(ISNUMBER(D28/D27),D28&gt;D27),"&gt; 6.1.NC !!","")</f>
      </c>
      <c r="AE28" s="530">
        <f t="shared" si="13"/>
      </c>
      <c r="AF28" s="530">
        <f t="shared" si="13"/>
      </c>
      <c r="AG28" s="530">
        <f t="shared" si="13"/>
      </c>
      <c r="AH28" s="530">
        <f t="shared" si="13"/>
      </c>
      <c r="AI28" s="530">
        <f t="shared" si="13"/>
      </c>
      <c r="AJ28" s="530">
        <f t="shared" si="13"/>
      </c>
      <c r="AK28" s="531">
        <f t="shared" si="13"/>
      </c>
      <c r="AL28" s="572"/>
      <c r="AM28" s="1312" t="str">
        <f t="shared" si="4"/>
        <v>6.1.NC.T</v>
      </c>
      <c r="AN28" s="60" t="str">
        <f t="shared" si="4"/>
        <v>of which: Tropical</v>
      </c>
      <c r="AO28" s="529" t="str">
        <f t="shared" si="4"/>
        <v>1000 m3</v>
      </c>
      <c r="AP28" s="1307">
        <f>IF(ISNUMBER('JQ1-Production'!D43+D28-H28),'JQ1-Production'!D43+D28-H28,IF(ISNUMBER(H28-D28),"NT "&amp;H28-D28,"…"))</f>
        <v>0</v>
      </c>
      <c r="AQ28" s="741">
        <f>IF(ISNUMBER('JQ1-Production'!E43+F28-J28),'JQ1-Production'!E43+F28-J28,IF(ISNUMBER(J28-F28),"NT "&amp;J28-F28,"…"))</f>
        <v>0</v>
      </c>
    </row>
    <row r="29" spans="1:43" s="25" customFormat="1" ht="15" customHeight="1">
      <c r="A29" s="1729" t="s">
        <v>1060</v>
      </c>
      <c r="B29" s="61" t="s">
        <v>126</v>
      </c>
      <c r="C29" s="76" t="s">
        <v>886</v>
      </c>
      <c r="D29" s="70"/>
      <c r="E29" s="70"/>
      <c r="F29" s="70"/>
      <c r="G29" s="77"/>
      <c r="H29" s="70"/>
      <c r="I29" s="70"/>
      <c r="J29" s="70"/>
      <c r="K29" s="426"/>
      <c r="L29" s="568"/>
      <c r="M29" s="569"/>
      <c r="N29" s="570"/>
      <c r="O29" s="570"/>
      <c r="P29" s="572"/>
      <c r="Q29" s="572"/>
      <c r="R29" s="572"/>
      <c r="S29" s="551"/>
      <c r="T29" s="551"/>
      <c r="U29" s="551"/>
      <c r="V29" s="551"/>
      <c r="W29" s="551"/>
      <c r="X29" s="551"/>
      <c r="Y29" s="551"/>
      <c r="Z29" s="87">
        <v>1640</v>
      </c>
      <c r="AA29" s="10" t="str">
        <f t="shared" si="7"/>
        <v>6.2</v>
      </c>
      <c r="AB29" s="61" t="str">
        <f t="shared" si="8"/>
        <v>PLYWOOD </v>
      </c>
      <c r="AC29" s="529" t="str">
        <f t="shared" si="3"/>
        <v>1000 m3</v>
      </c>
      <c r="AD29" s="532">
        <f aca="true" t="shared" si="14" ref="AD29:AK29">D29-(D30+D31)</f>
        <v>0</v>
      </c>
      <c r="AE29" s="532">
        <f t="shared" si="14"/>
        <v>0</v>
      </c>
      <c r="AF29" s="532">
        <f t="shared" si="14"/>
        <v>0</v>
      </c>
      <c r="AG29" s="532">
        <f t="shared" si="14"/>
        <v>0</v>
      </c>
      <c r="AH29" s="532">
        <f t="shared" si="14"/>
        <v>0</v>
      </c>
      <c r="AI29" s="532">
        <f t="shared" si="14"/>
        <v>0</v>
      </c>
      <c r="AJ29" s="532">
        <f t="shared" si="14"/>
        <v>0</v>
      </c>
      <c r="AK29" s="533">
        <f t="shared" si="14"/>
        <v>0</v>
      </c>
      <c r="AL29" s="666"/>
      <c r="AM29" s="1312" t="str">
        <f t="shared" si="4"/>
        <v>6.2</v>
      </c>
      <c r="AN29" s="61" t="str">
        <f t="shared" si="4"/>
        <v>PLYWOOD </v>
      </c>
      <c r="AO29" s="529" t="str">
        <f t="shared" si="4"/>
        <v>1000 m3</v>
      </c>
      <c r="AP29" s="1307">
        <f>IF(ISNUMBER('JQ1-Production'!D44+D29-H29),'JQ1-Production'!D44+D29-H29,IF(ISNUMBER(H29-D29),"NT "&amp;H29-D29,"…"))</f>
        <v>0</v>
      </c>
      <c r="AQ29" s="741">
        <f>IF(ISNUMBER('JQ1-Production'!E44+F29-J29),'JQ1-Production'!E44+F29-J29,IF(ISNUMBER(J29-F29),"NT "&amp;J29-F29,"…"))</f>
        <v>0</v>
      </c>
    </row>
    <row r="30" spans="1:43" s="25" customFormat="1" ht="15" customHeight="1">
      <c r="A30" s="420" t="s">
        <v>90</v>
      </c>
      <c r="B30" s="59" t="s">
        <v>43</v>
      </c>
      <c r="C30" s="67" t="s">
        <v>886</v>
      </c>
      <c r="D30" s="72"/>
      <c r="E30" s="72"/>
      <c r="F30" s="72"/>
      <c r="G30" s="74"/>
      <c r="H30" s="72"/>
      <c r="I30" s="72"/>
      <c r="J30" s="72"/>
      <c r="K30" s="423"/>
      <c r="L30" s="568"/>
      <c r="M30" s="569"/>
      <c r="N30" s="570"/>
      <c r="O30" s="570"/>
      <c r="P30" s="572"/>
      <c r="Q30" s="572"/>
      <c r="R30" s="572"/>
      <c r="S30" s="551"/>
      <c r="T30" s="551"/>
      <c r="U30" s="551"/>
      <c r="V30" s="551"/>
      <c r="W30" s="551"/>
      <c r="X30" s="551"/>
      <c r="Y30" s="551"/>
      <c r="Z30" s="353">
        <v>1639</v>
      </c>
      <c r="AA30" s="10" t="str">
        <f t="shared" si="7"/>
        <v>6.2.C</v>
      </c>
      <c r="AB30" s="59" t="str">
        <f t="shared" si="8"/>
        <v>Coniferous</v>
      </c>
      <c r="AC30" s="529" t="str">
        <f t="shared" si="3"/>
        <v>1000 m3</v>
      </c>
      <c r="AD30" s="530"/>
      <c r="AE30" s="530"/>
      <c r="AF30" s="530"/>
      <c r="AG30" s="530"/>
      <c r="AH30" s="530"/>
      <c r="AI30" s="530"/>
      <c r="AJ30" s="530"/>
      <c r="AK30" s="531"/>
      <c r="AL30" s="572"/>
      <c r="AM30" s="1312" t="str">
        <f t="shared" si="4"/>
        <v>6.2.C</v>
      </c>
      <c r="AN30" s="59" t="str">
        <f t="shared" si="4"/>
        <v>Coniferous</v>
      </c>
      <c r="AO30" s="529" t="str">
        <f t="shared" si="4"/>
        <v>1000 m3</v>
      </c>
      <c r="AP30" s="1307">
        <f>IF(ISNUMBER('JQ1-Production'!D45+D30-H30),'JQ1-Production'!D45+D30-H30,IF(ISNUMBER(H30-D30),"NT "&amp;H30-D30,"…"))</f>
        <v>0</v>
      </c>
      <c r="AQ30" s="741">
        <f>IF(ISNUMBER('JQ1-Production'!E45+F30-J30),'JQ1-Production'!E45+F30-J30,IF(ISNUMBER(J30-F30),"NT "&amp;J30-F30,"…"))</f>
        <v>0</v>
      </c>
    </row>
    <row r="31" spans="1:43" s="25" customFormat="1" ht="15" customHeight="1">
      <c r="A31" s="420" t="s">
        <v>177</v>
      </c>
      <c r="B31" s="59" t="s">
        <v>44</v>
      </c>
      <c r="C31" s="67" t="s">
        <v>886</v>
      </c>
      <c r="D31" s="72"/>
      <c r="E31" s="72"/>
      <c r="F31" s="72"/>
      <c r="G31" s="72"/>
      <c r="H31" s="72"/>
      <c r="I31" s="72"/>
      <c r="J31" s="72"/>
      <c r="K31" s="423"/>
      <c r="L31" s="568"/>
      <c r="M31" s="569"/>
      <c r="N31" s="570"/>
      <c r="O31" s="570"/>
      <c r="P31" s="572"/>
      <c r="Q31" s="572"/>
      <c r="R31" s="572"/>
      <c r="S31" s="551"/>
      <c r="T31" s="551"/>
      <c r="U31" s="551"/>
      <c r="V31" s="551"/>
      <c r="W31" s="551"/>
      <c r="X31" s="551"/>
      <c r="Y31" s="551"/>
      <c r="Z31" s="353">
        <v>1641</v>
      </c>
      <c r="AA31" s="10" t="str">
        <f t="shared" si="7"/>
        <v>6.2.NC</v>
      </c>
      <c r="AB31" s="59" t="str">
        <f t="shared" si="8"/>
        <v>Non-Coniferous</v>
      </c>
      <c r="AC31" s="529" t="str">
        <f t="shared" si="3"/>
        <v>1000 m3</v>
      </c>
      <c r="AD31" s="530"/>
      <c r="AE31" s="530"/>
      <c r="AF31" s="530"/>
      <c r="AG31" s="530"/>
      <c r="AH31" s="530"/>
      <c r="AI31" s="530"/>
      <c r="AJ31" s="530"/>
      <c r="AK31" s="531"/>
      <c r="AL31" s="572"/>
      <c r="AM31" s="1312" t="str">
        <f t="shared" si="4"/>
        <v>6.2.NC</v>
      </c>
      <c r="AN31" s="59" t="str">
        <f t="shared" si="4"/>
        <v>Non-Coniferous</v>
      </c>
      <c r="AO31" s="529" t="str">
        <f t="shared" si="4"/>
        <v>1000 m3</v>
      </c>
      <c r="AP31" s="1307">
        <f>IF(ISNUMBER('JQ1-Production'!D46+D31-H31),'JQ1-Production'!D46+D31-H31,IF(ISNUMBER(H31-D31),"NT "&amp;H31-D31,"…"))</f>
        <v>0</v>
      </c>
      <c r="AQ31" s="741">
        <f>IF(ISNUMBER('JQ1-Production'!E46+F31-J31),'JQ1-Production'!E46+F31-J31,IF(ISNUMBER(J31-F31),"NT "&amp;J31-F31,"…"))</f>
        <v>0</v>
      </c>
    </row>
    <row r="32" spans="1:43" s="25" customFormat="1" ht="15" customHeight="1" thickBot="1">
      <c r="A32" s="420" t="s">
        <v>840</v>
      </c>
      <c r="B32" s="357" t="s">
        <v>751</v>
      </c>
      <c r="C32" s="79" t="s">
        <v>886</v>
      </c>
      <c r="D32" s="80"/>
      <c r="E32" s="80"/>
      <c r="F32" s="80"/>
      <c r="G32" s="80"/>
      <c r="H32" s="80"/>
      <c r="I32" s="80"/>
      <c r="J32" s="80"/>
      <c r="K32" s="433"/>
      <c r="L32" s="568"/>
      <c r="M32" s="569"/>
      <c r="N32" s="570"/>
      <c r="O32" s="570"/>
      <c r="P32" s="572"/>
      <c r="Q32" s="572"/>
      <c r="R32" s="572"/>
      <c r="S32" s="551"/>
      <c r="T32" s="551"/>
      <c r="U32" s="551"/>
      <c r="V32" s="551"/>
      <c r="W32" s="551"/>
      <c r="X32" s="551"/>
      <c r="Y32" s="551"/>
      <c r="Z32" s="353">
        <v>1642</v>
      </c>
      <c r="AA32" s="10" t="str">
        <f t="shared" si="7"/>
        <v>6.2.NC.T</v>
      </c>
      <c r="AB32" s="60" t="str">
        <f t="shared" si="8"/>
        <v>of which: Tropical</v>
      </c>
      <c r="AC32" s="529" t="str">
        <f t="shared" si="3"/>
        <v>1000 m3</v>
      </c>
      <c r="AD32" s="530">
        <f aca="true" t="shared" si="15" ref="AD32:AK32">IF(AND(ISNUMBER(D32/D31),D32&gt;D31),"&gt; 6.2.NC !!","")</f>
      </c>
      <c r="AE32" s="530">
        <f t="shared" si="15"/>
      </c>
      <c r="AF32" s="530">
        <f t="shared" si="15"/>
      </c>
      <c r="AG32" s="530">
        <f t="shared" si="15"/>
      </c>
      <c r="AH32" s="530">
        <f t="shared" si="15"/>
      </c>
      <c r="AI32" s="530">
        <f t="shared" si="15"/>
      </c>
      <c r="AJ32" s="530">
        <f t="shared" si="15"/>
      </c>
      <c r="AK32" s="531">
        <f t="shared" si="15"/>
      </c>
      <c r="AL32" s="572" t="s">
        <v>1</v>
      </c>
      <c r="AM32" s="1312" t="str">
        <f t="shared" si="4"/>
        <v>6.2.NC.T</v>
      </c>
      <c r="AN32" s="60" t="str">
        <f t="shared" si="4"/>
        <v>of which: Tropical</v>
      </c>
      <c r="AO32" s="529" t="str">
        <f t="shared" si="4"/>
        <v>1000 m3</v>
      </c>
      <c r="AP32" s="1307">
        <f>IF(ISNUMBER('JQ1-Production'!D47+D32-H32),'JQ1-Production'!D47+D32-H32,IF(ISNUMBER(H32-D32),"NT "&amp;H32-D32,"…"))</f>
        <v>0</v>
      </c>
      <c r="AQ32" s="741">
        <f>IF(ISNUMBER('JQ1-Production'!E47+F32-J32),'JQ1-Production'!E47+F32-J32,IF(ISNUMBER(J32-F32),"NT "&amp;J32-F32,"…"))</f>
        <v>0</v>
      </c>
    </row>
    <row r="33" spans="1:43" s="25" customFormat="1" ht="15" customHeight="1">
      <c r="A33" s="1729" t="s">
        <v>1061</v>
      </c>
      <c r="B33" s="95" t="s">
        <v>187</v>
      </c>
      <c r="C33" s="76" t="s">
        <v>886</v>
      </c>
      <c r="D33" s="70"/>
      <c r="E33" s="70"/>
      <c r="F33" s="70"/>
      <c r="G33" s="70"/>
      <c r="H33" s="70"/>
      <c r="I33" s="70"/>
      <c r="J33" s="70"/>
      <c r="K33" s="426"/>
      <c r="L33" s="568"/>
      <c r="M33" s="569"/>
      <c r="N33" s="570"/>
      <c r="O33" s="573"/>
      <c r="P33" s="572"/>
      <c r="Q33" s="572"/>
      <c r="R33" s="572"/>
      <c r="S33" s="551"/>
      <c r="T33" s="551"/>
      <c r="U33" s="551"/>
      <c r="V33" s="551"/>
      <c r="W33" s="551"/>
      <c r="X33" s="551"/>
      <c r="Y33" s="551"/>
      <c r="Z33" s="87">
        <v>1646</v>
      </c>
      <c r="AA33" s="10" t="str">
        <f t="shared" si="7"/>
        <v>6.3</v>
      </c>
      <c r="AB33" s="61" t="str">
        <f t="shared" si="8"/>
        <v>PARTICLE BOARD (including OSB) </v>
      </c>
      <c r="AC33" s="529" t="str">
        <f t="shared" si="3"/>
        <v>1000 m3</v>
      </c>
      <c r="AD33" s="530"/>
      <c r="AE33" s="530"/>
      <c r="AF33" s="530"/>
      <c r="AG33" s="530"/>
      <c r="AH33" s="530"/>
      <c r="AI33" s="530"/>
      <c r="AJ33" s="530"/>
      <c r="AK33" s="531"/>
      <c r="AL33" s="572"/>
      <c r="AM33" s="1312" t="str">
        <f t="shared" si="4"/>
        <v>6.3</v>
      </c>
      <c r="AN33" s="61" t="str">
        <f t="shared" si="4"/>
        <v>PARTICLE BOARD (including OSB) </v>
      </c>
      <c r="AO33" s="529" t="str">
        <f t="shared" si="4"/>
        <v>1000 m3</v>
      </c>
      <c r="AP33" s="1307">
        <f>IF(ISNUMBER('JQ1-Production'!D48+D33-H33),'JQ1-Production'!D48+D33-H33,IF(ISNUMBER(H33-D33),"NT "&amp;H33-D33,"…"))</f>
        <v>0</v>
      </c>
      <c r="AQ33" s="741">
        <f>IF(ISNUMBER('JQ1-Production'!E48+F33-J33),'JQ1-Production'!E48+F33-J33,IF(ISNUMBER(J33-F33),"NT "&amp;J33-F33,"…"))</f>
        <v>0</v>
      </c>
    </row>
    <row r="34" spans="1:43" s="25" customFormat="1" ht="15" customHeight="1" thickBot="1">
      <c r="A34" s="432" t="s">
        <v>150</v>
      </c>
      <c r="B34" s="384" t="s">
        <v>193</v>
      </c>
      <c r="C34" s="79" t="s">
        <v>886</v>
      </c>
      <c r="D34" s="80"/>
      <c r="E34" s="80"/>
      <c r="F34" s="80"/>
      <c r="G34" s="80"/>
      <c r="H34" s="80"/>
      <c r="I34" s="80"/>
      <c r="J34" s="80"/>
      <c r="K34" s="433"/>
      <c r="L34" s="568"/>
      <c r="M34" s="569"/>
      <c r="N34" s="570"/>
      <c r="O34" s="574"/>
      <c r="P34" s="572"/>
      <c r="Q34" s="572"/>
      <c r="R34" s="572"/>
      <c r="S34" s="551"/>
      <c r="T34" s="551"/>
      <c r="U34" s="551"/>
      <c r="V34" s="551"/>
      <c r="W34" s="551"/>
      <c r="X34" s="551"/>
      <c r="Y34" s="551"/>
      <c r="Z34" s="87">
        <v>1606</v>
      </c>
      <c r="AA34" s="55" t="str">
        <f t="shared" si="7"/>
        <v>6.3.1</v>
      </c>
      <c r="AB34" s="63" t="str">
        <f t="shared" si="8"/>
        <v>of which: OSB</v>
      </c>
      <c r="AC34" s="529" t="str">
        <f t="shared" si="3"/>
        <v>1000 m3</v>
      </c>
      <c r="AD34" s="530">
        <f aca="true" t="shared" si="16" ref="AD34:AK34">IF(AND(ISNUMBER(D34/D33),D34&gt;D33),"&gt; 6.3 !!","")</f>
      </c>
      <c r="AE34" s="530">
        <f t="shared" si="16"/>
      </c>
      <c r="AF34" s="530">
        <f t="shared" si="16"/>
      </c>
      <c r="AG34" s="530">
        <f t="shared" si="16"/>
      </c>
      <c r="AH34" s="530">
        <f t="shared" si="16"/>
      </c>
      <c r="AI34" s="530">
        <f t="shared" si="16"/>
      </c>
      <c r="AJ34" s="530">
        <f t="shared" si="16"/>
      </c>
      <c r="AK34" s="531">
        <f t="shared" si="16"/>
      </c>
      <c r="AL34" s="572"/>
      <c r="AM34" s="1312" t="str">
        <f t="shared" si="4"/>
        <v>6.3.1</v>
      </c>
      <c r="AN34" s="63" t="str">
        <f t="shared" si="4"/>
        <v>of which: OSB</v>
      </c>
      <c r="AO34" s="529" t="str">
        <f t="shared" si="4"/>
        <v>1000 m3</v>
      </c>
      <c r="AP34" s="1307">
        <f>IF(ISNUMBER('JQ1-Production'!D49+D34-H34),'JQ1-Production'!D49+D34-H34,IF(ISNUMBER(H34-D34),"NT "&amp;H34-D34,"…"))</f>
        <v>0</v>
      </c>
      <c r="AQ34" s="741">
        <f>IF(ISNUMBER('JQ1-Production'!E49+F34-J34),'JQ1-Production'!E49+F34-J34,IF(ISNUMBER(J34-F34),"NT "&amp;J34-F34,"…"))</f>
        <v>0</v>
      </c>
    </row>
    <row r="35" spans="1:43" s="25" customFormat="1" ht="15" customHeight="1">
      <c r="A35" s="1729" t="s">
        <v>1062</v>
      </c>
      <c r="B35" s="61" t="s">
        <v>127</v>
      </c>
      <c r="C35" s="76" t="s">
        <v>886</v>
      </c>
      <c r="D35" s="70"/>
      <c r="E35" s="70"/>
      <c r="F35" s="70"/>
      <c r="G35" s="70"/>
      <c r="H35" s="70"/>
      <c r="I35" s="70"/>
      <c r="J35" s="70"/>
      <c r="K35" s="426"/>
      <c r="L35" s="568"/>
      <c r="M35" s="569"/>
      <c r="N35" s="570"/>
      <c r="O35" s="574"/>
      <c r="P35" s="572"/>
      <c r="Q35" s="572"/>
      <c r="R35" s="572"/>
      <c r="S35" s="551"/>
      <c r="T35" s="551"/>
      <c r="U35" s="551"/>
      <c r="V35" s="551"/>
      <c r="W35" s="551"/>
      <c r="X35" s="551"/>
      <c r="Y35" s="551"/>
      <c r="Z35" s="90">
        <v>1874</v>
      </c>
      <c r="AA35" s="10" t="str">
        <f t="shared" si="7"/>
        <v>6.4</v>
      </c>
      <c r="AB35" s="61" t="str">
        <f t="shared" si="8"/>
        <v>FIBREBOARD </v>
      </c>
      <c r="AC35" s="529" t="str">
        <f t="shared" si="3"/>
        <v>1000 m3</v>
      </c>
      <c r="AD35" s="546">
        <f aca="true" t="shared" si="17" ref="AD35:AK35">D35-(D36+D37+D38)</f>
        <v>0</v>
      </c>
      <c r="AE35" s="546">
        <f t="shared" si="17"/>
        <v>0</v>
      </c>
      <c r="AF35" s="546">
        <f t="shared" si="17"/>
        <v>0</v>
      </c>
      <c r="AG35" s="546">
        <f t="shared" si="17"/>
        <v>0</v>
      </c>
      <c r="AH35" s="546">
        <f t="shared" si="17"/>
        <v>0</v>
      </c>
      <c r="AI35" s="546">
        <f t="shared" si="17"/>
        <v>0</v>
      </c>
      <c r="AJ35" s="546">
        <f t="shared" si="17"/>
        <v>0</v>
      </c>
      <c r="AK35" s="547">
        <f t="shared" si="17"/>
        <v>0</v>
      </c>
      <c r="AL35" s="1304"/>
      <c r="AM35" s="1312" t="str">
        <f t="shared" si="4"/>
        <v>6.4</v>
      </c>
      <c r="AN35" s="61" t="str">
        <f t="shared" si="4"/>
        <v>FIBREBOARD </v>
      </c>
      <c r="AO35" s="529" t="str">
        <f t="shared" si="4"/>
        <v>1000 m3</v>
      </c>
      <c r="AP35" s="1307">
        <f>IF(ISNUMBER('JQ1-Production'!D50+D35-H35),'JQ1-Production'!D50+D35-H35,IF(ISNUMBER(H35-D35),"NT "&amp;H35-D35,"…"))</f>
        <v>0</v>
      </c>
      <c r="AQ35" s="741">
        <f>IF(ISNUMBER('JQ1-Production'!E50+F35-J35),'JQ1-Production'!E50+F35-J35,IF(ISNUMBER(J35-F35),"NT "&amp;J35-F35,"…"))</f>
        <v>0</v>
      </c>
    </row>
    <row r="36" spans="1:43" s="25" customFormat="1" ht="15" customHeight="1">
      <c r="A36" s="420" t="s">
        <v>91</v>
      </c>
      <c r="B36" s="59" t="s">
        <v>129</v>
      </c>
      <c r="C36" s="67" t="s">
        <v>886</v>
      </c>
      <c r="D36" s="72"/>
      <c r="E36" s="72"/>
      <c r="F36" s="72"/>
      <c r="G36" s="72"/>
      <c r="H36" s="72"/>
      <c r="I36" s="72"/>
      <c r="J36" s="72"/>
      <c r="K36" s="423"/>
      <c r="L36" s="568"/>
      <c r="M36" s="569"/>
      <c r="N36" s="570"/>
      <c r="O36" s="570"/>
      <c r="P36" s="572"/>
      <c r="Q36" s="572"/>
      <c r="R36" s="572"/>
      <c r="S36" s="551"/>
      <c r="T36" s="551"/>
      <c r="U36" s="551"/>
      <c r="V36" s="551"/>
      <c r="W36" s="551"/>
      <c r="X36" s="551"/>
      <c r="Y36" s="551"/>
      <c r="Z36" s="87">
        <v>1647</v>
      </c>
      <c r="AA36" s="10" t="str">
        <f t="shared" si="7"/>
        <v>6.4.1</v>
      </c>
      <c r="AB36" s="59" t="str">
        <f t="shared" si="8"/>
        <v>HARDBOARD </v>
      </c>
      <c r="AC36" s="529" t="str">
        <f t="shared" si="3"/>
        <v>1000 m3</v>
      </c>
      <c r="AD36" s="530"/>
      <c r="AE36" s="530"/>
      <c r="AF36" s="530"/>
      <c r="AG36" s="530"/>
      <c r="AH36" s="530"/>
      <c r="AI36" s="530"/>
      <c r="AJ36" s="530"/>
      <c r="AK36" s="531"/>
      <c r="AL36" s="572"/>
      <c r="AM36" s="1312" t="str">
        <f t="shared" si="4"/>
        <v>6.4.1</v>
      </c>
      <c r="AN36" s="59" t="str">
        <f t="shared" si="4"/>
        <v>HARDBOARD </v>
      </c>
      <c r="AO36" s="529" t="str">
        <f t="shared" si="4"/>
        <v>1000 m3</v>
      </c>
      <c r="AP36" s="1307">
        <f>IF(ISNUMBER('JQ1-Production'!D51+D36-H36),'JQ1-Production'!D51+D36-H36,IF(ISNUMBER(H36-D36),"NT "&amp;H36-D36,"…"))</f>
        <v>0</v>
      </c>
      <c r="AQ36" s="741">
        <f>IF(ISNUMBER('JQ1-Production'!E51+F36-J36),'JQ1-Production'!E51+F36-J36,IF(ISNUMBER(J36-F36),"NT "&amp;J36-F36,"…"))</f>
        <v>0</v>
      </c>
    </row>
    <row r="37" spans="1:43" s="25" customFormat="1" ht="15" customHeight="1">
      <c r="A37" s="420" t="s">
        <v>92</v>
      </c>
      <c r="B37" s="59" t="s">
        <v>153</v>
      </c>
      <c r="C37" s="67" t="s">
        <v>886</v>
      </c>
      <c r="D37" s="72"/>
      <c r="E37" s="72"/>
      <c r="F37" s="72"/>
      <c r="G37" s="72"/>
      <c r="H37" s="72"/>
      <c r="I37" s="72"/>
      <c r="J37" s="72"/>
      <c r="K37" s="423"/>
      <c r="L37" s="568"/>
      <c r="M37" s="569"/>
      <c r="N37" s="570"/>
      <c r="O37" s="570"/>
      <c r="P37" s="572"/>
      <c r="Q37" s="572"/>
      <c r="R37" s="572"/>
      <c r="S37" s="551"/>
      <c r="T37" s="551"/>
      <c r="U37" s="551"/>
      <c r="V37" s="551"/>
      <c r="W37" s="551"/>
      <c r="X37" s="551"/>
      <c r="Y37" s="551"/>
      <c r="Z37" s="87">
        <v>1648</v>
      </c>
      <c r="AA37" s="10" t="str">
        <f t="shared" si="7"/>
        <v>6.4.2</v>
      </c>
      <c r="AB37" s="59" t="str">
        <f t="shared" si="8"/>
        <v>MDF (MEDIUM DENSITY)</v>
      </c>
      <c r="AC37" s="529" t="str">
        <f t="shared" si="3"/>
        <v>1000 m3</v>
      </c>
      <c r="AD37" s="530"/>
      <c r="AE37" s="530"/>
      <c r="AF37" s="530"/>
      <c r="AG37" s="530"/>
      <c r="AH37" s="530"/>
      <c r="AI37" s="530"/>
      <c r="AJ37" s="530"/>
      <c r="AK37" s="531"/>
      <c r="AL37" s="572"/>
      <c r="AM37" s="1312" t="str">
        <f t="shared" si="4"/>
        <v>6.4.2</v>
      </c>
      <c r="AN37" s="59" t="str">
        <f t="shared" si="4"/>
        <v>MDF (MEDIUM DENSITY)</v>
      </c>
      <c r="AO37" s="529" t="str">
        <f t="shared" si="4"/>
        <v>1000 m3</v>
      </c>
      <c r="AP37" s="684">
        <f>IF(ISNUMBER('JQ1-Production'!D52+D37-H37),'JQ1-Production'!D52+D37-H37,IF(ISNUMBER(H37-D37),"NT "&amp;H37-D37,"…"))</f>
        <v>0</v>
      </c>
      <c r="AQ37" s="741">
        <f>IF(ISNUMBER('JQ1-Production'!E52+F37-J37),'JQ1-Production'!E52+F37-J37,IF(ISNUMBER(J37-F37),"NT "&amp;J37-F37,"…"))</f>
        <v>0</v>
      </c>
    </row>
    <row r="38" spans="1:43" s="25" customFormat="1" ht="15" customHeight="1">
      <c r="A38" s="424" t="s">
        <v>93</v>
      </c>
      <c r="B38" s="62" t="s">
        <v>128</v>
      </c>
      <c r="C38" s="71" t="s">
        <v>886</v>
      </c>
      <c r="D38" s="72"/>
      <c r="E38" s="72"/>
      <c r="F38" s="72"/>
      <c r="G38" s="72"/>
      <c r="H38" s="72"/>
      <c r="I38" s="72"/>
      <c r="J38" s="72"/>
      <c r="K38" s="423"/>
      <c r="L38" s="568"/>
      <c r="M38" s="569"/>
      <c r="N38" s="570"/>
      <c r="O38" s="570"/>
      <c r="P38" s="572"/>
      <c r="Q38" s="572"/>
      <c r="R38" s="572"/>
      <c r="S38" s="551"/>
      <c r="T38" s="551"/>
      <c r="U38" s="551"/>
      <c r="V38" s="551"/>
      <c r="W38" s="551"/>
      <c r="X38" s="551"/>
      <c r="Y38" s="551"/>
      <c r="Z38" s="340">
        <v>1650</v>
      </c>
      <c r="AA38" s="11" t="str">
        <f t="shared" si="7"/>
        <v>6.4.3</v>
      </c>
      <c r="AB38" s="62" t="str">
        <f t="shared" si="8"/>
        <v>INSULATING BOARD </v>
      </c>
      <c r="AC38" s="529" t="str">
        <f t="shared" si="3"/>
        <v>1000 m3</v>
      </c>
      <c r="AD38" s="542"/>
      <c r="AE38" s="542"/>
      <c r="AF38" s="542"/>
      <c r="AG38" s="542"/>
      <c r="AH38" s="542"/>
      <c r="AI38" s="542"/>
      <c r="AJ38" s="542"/>
      <c r="AK38" s="543"/>
      <c r="AL38" s="572"/>
      <c r="AM38" s="1311" t="str">
        <f t="shared" si="4"/>
        <v>6.4.3</v>
      </c>
      <c r="AN38" s="62" t="str">
        <f t="shared" si="4"/>
        <v>INSULATING BOARD </v>
      </c>
      <c r="AO38" s="529" t="str">
        <f t="shared" si="4"/>
        <v>1000 m3</v>
      </c>
      <c r="AP38" s="684">
        <f>IF(ISNUMBER('JQ1-Production'!D53+D38-H38),'JQ1-Production'!D53+D38-H38,IF(ISNUMBER(H38-D38),"NT "&amp;H38-D38,"…"))</f>
        <v>0</v>
      </c>
      <c r="AQ38" s="741">
        <f>IF(ISNUMBER('JQ1-Production'!E53+F38-J38),'JQ1-Production'!E53+F38-J38,IF(ISNUMBER(J38-F38),"NT "&amp;J38-F38,"…"))</f>
        <v>0</v>
      </c>
    </row>
    <row r="39" spans="1:43" s="365" customFormat="1" ht="15" customHeight="1">
      <c r="A39" s="434">
        <v>7</v>
      </c>
      <c r="B39" s="362" t="s">
        <v>131</v>
      </c>
      <c r="C39" s="375" t="s">
        <v>228</v>
      </c>
      <c r="D39" s="364"/>
      <c r="E39" s="364"/>
      <c r="F39" s="364"/>
      <c r="G39" s="364"/>
      <c r="H39" s="364"/>
      <c r="I39" s="364"/>
      <c r="J39" s="364"/>
      <c r="K39" s="419"/>
      <c r="L39" s="568"/>
      <c r="M39" s="569"/>
      <c r="N39" s="570"/>
      <c r="O39" s="570"/>
      <c r="P39" s="572"/>
      <c r="Q39" s="572"/>
      <c r="R39" s="572"/>
      <c r="S39" s="551"/>
      <c r="T39" s="551"/>
      <c r="U39" s="551"/>
      <c r="V39" s="551"/>
      <c r="W39" s="551"/>
      <c r="X39" s="551"/>
      <c r="Y39" s="551"/>
      <c r="Z39" s="366">
        <v>1875</v>
      </c>
      <c r="AA39" s="376">
        <f t="shared" si="7"/>
        <v>7</v>
      </c>
      <c r="AB39" s="362" t="str">
        <f t="shared" si="8"/>
        <v>WOOD PULP</v>
      </c>
      <c r="AC39" s="534" t="str">
        <f t="shared" si="3"/>
        <v>1000 mt</v>
      </c>
      <c r="AD39" s="539">
        <f aca="true" t="shared" si="18" ref="AD39:AK39">D39-(D40+D41+D42+D47)</f>
        <v>0</v>
      </c>
      <c r="AE39" s="539">
        <f t="shared" si="18"/>
        <v>0</v>
      </c>
      <c r="AF39" s="539">
        <f t="shared" si="18"/>
        <v>0</v>
      </c>
      <c r="AG39" s="539">
        <f t="shared" si="18"/>
        <v>0</v>
      </c>
      <c r="AH39" s="539">
        <f t="shared" si="18"/>
        <v>0</v>
      </c>
      <c r="AI39" s="539">
        <f t="shared" si="18"/>
        <v>0</v>
      </c>
      <c r="AJ39" s="539">
        <f t="shared" si="18"/>
        <v>0</v>
      </c>
      <c r="AK39" s="540">
        <f t="shared" si="18"/>
        <v>0</v>
      </c>
      <c r="AL39" s="666"/>
      <c r="AM39" s="676">
        <f t="shared" si="4"/>
        <v>7</v>
      </c>
      <c r="AN39" s="362" t="str">
        <f t="shared" si="4"/>
        <v>WOOD PULP</v>
      </c>
      <c r="AO39" s="534" t="str">
        <f t="shared" si="4"/>
        <v>1000 mt</v>
      </c>
      <c r="AP39" s="682">
        <f>IF(ISNUMBER('JQ1-Production'!D54+D39-H39),'JQ1-Production'!D54+D39-H39,IF(ISNUMBER(H39-D39),"NT "&amp;H39-D39,"…"))</f>
        <v>0</v>
      </c>
      <c r="AQ39" s="681">
        <f>IF(ISNUMBER('JQ1-Production'!E54+F39-J39),'JQ1-Production'!E54+F39-J39,IF(ISNUMBER(J39-F39),"NT "&amp;J39-F39,"…"))</f>
        <v>0</v>
      </c>
    </row>
    <row r="40" spans="1:43" s="25" customFormat="1" ht="15" customHeight="1" thickBot="1">
      <c r="A40" s="1730" t="s">
        <v>1063</v>
      </c>
      <c r="B40" s="66" t="s">
        <v>130</v>
      </c>
      <c r="C40" s="405" t="s">
        <v>228</v>
      </c>
      <c r="D40" s="80"/>
      <c r="E40" s="80"/>
      <c r="F40" s="80"/>
      <c r="G40" s="80"/>
      <c r="H40" s="80"/>
      <c r="I40" s="80"/>
      <c r="J40" s="80"/>
      <c r="K40" s="433"/>
      <c r="L40" s="568"/>
      <c r="M40" s="569"/>
      <c r="N40" s="570"/>
      <c r="O40" s="570"/>
      <c r="P40" s="572"/>
      <c r="Q40" s="572"/>
      <c r="R40" s="572"/>
      <c r="S40" s="551"/>
      <c r="T40" s="551"/>
      <c r="U40" s="551"/>
      <c r="V40" s="551"/>
      <c r="W40" s="551"/>
      <c r="X40" s="551"/>
      <c r="Y40" s="551"/>
      <c r="Z40" s="87">
        <v>1654</v>
      </c>
      <c r="AA40" s="12" t="str">
        <f t="shared" si="7"/>
        <v>7.1</v>
      </c>
      <c r="AB40" s="61" t="str">
        <f t="shared" si="8"/>
        <v>MECHANICAL</v>
      </c>
      <c r="AC40" s="529" t="str">
        <f t="shared" si="3"/>
        <v>1000 mt</v>
      </c>
      <c r="AD40" s="530"/>
      <c r="AE40" s="530"/>
      <c r="AF40" s="530"/>
      <c r="AG40" s="530"/>
      <c r="AH40" s="530"/>
      <c r="AI40" s="530"/>
      <c r="AJ40" s="530"/>
      <c r="AK40" s="531"/>
      <c r="AL40" s="572"/>
      <c r="AM40" s="1312" t="str">
        <f t="shared" si="4"/>
        <v>7.1</v>
      </c>
      <c r="AN40" s="61" t="str">
        <f t="shared" si="4"/>
        <v>MECHANICAL</v>
      </c>
      <c r="AO40" s="529" t="str">
        <f t="shared" si="4"/>
        <v>1000 mt</v>
      </c>
      <c r="AP40" s="1307">
        <f>IF(ISNUMBER('JQ1-Production'!D55+D40-H40),'JQ1-Production'!D55+D40-H40,IF(ISNUMBER(H40-D40),"NT "&amp;H40-D40,"…"))</f>
        <v>0</v>
      </c>
      <c r="AQ40" s="741">
        <f>IF(ISNUMBER('JQ1-Production'!E55+F40-J40),'JQ1-Production'!E55+F40-J40,IF(ISNUMBER(J40-F40),"NT "&amp;J40-F40,"…"))</f>
        <v>0</v>
      </c>
    </row>
    <row r="41" spans="1:43" s="25" customFormat="1" ht="15" customHeight="1" thickBot="1">
      <c r="A41" s="1730" t="s">
        <v>1064</v>
      </c>
      <c r="B41" s="66" t="s">
        <v>132</v>
      </c>
      <c r="C41" s="360" t="s">
        <v>228</v>
      </c>
      <c r="D41" s="361"/>
      <c r="E41" s="361"/>
      <c r="F41" s="361"/>
      <c r="G41" s="361"/>
      <c r="H41" s="361"/>
      <c r="I41" s="361"/>
      <c r="J41" s="361"/>
      <c r="K41" s="435"/>
      <c r="L41" s="568"/>
      <c r="M41" s="569"/>
      <c r="N41" s="570"/>
      <c r="O41" s="570"/>
      <c r="P41" s="572"/>
      <c r="Q41" s="572"/>
      <c r="R41" s="572"/>
      <c r="S41" s="551"/>
      <c r="T41" s="551"/>
      <c r="U41" s="551"/>
      <c r="V41" s="551"/>
      <c r="W41" s="551"/>
      <c r="X41" s="551"/>
      <c r="Y41" s="551"/>
      <c r="Z41" s="87">
        <v>1655</v>
      </c>
      <c r="AA41" s="12" t="str">
        <f t="shared" si="7"/>
        <v>7.2</v>
      </c>
      <c r="AB41" s="61" t="str">
        <f t="shared" si="8"/>
        <v>SEMI-CHEMICAL</v>
      </c>
      <c r="AC41" s="529" t="str">
        <f t="shared" si="3"/>
        <v>1000 mt</v>
      </c>
      <c r="AD41" s="530"/>
      <c r="AE41" s="530"/>
      <c r="AF41" s="530"/>
      <c r="AG41" s="530"/>
      <c r="AH41" s="530"/>
      <c r="AI41" s="530"/>
      <c r="AJ41" s="530"/>
      <c r="AK41" s="531"/>
      <c r="AL41" s="572"/>
      <c r="AM41" s="1312" t="str">
        <f t="shared" si="4"/>
        <v>7.2</v>
      </c>
      <c r="AN41" s="61" t="str">
        <f t="shared" si="4"/>
        <v>SEMI-CHEMICAL</v>
      </c>
      <c r="AO41" s="529" t="str">
        <f t="shared" si="4"/>
        <v>1000 mt</v>
      </c>
      <c r="AP41" s="1307">
        <f>IF(ISNUMBER('JQ1-Production'!D56+D41-H41),'JQ1-Production'!D56+D41-H41,IF(ISNUMBER(H41-D41),"NT "&amp;H41-D41,"…"))</f>
        <v>0</v>
      </c>
      <c r="AQ41" s="741">
        <f>IF(ISNUMBER('JQ1-Production'!E56+F41-J41),'JQ1-Production'!E56+F41-J41,IF(ISNUMBER(J41-F41),"NT "&amp;J41-F41,"…"))</f>
        <v>0</v>
      </c>
    </row>
    <row r="42" spans="1:43" s="25" customFormat="1" ht="15" customHeight="1">
      <c r="A42" s="1730" t="s">
        <v>1065</v>
      </c>
      <c r="B42" s="61" t="s">
        <v>133</v>
      </c>
      <c r="C42" s="385" t="s">
        <v>228</v>
      </c>
      <c r="D42" s="70"/>
      <c r="E42" s="70"/>
      <c r="F42" s="70"/>
      <c r="G42" s="70"/>
      <c r="H42" s="70"/>
      <c r="I42" s="70"/>
      <c r="J42" s="70"/>
      <c r="K42" s="426"/>
      <c r="L42" s="568"/>
      <c r="M42" s="569"/>
      <c r="N42" s="570"/>
      <c r="O42" s="570"/>
      <c r="P42" s="572"/>
      <c r="Q42" s="572"/>
      <c r="R42" s="572"/>
      <c r="S42" s="551"/>
      <c r="T42" s="551"/>
      <c r="U42" s="551"/>
      <c r="V42" s="551"/>
      <c r="W42" s="551"/>
      <c r="X42" s="551"/>
      <c r="Y42" s="551"/>
      <c r="Z42" s="87">
        <v>1656</v>
      </c>
      <c r="AA42" s="12" t="str">
        <f t="shared" si="7"/>
        <v>7.3</v>
      </c>
      <c r="AB42" s="61" t="str">
        <f t="shared" si="8"/>
        <v>CHEMICAL</v>
      </c>
      <c r="AC42" s="529" t="str">
        <f t="shared" si="3"/>
        <v>1000 mt</v>
      </c>
      <c r="AD42" s="532">
        <f aca="true" t="shared" si="19" ref="AD42:AK42">D42-(D43+D44+D45+D46)</f>
        <v>0</v>
      </c>
      <c r="AE42" s="532">
        <f t="shared" si="19"/>
        <v>0</v>
      </c>
      <c r="AF42" s="532">
        <f t="shared" si="19"/>
        <v>0</v>
      </c>
      <c r="AG42" s="532">
        <f t="shared" si="19"/>
        <v>0</v>
      </c>
      <c r="AH42" s="532">
        <f t="shared" si="19"/>
        <v>0</v>
      </c>
      <c r="AI42" s="532">
        <f t="shared" si="19"/>
        <v>0</v>
      </c>
      <c r="AJ42" s="532">
        <f t="shared" si="19"/>
        <v>0</v>
      </c>
      <c r="AK42" s="533">
        <f t="shared" si="19"/>
        <v>0</v>
      </c>
      <c r="AL42" s="666"/>
      <c r="AM42" s="1312" t="str">
        <f t="shared" si="4"/>
        <v>7.3</v>
      </c>
      <c r="AN42" s="61" t="str">
        <f t="shared" si="4"/>
        <v>CHEMICAL</v>
      </c>
      <c r="AO42" s="529" t="str">
        <f t="shared" si="4"/>
        <v>1000 mt</v>
      </c>
      <c r="AP42" s="1307">
        <f>IF(ISNUMBER('JQ1-Production'!D57+D42-H42),'JQ1-Production'!D57+D42-H42,IF(ISNUMBER(H42-D42),"NT "&amp;H42-D42,"…"))</f>
        <v>0</v>
      </c>
      <c r="AQ42" s="741">
        <f>IF(ISNUMBER('JQ1-Production'!E57+F42-J42),'JQ1-Production'!E57+F42-J42,IF(ISNUMBER(J42-F42),"NT "&amp;J42-F42,"…"))</f>
        <v>0</v>
      </c>
    </row>
    <row r="43" spans="1:43" s="25" customFormat="1" ht="15" customHeight="1">
      <c r="A43" s="425" t="s">
        <v>94</v>
      </c>
      <c r="B43" s="59" t="s">
        <v>140</v>
      </c>
      <c r="C43" s="71" t="s">
        <v>228</v>
      </c>
      <c r="D43" s="72"/>
      <c r="E43" s="72"/>
      <c r="F43" s="72"/>
      <c r="G43" s="72"/>
      <c r="H43" s="72"/>
      <c r="I43" s="72"/>
      <c r="J43" s="72"/>
      <c r="K43" s="423"/>
      <c r="L43" s="568"/>
      <c r="M43" s="569"/>
      <c r="N43" s="570"/>
      <c r="O43" s="570"/>
      <c r="P43" s="572"/>
      <c r="Q43" s="572"/>
      <c r="R43" s="572"/>
      <c r="S43" s="551"/>
      <c r="T43" s="551"/>
      <c r="U43" s="551"/>
      <c r="V43" s="551"/>
      <c r="W43" s="551"/>
      <c r="X43" s="551"/>
      <c r="Y43" s="551"/>
      <c r="Z43" s="87">
        <v>1662</v>
      </c>
      <c r="AA43" s="12" t="str">
        <f t="shared" si="7"/>
        <v>7.3.1</v>
      </c>
      <c r="AB43" s="59" t="str">
        <f t="shared" si="8"/>
        <v>SULPHATE UNBLEACHED</v>
      </c>
      <c r="AC43" s="529" t="str">
        <f t="shared" si="3"/>
        <v>1000 mt</v>
      </c>
      <c r="AD43" s="530"/>
      <c r="AE43" s="530"/>
      <c r="AF43" s="530"/>
      <c r="AG43" s="530"/>
      <c r="AH43" s="530"/>
      <c r="AI43" s="530"/>
      <c r="AJ43" s="530"/>
      <c r="AK43" s="531"/>
      <c r="AL43" s="572"/>
      <c r="AM43" s="1312" t="str">
        <f t="shared" si="4"/>
        <v>7.3.1</v>
      </c>
      <c r="AN43" s="59" t="str">
        <f t="shared" si="4"/>
        <v>SULPHATE UNBLEACHED</v>
      </c>
      <c r="AO43" s="529" t="str">
        <f t="shared" si="4"/>
        <v>1000 mt</v>
      </c>
      <c r="AP43" s="1307">
        <f>IF(ISNUMBER('JQ1-Production'!D58+D43-H43),'JQ1-Production'!D58+D43-H43,IF(ISNUMBER(H43-D43),"NT "&amp;H43-D43,"…"))</f>
        <v>0</v>
      </c>
      <c r="AQ43" s="741">
        <f>IF(ISNUMBER('JQ1-Production'!E58+F43-J43),'JQ1-Production'!E58+F43-J43,IF(ISNUMBER(J43-F43),"NT "&amp;J43-F43,"…"))</f>
        <v>0</v>
      </c>
    </row>
    <row r="44" spans="1:43" s="25" customFormat="1" ht="15" customHeight="1">
      <c r="A44" s="425" t="s">
        <v>95</v>
      </c>
      <c r="B44" s="59" t="s">
        <v>134</v>
      </c>
      <c r="C44" s="71" t="s">
        <v>228</v>
      </c>
      <c r="D44" s="72"/>
      <c r="E44" s="72"/>
      <c r="F44" s="72"/>
      <c r="G44" s="72"/>
      <c r="H44" s="72"/>
      <c r="I44" s="72"/>
      <c r="J44" s="72"/>
      <c r="K44" s="423"/>
      <c r="L44" s="568"/>
      <c r="M44" s="569"/>
      <c r="N44" s="570"/>
      <c r="O44" s="570"/>
      <c r="P44" s="572"/>
      <c r="Q44" s="572"/>
      <c r="R44" s="572"/>
      <c r="S44" s="551"/>
      <c r="T44" s="551"/>
      <c r="U44" s="551"/>
      <c r="V44" s="551"/>
      <c r="W44" s="551"/>
      <c r="X44" s="551"/>
      <c r="Y44" s="551"/>
      <c r="Z44" s="87">
        <v>1663</v>
      </c>
      <c r="AA44" s="12" t="str">
        <f t="shared" si="7"/>
        <v>7.3.2</v>
      </c>
      <c r="AB44" s="59" t="str">
        <f t="shared" si="8"/>
        <v>SULPHATE BLEACHED</v>
      </c>
      <c r="AC44" s="529" t="str">
        <f t="shared" si="3"/>
        <v>1000 mt</v>
      </c>
      <c r="AD44" s="530"/>
      <c r="AE44" s="530"/>
      <c r="AF44" s="530"/>
      <c r="AG44" s="530"/>
      <c r="AH44" s="530"/>
      <c r="AI44" s="530"/>
      <c r="AJ44" s="530"/>
      <c r="AK44" s="531"/>
      <c r="AL44" s="572"/>
      <c r="AM44" s="1312" t="str">
        <f t="shared" si="4"/>
        <v>7.3.2</v>
      </c>
      <c r="AN44" s="59" t="str">
        <f t="shared" si="4"/>
        <v>SULPHATE BLEACHED</v>
      </c>
      <c r="AO44" s="529" t="str">
        <f t="shared" si="4"/>
        <v>1000 mt</v>
      </c>
      <c r="AP44" s="1307">
        <f>IF(ISNUMBER('JQ1-Production'!D59+D44-H44),'JQ1-Production'!D59+D44-H44,IF(ISNUMBER(H44-D44),"NT "&amp;H44-D44,"…"))</f>
        <v>0</v>
      </c>
      <c r="AQ44" s="741">
        <f>IF(ISNUMBER('JQ1-Production'!E59+F44-J44),'JQ1-Production'!E59+F44-J44,IF(ISNUMBER(J44-F44),"NT "&amp;J44-F44,"…"))</f>
        <v>0</v>
      </c>
    </row>
    <row r="45" spans="1:43" s="25" customFormat="1" ht="15" customHeight="1">
      <c r="A45" s="425" t="s">
        <v>96</v>
      </c>
      <c r="B45" s="59" t="s">
        <v>141</v>
      </c>
      <c r="C45" s="71" t="s">
        <v>228</v>
      </c>
      <c r="D45" s="72"/>
      <c r="E45" s="72"/>
      <c r="F45" s="72"/>
      <c r="G45" s="72"/>
      <c r="H45" s="72"/>
      <c r="I45" s="72"/>
      <c r="J45" s="72"/>
      <c r="K45" s="423"/>
      <c r="L45" s="568"/>
      <c r="M45" s="569"/>
      <c r="N45" s="570"/>
      <c r="O45" s="570"/>
      <c r="P45" s="572"/>
      <c r="Q45" s="572"/>
      <c r="R45" s="572"/>
      <c r="S45" s="551"/>
      <c r="T45" s="551"/>
      <c r="U45" s="551"/>
      <c r="V45" s="551"/>
      <c r="W45" s="551"/>
      <c r="X45" s="551"/>
      <c r="Y45" s="551"/>
      <c r="Z45" s="87">
        <v>1660</v>
      </c>
      <c r="AA45" s="12" t="str">
        <f t="shared" si="7"/>
        <v>7.3.3</v>
      </c>
      <c r="AB45" s="59" t="str">
        <f t="shared" si="8"/>
        <v>SULPHITE UNBLEACHED</v>
      </c>
      <c r="AC45" s="529" t="str">
        <f t="shared" si="3"/>
        <v>1000 mt</v>
      </c>
      <c r="AD45" s="530"/>
      <c r="AE45" s="530"/>
      <c r="AF45" s="530"/>
      <c r="AG45" s="530"/>
      <c r="AH45" s="530"/>
      <c r="AI45" s="530"/>
      <c r="AJ45" s="530"/>
      <c r="AK45" s="531"/>
      <c r="AL45" s="572"/>
      <c r="AM45" s="1312" t="str">
        <f t="shared" si="4"/>
        <v>7.3.3</v>
      </c>
      <c r="AN45" s="59" t="str">
        <f t="shared" si="4"/>
        <v>SULPHITE UNBLEACHED</v>
      </c>
      <c r="AO45" s="529" t="str">
        <f t="shared" si="4"/>
        <v>1000 mt</v>
      </c>
      <c r="AP45" s="684">
        <f>IF(ISNUMBER('JQ1-Production'!D60+D45-H45),'JQ1-Production'!D60+D45-H45,IF(ISNUMBER(H45-D45),"NT "&amp;H45-D45,"…"))</f>
        <v>0</v>
      </c>
      <c r="AQ45" s="741">
        <f>IF(ISNUMBER('JQ1-Production'!E60+F45-J45),'JQ1-Production'!E60+F45-J45,IF(ISNUMBER(J45-F45),"NT "&amp;J45-F45,"…"))</f>
        <v>0</v>
      </c>
    </row>
    <row r="46" spans="1:43" s="25" customFormat="1" ht="15" customHeight="1" thickBot="1">
      <c r="A46" s="425" t="s">
        <v>97</v>
      </c>
      <c r="B46" s="358" t="s">
        <v>135</v>
      </c>
      <c r="C46" s="79" t="s">
        <v>228</v>
      </c>
      <c r="D46" s="80"/>
      <c r="E46" s="80"/>
      <c r="F46" s="80"/>
      <c r="G46" s="80"/>
      <c r="H46" s="80"/>
      <c r="I46" s="80"/>
      <c r="J46" s="80"/>
      <c r="K46" s="433"/>
      <c r="L46" s="568"/>
      <c r="M46" s="569"/>
      <c r="N46" s="570"/>
      <c r="O46" s="570"/>
      <c r="P46" s="572"/>
      <c r="Q46" s="572"/>
      <c r="R46" s="572"/>
      <c r="S46" s="551"/>
      <c r="T46" s="551"/>
      <c r="U46" s="551"/>
      <c r="V46" s="551"/>
      <c r="W46" s="551"/>
      <c r="X46" s="551"/>
      <c r="Y46" s="551"/>
      <c r="Z46" s="87">
        <v>1661</v>
      </c>
      <c r="AA46" s="12" t="str">
        <f t="shared" si="7"/>
        <v>7.3.4</v>
      </c>
      <c r="AB46" s="59" t="str">
        <f t="shared" si="8"/>
        <v>SULPHITE BLEACHED</v>
      </c>
      <c r="AC46" s="529" t="str">
        <f t="shared" si="3"/>
        <v>1000 mt</v>
      </c>
      <c r="AD46" s="530"/>
      <c r="AE46" s="530"/>
      <c r="AF46" s="530"/>
      <c r="AG46" s="530"/>
      <c r="AH46" s="530"/>
      <c r="AI46" s="530"/>
      <c r="AJ46" s="530"/>
      <c r="AK46" s="531"/>
      <c r="AL46" s="572"/>
      <c r="AM46" s="1312" t="str">
        <f t="shared" si="4"/>
        <v>7.3.4</v>
      </c>
      <c r="AN46" s="59" t="str">
        <f t="shared" si="4"/>
        <v>SULPHITE BLEACHED</v>
      </c>
      <c r="AO46" s="529" t="str">
        <f t="shared" si="4"/>
        <v>1000 mt</v>
      </c>
      <c r="AP46" s="1307">
        <f>IF(ISNUMBER('JQ1-Production'!D61+D46-H46),'JQ1-Production'!D61+D46-H46,IF(ISNUMBER(H46-D46),"NT "&amp;H46-D46,"…"))</f>
        <v>0</v>
      </c>
      <c r="AQ46" s="741">
        <f>IF(ISNUMBER('JQ1-Production'!E61+F46-J46),'JQ1-Production'!E61+F46-J46,IF(ISNUMBER(J46-F46),"NT "&amp;J46-F46,"…"))</f>
        <v>0</v>
      </c>
    </row>
    <row r="47" spans="1:43" s="25" customFormat="1" ht="15" customHeight="1">
      <c r="A47" s="1731" t="s">
        <v>1066</v>
      </c>
      <c r="B47" s="64" t="s">
        <v>136</v>
      </c>
      <c r="C47" s="75" t="s">
        <v>228</v>
      </c>
      <c r="D47" s="70"/>
      <c r="E47" s="70"/>
      <c r="F47" s="70"/>
      <c r="G47" s="70"/>
      <c r="H47" s="70"/>
      <c r="I47" s="70"/>
      <c r="J47" s="70"/>
      <c r="K47" s="426"/>
      <c r="L47" s="568"/>
      <c r="M47" s="569"/>
      <c r="N47" s="570"/>
      <c r="O47" s="570"/>
      <c r="P47" s="572"/>
      <c r="Q47" s="572"/>
      <c r="R47" s="572"/>
      <c r="S47" s="551"/>
      <c r="T47" s="551"/>
      <c r="U47" s="551"/>
      <c r="V47" s="551"/>
      <c r="W47" s="551"/>
      <c r="X47" s="551"/>
      <c r="Y47" s="551"/>
      <c r="Z47" s="87">
        <v>1667</v>
      </c>
      <c r="AA47" s="12" t="str">
        <f t="shared" si="7"/>
        <v>7.4</v>
      </c>
      <c r="AB47" s="58" t="str">
        <f t="shared" si="8"/>
        <v>DISSOLVING GRADES</v>
      </c>
      <c r="AC47" s="529" t="str">
        <f t="shared" si="3"/>
        <v>1000 mt</v>
      </c>
      <c r="AD47" s="542"/>
      <c r="AE47" s="542"/>
      <c r="AF47" s="542"/>
      <c r="AG47" s="542"/>
      <c r="AH47" s="542"/>
      <c r="AI47" s="542"/>
      <c r="AJ47" s="542"/>
      <c r="AK47" s="543"/>
      <c r="AL47" s="572"/>
      <c r="AM47" s="1311" t="str">
        <f t="shared" si="4"/>
        <v>7.4</v>
      </c>
      <c r="AN47" s="58" t="str">
        <f t="shared" si="4"/>
        <v>DISSOLVING GRADES</v>
      </c>
      <c r="AO47" s="529" t="str">
        <f t="shared" si="4"/>
        <v>1000 mt</v>
      </c>
      <c r="AP47" s="684">
        <f>IF(ISNUMBER('JQ1-Production'!D62+D47-H47),'JQ1-Production'!D62+D47-H47,IF(ISNUMBER(H47-D47),"NT "&amp;H47-D47,"…"))</f>
        <v>0</v>
      </c>
      <c r="AQ47" s="741">
        <f>IF(ISNUMBER('JQ1-Production'!E62+F47-J47),'JQ1-Production'!E62+F47-J47,IF(ISNUMBER(J47-F47),"NT "&amp;J47-F47,"…"))</f>
        <v>0</v>
      </c>
    </row>
    <row r="48" spans="1:43" s="365" customFormat="1" ht="15" customHeight="1">
      <c r="A48" s="434">
        <v>8</v>
      </c>
      <c r="B48" s="362" t="s">
        <v>149</v>
      </c>
      <c r="C48" s="375" t="s">
        <v>228</v>
      </c>
      <c r="D48" s="364"/>
      <c r="E48" s="364"/>
      <c r="F48" s="364"/>
      <c r="G48" s="364"/>
      <c r="H48" s="364"/>
      <c r="I48" s="364"/>
      <c r="J48" s="364"/>
      <c r="K48" s="419"/>
      <c r="L48" s="568"/>
      <c r="M48" s="569"/>
      <c r="N48" s="570"/>
      <c r="O48" s="570"/>
      <c r="P48" s="572"/>
      <c r="Q48" s="572"/>
      <c r="R48" s="572"/>
      <c r="S48" s="551"/>
      <c r="T48" s="551"/>
      <c r="U48" s="551"/>
      <c r="V48" s="551"/>
      <c r="W48" s="551"/>
      <c r="X48" s="551"/>
      <c r="Y48" s="551"/>
      <c r="Z48" s="366">
        <v>2040</v>
      </c>
      <c r="AA48" s="377">
        <f t="shared" si="7"/>
        <v>8</v>
      </c>
      <c r="AB48" s="368" t="str">
        <f t="shared" si="8"/>
        <v>OTHER PULP </v>
      </c>
      <c r="AC48" s="534" t="str">
        <f t="shared" si="3"/>
        <v>1000 mt</v>
      </c>
      <c r="AD48" s="539">
        <f aca="true" t="shared" si="20" ref="AD48:AK48">D48-(D49+D50)</f>
        <v>0</v>
      </c>
      <c r="AE48" s="539">
        <f t="shared" si="20"/>
        <v>0</v>
      </c>
      <c r="AF48" s="539">
        <f t="shared" si="20"/>
        <v>0</v>
      </c>
      <c r="AG48" s="539">
        <f t="shared" si="20"/>
        <v>0</v>
      </c>
      <c r="AH48" s="539">
        <f t="shared" si="20"/>
        <v>0</v>
      </c>
      <c r="AI48" s="539">
        <f t="shared" si="20"/>
        <v>0</v>
      </c>
      <c r="AJ48" s="539">
        <f t="shared" si="20"/>
        <v>0</v>
      </c>
      <c r="AK48" s="540">
        <f t="shared" si="20"/>
        <v>0</v>
      </c>
      <c r="AL48" s="666"/>
      <c r="AM48" s="676">
        <f t="shared" si="4"/>
        <v>8</v>
      </c>
      <c r="AN48" s="368" t="str">
        <f t="shared" si="4"/>
        <v>OTHER PULP </v>
      </c>
      <c r="AO48" s="534" t="str">
        <f t="shared" si="4"/>
        <v>1000 mt</v>
      </c>
      <c r="AP48" s="680">
        <f>IF(ISNUMBER('JQ1-Production'!D63+D48-H48),'JQ1-Production'!D63+D48-H48,IF(ISNUMBER(H48-D48),"NT "&amp;H48-D48,"…"))</f>
        <v>0</v>
      </c>
      <c r="AQ48" s="681">
        <f>IF(ISNUMBER('JQ1-Production'!E63+F48-J48),'JQ1-Production'!E63+F48-J48,IF(ISNUMBER(J48-F48),"NT "&amp;J48-F48,"…"))</f>
        <v>0</v>
      </c>
    </row>
    <row r="49" spans="1:43" s="25" customFormat="1" ht="15" customHeight="1">
      <c r="A49" s="1732" t="s">
        <v>1067</v>
      </c>
      <c r="B49" s="61" t="s">
        <v>168</v>
      </c>
      <c r="C49" s="71" t="s">
        <v>228</v>
      </c>
      <c r="D49" s="72"/>
      <c r="E49" s="72"/>
      <c r="F49" s="72"/>
      <c r="G49" s="72"/>
      <c r="H49" s="72"/>
      <c r="I49" s="72"/>
      <c r="J49" s="72"/>
      <c r="K49" s="423"/>
      <c r="L49" s="568"/>
      <c r="M49" s="569"/>
      <c r="N49" s="570"/>
      <c r="O49" s="570"/>
      <c r="P49" s="572"/>
      <c r="Q49" s="572"/>
      <c r="R49" s="572"/>
      <c r="S49" s="551"/>
      <c r="T49" s="551"/>
      <c r="U49" s="551"/>
      <c r="V49" s="551"/>
      <c r="W49" s="551"/>
      <c r="X49" s="551"/>
      <c r="Y49" s="551"/>
      <c r="Z49" s="340">
        <v>1668</v>
      </c>
      <c r="AA49" s="55" t="str">
        <f t="shared" si="7"/>
        <v>8.1</v>
      </c>
      <c r="AB49" s="61" t="str">
        <f t="shared" si="8"/>
        <v>PULP FROM FIBRES OTHER THAN WOOD</v>
      </c>
      <c r="AC49" s="529" t="str">
        <f t="shared" si="3"/>
        <v>1000 mt</v>
      </c>
      <c r="AD49" s="530"/>
      <c r="AE49" s="530"/>
      <c r="AF49" s="530"/>
      <c r="AG49" s="530"/>
      <c r="AH49" s="530"/>
      <c r="AI49" s="530"/>
      <c r="AJ49" s="530"/>
      <c r="AK49" s="531"/>
      <c r="AL49" s="572"/>
      <c r="AM49" s="1312" t="str">
        <f t="shared" si="4"/>
        <v>8.1</v>
      </c>
      <c r="AN49" s="61" t="str">
        <f t="shared" si="4"/>
        <v>PULP FROM FIBRES OTHER THAN WOOD</v>
      </c>
      <c r="AO49" s="529" t="str">
        <f t="shared" si="4"/>
        <v>1000 mt</v>
      </c>
      <c r="AP49" s="1307">
        <f>IF(ISNUMBER('JQ1-Production'!D64+D49-H49),'JQ1-Production'!D64+D49-H49,IF(ISNUMBER(H49-D49),"NT "&amp;H49-D49,"…"))</f>
        <v>0</v>
      </c>
      <c r="AQ49" s="741">
        <f>IF(ISNUMBER('JQ1-Production'!E64+F49-J49),'JQ1-Production'!E64+F49-J49,IF(ISNUMBER(J49-F49),"NT "&amp;J49-F49,"…"))</f>
        <v>0</v>
      </c>
    </row>
    <row r="50" spans="1:43" s="25" customFormat="1" ht="15" customHeight="1">
      <c r="A50" s="1733" t="s">
        <v>1068</v>
      </c>
      <c r="B50" s="64" t="s">
        <v>151</v>
      </c>
      <c r="C50" s="71" t="s">
        <v>228</v>
      </c>
      <c r="D50" s="72"/>
      <c r="E50" s="72"/>
      <c r="F50" s="72"/>
      <c r="G50" s="72"/>
      <c r="H50" s="72"/>
      <c r="I50" s="72"/>
      <c r="J50" s="72"/>
      <c r="K50" s="423"/>
      <c r="L50" s="568"/>
      <c r="M50" s="569"/>
      <c r="N50" s="570"/>
      <c r="O50" s="570"/>
      <c r="P50" s="572"/>
      <c r="Q50" s="572"/>
      <c r="R50" s="572"/>
      <c r="S50" s="551"/>
      <c r="T50" s="551"/>
      <c r="U50" s="551"/>
      <c r="V50" s="551"/>
      <c r="W50" s="551"/>
      <c r="X50" s="551"/>
      <c r="Y50" s="551"/>
      <c r="Z50" s="503">
        <v>1609</v>
      </c>
      <c r="AA50" s="56" t="str">
        <f t="shared" si="7"/>
        <v>8.2</v>
      </c>
      <c r="AB50" s="64" t="str">
        <f t="shared" si="8"/>
        <v>RECOVERED FIBRE PULP</v>
      </c>
      <c r="AC50" s="529" t="str">
        <f t="shared" si="3"/>
        <v>1000 mt</v>
      </c>
      <c r="AD50" s="530"/>
      <c r="AE50" s="530"/>
      <c r="AF50" s="530"/>
      <c r="AG50" s="530"/>
      <c r="AH50" s="530"/>
      <c r="AI50" s="530"/>
      <c r="AJ50" s="530"/>
      <c r="AK50" s="531"/>
      <c r="AL50" s="572"/>
      <c r="AM50" s="1311" t="str">
        <f t="shared" si="4"/>
        <v>8.2</v>
      </c>
      <c r="AN50" s="64" t="str">
        <f t="shared" si="4"/>
        <v>RECOVERED FIBRE PULP</v>
      </c>
      <c r="AO50" s="529" t="str">
        <f t="shared" si="4"/>
        <v>1000 mt</v>
      </c>
      <c r="AP50" s="684">
        <f>IF(ISNUMBER('JQ1-Production'!D65+D50-H50),'JQ1-Production'!D65+D50-H50,IF(ISNUMBER(H50-D50),"NT "&amp;H50-D50,"…"))</f>
        <v>0</v>
      </c>
      <c r="AQ50" s="741">
        <f>IF(ISNUMBER('JQ1-Production'!E65+F50-J50),'JQ1-Production'!E65+F50-J50,IF(ISNUMBER(J50-F50),"NT "&amp;J50-F50,"…"))</f>
        <v>0</v>
      </c>
    </row>
    <row r="51" spans="1:43" s="365" customFormat="1" ht="15" customHeight="1">
      <c r="A51" s="427">
        <v>9</v>
      </c>
      <c r="B51" s="380" t="s">
        <v>137</v>
      </c>
      <c r="C51" s="381" t="s">
        <v>228</v>
      </c>
      <c r="D51" s="369"/>
      <c r="E51" s="369"/>
      <c r="F51" s="369"/>
      <c r="G51" s="369"/>
      <c r="H51" s="369"/>
      <c r="I51" s="369"/>
      <c r="J51" s="369"/>
      <c r="K51" s="428"/>
      <c r="L51" s="568"/>
      <c r="M51" s="569"/>
      <c r="N51" s="570"/>
      <c r="O51" s="570"/>
      <c r="P51" s="572"/>
      <c r="Q51" s="572"/>
      <c r="R51" s="572"/>
      <c r="S51" s="551"/>
      <c r="T51" s="551"/>
      <c r="U51" s="551"/>
      <c r="V51" s="551"/>
      <c r="W51" s="551"/>
      <c r="X51" s="551"/>
      <c r="Y51" s="551"/>
      <c r="Z51" s="378">
        <v>1669</v>
      </c>
      <c r="AA51" s="379">
        <f t="shared" si="7"/>
        <v>9</v>
      </c>
      <c r="AB51" s="374" t="str">
        <f t="shared" si="8"/>
        <v>RECOVERED PAPER</v>
      </c>
      <c r="AC51" s="534" t="str">
        <f t="shared" si="3"/>
        <v>1000 mt</v>
      </c>
      <c r="AD51" s="537"/>
      <c r="AE51" s="537"/>
      <c r="AF51" s="537"/>
      <c r="AG51" s="537"/>
      <c r="AH51" s="537"/>
      <c r="AI51" s="537"/>
      <c r="AJ51" s="537"/>
      <c r="AK51" s="538"/>
      <c r="AL51" s="572"/>
      <c r="AM51" s="675">
        <f t="shared" si="4"/>
        <v>9</v>
      </c>
      <c r="AN51" s="374" t="str">
        <f t="shared" si="4"/>
        <v>RECOVERED PAPER</v>
      </c>
      <c r="AO51" s="534" t="str">
        <f t="shared" si="4"/>
        <v>1000 mt</v>
      </c>
      <c r="AP51" s="683">
        <f>IF(ISNUMBER('JQ1-Production'!D66+D51-H51),'JQ1-Production'!D66+D51-H51,IF(ISNUMBER(H51-D51),"NT "&amp;H51-D51,"…"))</f>
        <v>0</v>
      </c>
      <c r="AQ51" s="681">
        <f>IF(ISNUMBER('JQ1-Production'!E66+F51-J51),'JQ1-Production'!E66+F51-J51,IF(ISNUMBER(J51-F51),"NT "&amp;J51-F51,"…"))</f>
        <v>0</v>
      </c>
    </row>
    <row r="52" spans="1:43" s="365" customFormat="1" ht="15" customHeight="1" thickBot="1">
      <c r="A52" s="434">
        <v>10</v>
      </c>
      <c r="B52" s="406" t="s">
        <v>138</v>
      </c>
      <c r="C52" s="407" t="s">
        <v>228</v>
      </c>
      <c r="D52" s="408"/>
      <c r="E52" s="408"/>
      <c r="F52" s="408"/>
      <c r="G52" s="408"/>
      <c r="H52" s="408"/>
      <c r="I52" s="408"/>
      <c r="J52" s="408"/>
      <c r="K52" s="437"/>
      <c r="L52" s="568"/>
      <c r="M52" s="569"/>
      <c r="N52" s="570"/>
      <c r="O52" s="570"/>
      <c r="P52" s="572"/>
      <c r="Q52" s="572"/>
      <c r="R52" s="572"/>
      <c r="S52" s="551"/>
      <c r="T52" s="551"/>
      <c r="U52" s="551"/>
      <c r="V52" s="551"/>
      <c r="W52" s="551"/>
      <c r="X52" s="551"/>
      <c r="Y52" s="551"/>
      <c r="Z52" s="366">
        <v>1876</v>
      </c>
      <c r="AA52" s="376">
        <f t="shared" si="7"/>
        <v>10</v>
      </c>
      <c r="AB52" s="362" t="str">
        <f t="shared" si="8"/>
        <v>PAPER AND PAPERBOARD</v>
      </c>
      <c r="AC52" s="534" t="str">
        <f t="shared" si="3"/>
        <v>1000 mt</v>
      </c>
      <c r="AD52" s="539">
        <f aca="true" t="shared" si="21" ref="AD52:AK52">D52-(D53+D58+D59+D64)</f>
        <v>0</v>
      </c>
      <c r="AE52" s="539">
        <f t="shared" si="21"/>
        <v>0</v>
      </c>
      <c r="AF52" s="539">
        <f t="shared" si="21"/>
        <v>0</v>
      </c>
      <c r="AG52" s="539">
        <f t="shared" si="21"/>
        <v>0</v>
      </c>
      <c r="AH52" s="539">
        <f t="shared" si="21"/>
        <v>0</v>
      </c>
      <c r="AI52" s="539">
        <f t="shared" si="21"/>
        <v>0</v>
      </c>
      <c r="AJ52" s="539">
        <f t="shared" si="21"/>
        <v>0</v>
      </c>
      <c r="AK52" s="540">
        <f t="shared" si="21"/>
        <v>0</v>
      </c>
      <c r="AL52" s="666"/>
      <c r="AM52" s="676">
        <f t="shared" si="4"/>
        <v>10</v>
      </c>
      <c r="AN52" s="362" t="str">
        <f t="shared" si="4"/>
        <v>PAPER AND PAPERBOARD</v>
      </c>
      <c r="AO52" s="534" t="str">
        <f t="shared" si="4"/>
        <v>1000 mt</v>
      </c>
      <c r="AP52" s="683">
        <f>IF(ISNUMBER('JQ1-Production'!D67+D52-H52),'JQ1-Production'!D67+D52-H52,IF(ISNUMBER(H52-D52),"NT "&amp;H52-D52,"…"))</f>
        <v>0</v>
      </c>
      <c r="AQ52" s="681">
        <f>IF(ISNUMBER('JQ1-Production'!E67+F52-J52),'JQ1-Production'!E67+F52-J52,IF(ISNUMBER(J52-F52),"NT "&amp;J52-F52,"…"))</f>
        <v>0</v>
      </c>
    </row>
    <row r="53" spans="1:43" s="25" customFormat="1" ht="15" customHeight="1">
      <c r="A53" s="1730" t="s">
        <v>1069</v>
      </c>
      <c r="B53" s="61" t="s">
        <v>154</v>
      </c>
      <c r="C53" s="385" t="s">
        <v>228</v>
      </c>
      <c r="D53" s="70"/>
      <c r="E53" s="70"/>
      <c r="F53" s="70"/>
      <c r="G53" s="70"/>
      <c r="H53" s="70"/>
      <c r="I53" s="70"/>
      <c r="J53" s="70"/>
      <c r="K53" s="426"/>
      <c r="L53" s="568"/>
      <c r="M53" s="569"/>
      <c r="N53" s="570"/>
      <c r="O53" s="570"/>
      <c r="P53" s="572"/>
      <c r="Q53" s="572"/>
      <c r="R53" s="572"/>
      <c r="S53" s="551"/>
      <c r="T53" s="551"/>
      <c r="U53" s="551"/>
      <c r="V53" s="551"/>
      <c r="W53" s="551"/>
      <c r="X53" s="551"/>
      <c r="Y53" s="551"/>
      <c r="Z53" s="90">
        <v>2042</v>
      </c>
      <c r="AA53" s="12" t="str">
        <f t="shared" si="7"/>
        <v>10.1</v>
      </c>
      <c r="AB53" s="61" t="str">
        <f t="shared" si="8"/>
        <v>GRAPHIC PAPERS</v>
      </c>
      <c r="AC53" s="529" t="str">
        <f t="shared" si="3"/>
        <v>1000 mt</v>
      </c>
      <c r="AD53" s="544">
        <f aca="true" t="shared" si="22" ref="AD53:AK53">D53-(D54+D55+D56+D57)</f>
        <v>0</v>
      </c>
      <c r="AE53" s="544">
        <f t="shared" si="22"/>
        <v>0</v>
      </c>
      <c r="AF53" s="544">
        <f t="shared" si="22"/>
        <v>0</v>
      </c>
      <c r="AG53" s="544">
        <f t="shared" si="22"/>
        <v>0</v>
      </c>
      <c r="AH53" s="544">
        <f t="shared" si="22"/>
        <v>0</v>
      </c>
      <c r="AI53" s="544">
        <f t="shared" si="22"/>
        <v>0</v>
      </c>
      <c r="AJ53" s="544">
        <f t="shared" si="22"/>
        <v>0</v>
      </c>
      <c r="AK53" s="545">
        <f t="shared" si="22"/>
        <v>0</v>
      </c>
      <c r="AL53" s="666"/>
      <c r="AM53" s="1312" t="str">
        <f t="shared" si="4"/>
        <v>10.1</v>
      </c>
      <c r="AN53" s="61" t="str">
        <f t="shared" si="4"/>
        <v>GRAPHIC PAPERS</v>
      </c>
      <c r="AO53" s="529" t="str">
        <f t="shared" si="4"/>
        <v>1000 mt</v>
      </c>
      <c r="AP53" s="1307">
        <f>IF(ISNUMBER('JQ1-Production'!D68+D53-H53),'JQ1-Production'!D68+D53-H53,IF(ISNUMBER(H53-D53),"NT "&amp;H53-D53,"…"))</f>
        <v>0</v>
      </c>
      <c r="AQ53" s="741">
        <f>IF(ISNUMBER('JQ1-Production'!E68+F53-J53),'JQ1-Production'!E68+F53-J53,IF(ISNUMBER(J53-F53),"NT "&amp;J53-F53,"…"))</f>
        <v>0</v>
      </c>
    </row>
    <row r="54" spans="1:43" s="25" customFormat="1" ht="15" customHeight="1">
      <c r="A54" s="425" t="s">
        <v>155</v>
      </c>
      <c r="B54" s="59" t="s">
        <v>139</v>
      </c>
      <c r="C54" s="71" t="s">
        <v>228</v>
      </c>
      <c r="D54" s="72"/>
      <c r="E54" s="72"/>
      <c r="F54" s="72"/>
      <c r="G54" s="72"/>
      <c r="H54" s="72"/>
      <c r="I54" s="72"/>
      <c r="J54" s="72"/>
      <c r="K54" s="423"/>
      <c r="L54" s="568"/>
      <c r="M54" s="569"/>
      <c r="N54" s="570"/>
      <c r="O54" s="570"/>
      <c r="P54" s="572"/>
      <c r="Q54" s="572"/>
      <c r="R54" s="572"/>
      <c r="S54" s="551"/>
      <c r="T54" s="551"/>
      <c r="U54" s="551"/>
      <c r="V54" s="551"/>
      <c r="W54" s="551"/>
      <c r="X54" s="551"/>
      <c r="Y54" s="551"/>
      <c r="Z54" s="87">
        <v>1671</v>
      </c>
      <c r="AA54" s="12" t="str">
        <f t="shared" si="7"/>
        <v>10.1.1</v>
      </c>
      <c r="AB54" s="59" t="str">
        <f t="shared" si="8"/>
        <v>NEWSPRINT</v>
      </c>
      <c r="AC54" s="529" t="str">
        <f t="shared" si="3"/>
        <v>1000 mt</v>
      </c>
      <c r="AD54" s="530"/>
      <c r="AE54" s="530"/>
      <c r="AF54" s="530"/>
      <c r="AG54" s="530"/>
      <c r="AH54" s="530"/>
      <c r="AI54" s="530"/>
      <c r="AJ54" s="530"/>
      <c r="AK54" s="531"/>
      <c r="AL54" s="572"/>
      <c r="AM54" s="1312" t="str">
        <f t="shared" si="4"/>
        <v>10.1.1</v>
      </c>
      <c r="AN54" s="59" t="str">
        <f t="shared" si="4"/>
        <v>NEWSPRINT</v>
      </c>
      <c r="AO54" s="529" t="str">
        <f t="shared" si="4"/>
        <v>1000 mt</v>
      </c>
      <c r="AP54" s="1307">
        <f>IF(ISNUMBER('JQ1-Production'!D69+D54-H54),'JQ1-Production'!D69+D54-H54,IF(ISNUMBER(H54-D54),"NT "&amp;H54-D54,"…"))</f>
        <v>0</v>
      </c>
      <c r="AQ54" s="741">
        <f>IF(ISNUMBER('JQ1-Production'!E69+F54-J54),'JQ1-Production'!E69+F54-J54,IF(ISNUMBER(J54-F54),"NT "&amp;J54-F54,"…"))</f>
        <v>0</v>
      </c>
    </row>
    <row r="55" spans="1:43" s="25" customFormat="1" ht="15" customHeight="1">
      <c r="A55" s="425" t="s">
        <v>156</v>
      </c>
      <c r="B55" s="96" t="s">
        <v>157</v>
      </c>
      <c r="C55" s="71" t="s">
        <v>228</v>
      </c>
      <c r="D55" s="72"/>
      <c r="E55" s="72"/>
      <c r="F55" s="72"/>
      <c r="G55" s="72"/>
      <c r="H55" s="72"/>
      <c r="I55" s="72"/>
      <c r="J55" s="72"/>
      <c r="K55" s="423"/>
      <c r="L55" s="568"/>
      <c r="M55" s="569"/>
      <c r="N55" s="570"/>
      <c r="O55" s="570"/>
      <c r="P55" s="572"/>
      <c r="Q55" s="572"/>
      <c r="R55" s="572"/>
      <c r="S55" s="551"/>
      <c r="T55" s="551"/>
      <c r="U55" s="551"/>
      <c r="V55" s="551"/>
      <c r="W55" s="551"/>
      <c r="X55" s="551"/>
      <c r="Y55" s="551"/>
      <c r="Z55" s="507">
        <v>1612</v>
      </c>
      <c r="AA55" s="12" t="str">
        <f t="shared" si="7"/>
        <v>10.1.2</v>
      </c>
      <c r="AB55" s="59" t="str">
        <f t="shared" si="8"/>
        <v>UNCOATED MECHANICAL</v>
      </c>
      <c r="AC55" s="529" t="str">
        <f t="shared" si="3"/>
        <v>1000 mt</v>
      </c>
      <c r="AD55" s="530"/>
      <c r="AE55" s="530"/>
      <c r="AF55" s="530"/>
      <c r="AG55" s="530"/>
      <c r="AH55" s="530"/>
      <c r="AI55" s="530"/>
      <c r="AJ55" s="530"/>
      <c r="AK55" s="531"/>
      <c r="AL55" s="572"/>
      <c r="AM55" s="1312" t="str">
        <f t="shared" si="4"/>
        <v>10.1.2</v>
      </c>
      <c r="AN55" s="59" t="str">
        <f t="shared" si="4"/>
        <v>UNCOATED MECHANICAL</v>
      </c>
      <c r="AO55" s="529" t="str">
        <f t="shared" si="4"/>
        <v>1000 mt</v>
      </c>
      <c r="AP55" s="1307">
        <f>IF(ISNUMBER('JQ1-Production'!D70+D55-H55),'JQ1-Production'!D70+D55-H55,IF(ISNUMBER(H55-D55),"NT "&amp;H55-D55,"…"))</f>
        <v>0</v>
      </c>
      <c r="AQ55" s="741">
        <f>IF(ISNUMBER('JQ1-Production'!E70+F55-J55),'JQ1-Production'!E70+F55-J55,IF(ISNUMBER(J55-F55),"NT "&amp;J55-F55,"…"))</f>
        <v>0</v>
      </c>
    </row>
    <row r="56" spans="1:43" s="25" customFormat="1" ht="15" customHeight="1">
      <c r="A56" s="425" t="s">
        <v>158</v>
      </c>
      <c r="B56" s="59" t="s">
        <v>159</v>
      </c>
      <c r="C56" s="71" t="s">
        <v>228</v>
      </c>
      <c r="D56" s="72"/>
      <c r="E56" s="72"/>
      <c r="F56" s="72"/>
      <c r="G56" s="72"/>
      <c r="H56" s="72"/>
      <c r="I56" s="72"/>
      <c r="J56" s="72"/>
      <c r="K56" s="423"/>
      <c r="L56" s="568"/>
      <c r="M56" s="569"/>
      <c r="N56" s="570"/>
      <c r="O56" s="570"/>
      <c r="P56" s="572"/>
      <c r="Q56" s="572"/>
      <c r="R56" s="572"/>
      <c r="S56" s="551"/>
      <c r="T56" s="551"/>
      <c r="U56" s="551"/>
      <c r="V56" s="551"/>
      <c r="W56" s="551"/>
      <c r="X56" s="551"/>
      <c r="Y56" s="551"/>
      <c r="Z56" s="507">
        <v>1615</v>
      </c>
      <c r="AA56" s="12" t="str">
        <f t="shared" si="7"/>
        <v>10.1.3</v>
      </c>
      <c r="AB56" s="59" t="str">
        <f t="shared" si="8"/>
        <v>UNCOATED WOODFREE</v>
      </c>
      <c r="AC56" s="529" t="str">
        <f t="shared" si="3"/>
        <v>1000 mt</v>
      </c>
      <c r="AD56" s="530"/>
      <c r="AE56" s="530"/>
      <c r="AF56" s="530"/>
      <c r="AG56" s="530"/>
      <c r="AH56" s="530"/>
      <c r="AI56" s="530"/>
      <c r="AJ56" s="530"/>
      <c r="AK56" s="531"/>
      <c r="AL56" s="572"/>
      <c r="AM56" s="1312" t="str">
        <f t="shared" si="4"/>
        <v>10.1.3</v>
      </c>
      <c r="AN56" s="59" t="str">
        <f t="shared" si="4"/>
        <v>UNCOATED WOODFREE</v>
      </c>
      <c r="AO56" s="529" t="str">
        <f t="shared" si="4"/>
        <v>1000 mt</v>
      </c>
      <c r="AP56" s="1307">
        <f>IF(ISNUMBER('JQ1-Production'!D71+D56-H56),'JQ1-Production'!D71+D56-H56,IF(ISNUMBER(H56-D56),"NT "&amp;H56-D56,"…"))</f>
        <v>0</v>
      </c>
      <c r="AQ56" s="741">
        <f>IF(ISNUMBER('JQ1-Production'!E71+F56-J56),'JQ1-Production'!E71+F56-J56,IF(ISNUMBER(J56-F56),"NT "&amp;J56-F56,"…"))</f>
        <v>0</v>
      </c>
    </row>
    <row r="57" spans="1:43" s="25" customFormat="1" ht="15" customHeight="1" thickBot="1">
      <c r="A57" s="425" t="s">
        <v>160</v>
      </c>
      <c r="B57" s="358" t="s">
        <v>161</v>
      </c>
      <c r="C57" s="79" t="s">
        <v>228</v>
      </c>
      <c r="D57" s="80"/>
      <c r="E57" s="80"/>
      <c r="F57" s="80"/>
      <c r="G57" s="80"/>
      <c r="H57" s="80"/>
      <c r="I57" s="80"/>
      <c r="J57" s="80"/>
      <c r="K57" s="433"/>
      <c r="L57" s="568"/>
      <c r="M57" s="569"/>
      <c r="N57" s="570"/>
      <c r="O57" s="570"/>
      <c r="P57" s="572"/>
      <c r="Q57" s="572"/>
      <c r="R57" s="572"/>
      <c r="S57" s="551"/>
      <c r="T57" s="551"/>
      <c r="U57" s="551"/>
      <c r="V57" s="551"/>
      <c r="W57" s="551"/>
      <c r="X57" s="551"/>
      <c r="Y57" s="551"/>
      <c r="Z57" s="507">
        <v>1616</v>
      </c>
      <c r="AA57" s="12" t="str">
        <f t="shared" si="7"/>
        <v>10.1.4</v>
      </c>
      <c r="AB57" s="59" t="str">
        <f t="shared" si="8"/>
        <v>COATED PAPERS</v>
      </c>
      <c r="AC57" s="529" t="str">
        <f t="shared" si="3"/>
        <v>1000 mt</v>
      </c>
      <c r="AD57" s="530"/>
      <c r="AE57" s="530"/>
      <c r="AF57" s="530"/>
      <c r="AG57" s="530"/>
      <c r="AH57" s="530"/>
      <c r="AI57" s="530"/>
      <c r="AJ57" s="530"/>
      <c r="AK57" s="531"/>
      <c r="AL57" s="572"/>
      <c r="AM57" s="1312" t="str">
        <f t="shared" si="4"/>
        <v>10.1.4</v>
      </c>
      <c r="AN57" s="59" t="str">
        <f t="shared" si="4"/>
        <v>COATED PAPERS</v>
      </c>
      <c r="AO57" s="529" t="str">
        <f t="shared" si="4"/>
        <v>1000 mt</v>
      </c>
      <c r="AP57" s="1307">
        <f>IF(ISNUMBER('JQ1-Production'!D72+D57-H57),'JQ1-Production'!D72+D57-H57,IF(ISNUMBER(H57-D57),"NT "&amp;H57-D57,"…"))</f>
        <v>0</v>
      </c>
      <c r="AQ57" s="741">
        <f>IF(ISNUMBER('JQ1-Production'!E72+F57-J57),'JQ1-Production'!E72+F57-J57,IF(ISNUMBER(J57-F57),"NT "&amp;J57-F57,"…"))</f>
        <v>0</v>
      </c>
    </row>
    <row r="58" spans="1:43" s="25" customFormat="1" ht="15" customHeight="1" thickBot="1">
      <c r="A58" s="1729" t="s">
        <v>1070</v>
      </c>
      <c r="B58" s="386" t="s">
        <v>162</v>
      </c>
      <c r="C58" s="360" t="s">
        <v>228</v>
      </c>
      <c r="D58" s="361"/>
      <c r="E58" s="361"/>
      <c r="F58" s="361"/>
      <c r="G58" s="361"/>
      <c r="H58" s="361"/>
      <c r="I58" s="361"/>
      <c r="J58" s="361"/>
      <c r="K58" s="435"/>
      <c r="L58" s="568"/>
      <c r="M58" s="569"/>
      <c r="N58" s="570"/>
      <c r="O58" s="570"/>
      <c r="P58" s="572"/>
      <c r="Q58" s="572"/>
      <c r="R58" s="572"/>
      <c r="S58" s="551"/>
      <c r="T58" s="551"/>
      <c r="U58" s="551"/>
      <c r="V58" s="551"/>
      <c r="W58" s="551"/>
      <c r="X58" s="551"/>
      <c r="Y58" s="551"/>
      <c r="Z58" s="87">
        <v>1676</v>
      </c>
      <c r="AA58" s="10" t="str">
        <f t="shared" si="7"/>
        <v>10.2</v>
      </c>
      <c r="AB58" s="61" t="str">
        <f t="shared" si="8"/>
        <v>SANITARY AND HOUSEHOLD PAPERS</v>
      </c>
      <c r="AC58" s="529" t="str">
        <f t="shared" si="3"/>
        <v>1000 mt</v>
      </c>
      <c r="AD58" s="530"/>
      <c r="AE58" s="530"/>
      <c r="AF58" s="530"/>
      <c r="AG58" s="530"/>
      <c r="AH58" s="530"/>
      <c r="AI58" s="530"/>
      <c r="AJ58" s="530"/>
      <c r="AK58" s="531"/>
      <c r="AL58" s="572"/>
      <c r="AM58" s="1312" t="str">
        <f t="shared" si="4"/>
        <v>10.2</v>
      </c>
      <c r="AN58" s="61" t="str">
        <f t="shared" si="4"/>
        <v>SANITARY AND HOUSEHOLD PAPERS</v>
      </c>
      <c r="AO58" s="529" t="str">
        <f t="shared" si="4"/>
        <v>1000 mt</v>
      </c>
      <c r="AP58" s="1307">
        <f>IF(ISNUMBER('JQ1-Production'!D73+D58-H58),'JQ1-Production'!D73+D58-H58,IF(ISNUMBER(H58-D58),"NT "&amp;H58-D58,"…"))</f>
        <v>0</v>
      </c>
      <c r="AQ58" s="741">
        <f>IF(ISNUMBER('JQ1-Production'!E73+F58-J58),'JQ1-Production'!E73+F58-J58,IF(ISNUMBER(J58-F58),"NT "&amp;J58-F58,"…"))</f>
        <v>0</v>
      </c>
    </row>
    <row r="59" spans="1:43" s="25" customFormat="1" ht="15" customHeight="1">
      <c r="A59" s="1730" t="s">
        <v>1071</v>
      </c>
      <c r="B59" s="61" t="s">
        <v>163</v>
      </c>
      <c r="C59" s="385" t="s">
        <v>228</v>
      </c>
      <c r="D59" s="70"/>
      <c r="E59" s="70"/>
      <c r="F59" s="70"/>
      <c r="G59" s="70"/>
      <c r="H59" s="70"/>
      <c r="I59" s="70"/>
      <c r="J59" s="70"/>
      <c r="K59" s="426"/>
      <c r="L59" s="568"/>
      <c r="M59" s="569"/>
      <c r="N59" s="570"/>
      <c r="O59" s="570"/>
      <c r="P59" s="572"/>
      <c r="Q59" s="572"/>
      <c r="R59" s="572"/>
      <c r="S59" s="551"/>
      <c r="T59" s="551"/>
      <c r="U59" s="551"/>
      <c r="V59" s="551"/>
      <c r="W59" s="551"/>
      <c r="X59" s="551"/>
      <c r="Y59" s="551"/>
      <c r="Z59" s="90">
        <v>2043</v>
      </c>
      <c r="AA59" s="12" t="str">
        <f t="shared" si="7"/>
        <v>10.3</v>
      </c>
      <c r="AB59" s="61" t="str">
        <f t="shared" si="8"/>
        <v>PACKAGING MATERIALS</v>
      </c>
      <c r="AC59" s="529" t="str">
        <f t="shared" si="3"/>
        <v>1000 mt</v>
      </c>
      <c r="AD59" s="532">
        <f aca="true" t="shared" si="23" ref="AD59:AK59">D59-(D60+D61+D62+D63)</f>
        <v>0</v>
      </c>
      <c r="AE59" s="532">
        <f t="shared" si="23"/>
        <v>0</v>
      </c>
      <c r="AF59" s="532">
        <f t="shared" si="23"/>
        <v>0</v>
      </c>
      <c r="AG59" s="532">
        <f t="shared" si="23"/>
        <v>0</v>
      </c>
      <c r="AH59" s="532">
        <f t="shared" si="23"/>
        <v>0</v>
      </c>
      <c r="AI59" s="532">
        <f t="shared" si="23"/>
        <v>0</v>
      </c>
      <c r="AJ59" s="532">
        <f t="shared" si="23"/>
        <v>0</v>
      </c>
      <c r="AK59" s="533">
        <f t="shared" si="23"/>
        <v>0</v>
      </c>
      <c r="AL59" s="666"/>
      <c r="AM59" s="1312" t="str">
        <f t="shared" si="4"/>
        <v>10.3</v>
      </c>
      <c r="AN59" s="61" t="str">
        <f t="shared" si="4"/>
        <v>PACKAGING MATERIALS</v>
      </c>
      <c r="AO59" s="687" t="str">
        <f t="shared" si="4"/>
        <v>1000 mt</v>
      </c>
      <c r="AP59" s="1307">
        <f>IF(ISNUMBER('JQ1-Production'!D74+D59-H59),'JQ1-Production'!D74+D59-H59,IF(ISNUMBER(H59-D59),"NT "&amp;H59-D59,"…"))</f>
        <v>0</v>
      </c>
      <c r="AQ59" s="741">
        <f>IF(ISNUMBER('JQ1-Production'!E74+F59-J59),'JQ1-Production'!E74+F59-J59,IF(ISNUMBER(J59-F59),"NT "&amp;J59-F59,"…"))</f>
        <v>0</v>
      </c>
    </row>
    <row r="60" spans="1:43" s="25" customFormat="1" ht="15" customHeight="1">
      <c r="A60" s="425" t="s">
        <v>98</v>
      </c>
      <c r="B60" s="59" t="s">
        <v>164</v>
      </c>
      <c r="C60" s="71" t="s">
        <v>228</v>
      </c>
      <c r="D60" s="70"/>
      <c r="E60" s="70"/>
      <c r="F60" s="70"/>
      <c r="G60" s="77"/>
      <c r="H60" s="72"/>
      <c r="I60" s="72"/>
      <c r="J60" s="72"/>
      <c r="K60" s="423"/>
      <c r="L60" s="568"/>
      <c r="M60" s="569"/>
      <c r="N60" s="570"/>
      <c r="O60" s="570"/>
      <c r="P60" s="572"/>
      <c r="Q60" s="572"/>
      <c r="R60" s="572"/>
      <c r="S60" s="551"/>
      <c r="T60" s="551"/>
      <c r="U60" s="551"/>
      <c r="V60" s="551"/>
      <c r="W60" s="551"/>
      <c r="X60" s="551"/>
      <c r="Y60" s="551"/>
      <c r="Z60" s="508">
        <v>1617</v>
      </c>
      <c r="AA60" s="12" t="str">
        <f t="shared" si="7"/>
        <v>10.3.1</v>
      </c>
      <c r="AB60" s="59" t="str">
        <f t="shared" si="8"/>
        <v>CASE MATERIALS</v>
      </c>
      <c r="AC60" s="529" t="str">
        <f t="shared" si="3"/>
        <v>1000 mt</v>
      </c>
      <c r="AD60" s="530"/>
      <c r="AE60" s="530"/>
      <c r="AF60" s="530"/>
      <c r="AG60" s="530"/>
      <c r="AH60" s="530"/>
      <c r="AI60" s="530"/>
      <c r="AJ60" s="530"/>
      <c r="AK60" s="531"/>
      <c r="AL60" s="572"/>
      <c r="AM60" s="1312" t="str">
        <f t="shared" si="4"/>
        <v>10.3.1</v>
      </c>
      <c r="AN60" s="59" t="str">
        <f t="shared" si="4"/>
        <v>CASE MATERIALS</v>
      </c>
      <c r="AO60" s="529" t="str">
        <f t="shared" si="4"/>
        <v>1000 mt</v>
      </c>
      <c r="AP60" s="1307">
        <f>IF(ISNUMBER('JQ1-Production'!D75+D60-H60),'JQ1-Production'!D75+D60-H60,IF(ISNUMBER(H60-D60),"NT "&amp;H60-D60,"…"))</f>
        <v>0</v>
      </c>
      <c r="AQ60" s="741">
        <f>IF(ISNUMBER('JQ1-Production'!E75+F60-J60),'JQ1-Production'!E75+F60-J60,IF(ISNUMBER(J60-F60),"NT "&amp;J60-F60,"…"))</f>
        <v>0</v>
      </c>
    </row>
    <row r="61" spans="1:43" s="25" customFormat="1" ht="15" customHeight="1">
      <c r="A61" s="425" t="s">
        <v>99</v>
      </c>
      <c r="B61" s="59" t="s">
        <v>178</v>
      </c>
      <c r="C61" s="71" t="s">
        <v>228</v>
      </c>
      <c r="D61" s="70"/>
      <c r="E61" s="70"/>
      <c r="F61" s="70"/>
      <c r="G61" s="77"/>
      <c r="H61" s="72"/>
      <c r="I61" s="72"/>
      <c r="J61" s="72"/>
      <c r="K61" s="423"/>
      <c r="L61" s="568"/>
      <c r="M61" s="569"/>
      <c r="N61" s="570"/>
      <c r="O61" s="570"/>
      <c r="P61" s="572"/>
      <c r="Q61" s="572"/>
      <c r="R61" s="572"/>
      <c r="S61" s="551"/>
      <c r="T61" s="551"/>
      <c r="U61" s="551"/>
      <c r="V61" s="551"/>
      <c r="W61" s="551"/>
      <c r="X61" s="551"/>
      <c r="Y61" s="551"/>
      <c r="Z61" s="508">
        <v>1618</v>
      </c>
      <c r="AA61" s="12" t="str">
        <f t="shared" si="7"/>
        <v>10.3.2</v>
      </c>
      <c r="AB61" s="59" t="str">
        <f t="shared" si="8"/>
        <v>FOLDING BOXBOARD</v>
      </c>
      <c r="AC61" s="529" t="str">
        <f t="shared" si="3"/>
        <v>1000 mt</v>
      </c>
      <c r="AD61" s="530"/>
      <c r="AE61" s="530"/>
      <c r="AF61" s="530"/>
      <c r="AG61" s="530"/>
      <c r="AH61" s="530"/>
      <c r="AI61" s="530"/>
      <c r="AJ61" s="530"/>
      <c r="AK61" s="531"/>
      <c r="AL61" s="572"/>
      <c r="AM61" s="1312" t="str">
        <f t="shared" si="4"/>
        <v>10.3.2</v>
      </c>
      <c r="AN61" s="59" t="str">
        <f t="shared" si="4"/>
        <v>FOLDING BOXBOARD</v>
      </c>
      <c r="AO61" s="529" t="str">
        <f t="shared" si="4"/>
        <v>1000 mt</v>
      </c>
      <c r="AP61" s="1307">
        <f>IF(ISNUMBER('JQ1-Production'!D76+D61-H61),'JQ1-Production'!D76+D61-H61,IF(ISNUMBER(H61-D61),"NT "&amp;H61-D61,"…"))</f>
        <v>0</v>
      </c>
      <c r="AQ61" s="741">
        <f>IF(ISNUMBER('JQ1-Production'!E76+F61-J61),'JQ1-Production'!E76+F61-J61,IF(ISNUMBER(J61-F61),"NT "&amp;J61-F61,"…"))</f>
        <v>0</v>
      </c>
    </row>
    <row r="62" spans="1:43" s="25" customFormat="1" ht="15" customHeight="1">
      <c r="A62" s="425" t="s">
        <v>100</v>
      </c>
      <c r="B62" s="59" t="s">
        <v>165</v>
      </c>
      <c r="C62" s="71" t="s">
        <v>228</v>
      </c>
      <c r="D62" s="72"/>
      <c r="E62" s="72"/>
      <c r="F62" s="72"/>
      <c r="G62" s="72"/>
      <c r="H62" s="78"/>
      <c r="I62" s="78"/>
      <c r="J62" s="78"/>
      <c r="K62" s="438"/>
      <c r="L62" s="568"/>
      <c r="M62" s="569"/>
      <c r="N62" s="570"/>
      <c r="O62" s="570"/>
      <c r="P62" s="572"/>
      <c r="Q62" s="572"/>
      <c r="R62" s="572"/>
      <c r="S62" s="551"/>
      <c r="T62" s="551"/>
      <c r="U62" s="551"/>
      <c r="V62" s="551"/>
      <c r="W62" s="551"/>
      <c r="X62" s="551"/>
      <c r="Y62" s="551"/>
      <c r="Z62" s="508">
        <v>1621</v>
      </c>
      <c r="AA62" s="12" t="str">
        <f t="shared" si="7"/>
        <v>10.3.3</v>
      </c>
      <c r="AB62" s="59" t="str">
        <f t="shared" si="8"/>
        <v>WRAPPING PAPERS</v>
      </c>
      <c r="AC62" s="529" t="str">
        <f t="shared" si="3"/>
        <v>1000 mt</v>
      </c>
      <c r="AD62" s="530"/>
      <c r="AE62" s="530"/>
      <c r="AF62" s="530"/>
      <c r="AG62" s="530"/>
      <c r="AH62" s="530"/>
      <c r="AI62" s="530"/>
      <c r="AJ62" s="530"/>
      <c r="AK62" s="531"/>
      <c r="AL62" s="572"/>
      <c r="AM62" s="1312" t="str">
        <f t="shared" si="4"/>
        <v>10.3.3</v>
      </c>
      <c r="AN62" s="59" t="str">
        <f t="shared" si="4"/>
        <v>WRAPPING PAPERS</v>
      </c>
      <c r="AO62" s="529" t="str">
        <f t="shared" si="4"/>
        <v>1000 mt</v>
      </c>
      <c r="AP62" s="1307">
        <f>IF(ISNUMBER('JQ1-Production'!D77+D62-H62),'JQ1-Production'!D77+D62-H62,IF(ISNUMBER(H62-D62),"NT "&amp;H62-D62,"…"))</f>
        <v>0</v>
      </c>
      <c r="AQ62" s="741">
        <f>IF(ISNUMBER('JQ1-Production'!E77+F62-J62),'JQ1-Production'!E77+F62-J62,IF(ISNUMBER(J62-F62),"NT "&amp;J62-F62,"…"))</f>
        <v>0</v>
      </c>
    </row>
    <row r="63" spans="1:43" s="25" customFormat="1" ht="15" customHeight="1" thickBot="1">
      <c r="A63" s="425" t="s">
        <v>166</v>
      </c>
      <c r="B63" s="358" t="s">
        <v>167</v>
      </c>
      <c r="C63" s="79" t="s">
        <v>228</v>
      </c>
      <c r="D63" s="80"/>
      <c r="E63" s="80"/>
      <c r="F63" s="80"/>
      <c r="G63" s="80"/>
      <c r="H63" s="80"/>
      <c r="I63" s="80"/>
      <c r="J63" s="80"/>
      <c r="K63" s="433"/>
      <c r="L63" s="568"/>
      <c r="M63" s="569"/>
      <c r="N63" s="570"/>
      <c r="O63" s="570"/>
      <c r="P63" s="572"/>
      <c r="Q63" s="572"/>
      <c r="R63" s="572"/>
      <c r="S63" s="551"/>
      <c r="T63" s="551"/>
      <c r="U63" s="551"/>
      <c r="V63" s="551"/>
      <c r="W63" s="551"/>
      <c r="X63" s="551"/>
      <c r="Y63" s="551"/>
      <c r="Z63" s="508">
        <v>1622</v>
      </c>
      <c r="AA63" s="12" t="str">
        <f t="shared" si="7"/>
        <v>10.3.4</v>
      </c>
      <c r="AB63" s="59" t="str">
        <f t="shared" si="8"/>
        <v>OTHER PAPERS MAINLY FOR PACKAGING</v>
      </c>
      <c r="AC63" s="529" t="str">
        <f t="shared" si="3"/>
        <v>1000 mt</v>
      </c>
      <c r="AD63" s="530"/>
      <c r="AE63" s="530"/>
      <c r="AF63" s="530"/>
      <c r="AG63" s="530"/>
      <c r="AH63" s="530"/>
      <c r="AI63" s="530"/>
      <c r="AJ63" s="530"/>
      <c r="AK63" s="531"/>
      <c r="AL63" s="572"/>
      <c r="AM63" s="1312" t="str">
        <f t="shared" si="4"/>
        <v>10.3.4</v>
      </c>
      <c r="AN63" s="59" t="str">
        <f t="shared" si="4"/>
        <v>OTHER PAPERS MAINLY FOR PACKAGING</v>
      </c>
      <c r="AO63" s="529" t="str">
        <f t="shared" si="4"/>
        <v>1000 mt</v>
      </c>
      <c r="AP63" s="1307">
        <f>IF(ISNUMBER('JQ1-Production'!D78+D63-H63),'JQ1-Production'!D78+D63-H63,IF(ISNUMBER(H63-D63),"NT "&amp;H63-D63,"…"))</f>
        <v>0</v>
      </c>
      <c r="AQ63" s="741">
        <f>IF(ISNUMBER('JQ1-Production'!E78+F63-J63),'JQ1-Production'!E78+F63-J63,IF(ISNUMBER(J63-F63),"NT "&amp;J63-F63,"…"))</f>
        <v>0</v>
      </c>
    </row>
    <row r="64" spans="1:43" s="25" customFormat="1" ht="15" customHeight="1" thickBot="1">
      <c r="A64" s="1734" t="s">
        <v>1072</v>
      </c>
      <c r="B64" s="440" t="s">
        <v>841</v>
      </c>
      <c r="C64" s="441" t="s">
        <v>228</v>
      </c>
      <c r="D64" s="442"/>
      <c r="E64" s="442"/>
      <c r="F64" s="442"/>
      <c r="G64" s="442"/>
      <c r="H64" s="442"/>
      <c r="I64" s="442"/>
      <c r="J64" s="442"/>
      <c r="K64" s="443"/>
      <c r="L64" s="568"/>
      <c r="M64" s="569"/>
      <c r="N64" s="570"/>
      <c r="O64" s="570"/>
      <c r="P64" s="572"/>
      <c r="Q64" s="572"/>
      <c r="R64" s="572"/>
      <c r="S64" s="551"/>
      <c r="T64" s="551"/>
      <c r="U64" s="551"/>
      <c r="V64" s="551"/>
      <c r="W64" s="551"/>
      <c r="X64" s="551"/>
      <c r="Y64" s="551"/>
      <c r="Z64" s="341">
        <v>1683</v>
      </c>
      <c r="AA64" s="50" t="str">
        <f t="shared" si="7"/>
        <v>10.4</v>
      </c>
      <c r="AB64" s="66" t="str">
        <f t="shared" si="8"/>
        <v>OTHER PAPER AND PAPERBOARD N.E.S.</v>
      </c>
      <c r="AC64" s="548" t="str">
        <f>C64</f>
        <v>1000 mt</v>
      </c>
      <c r="AD64" s="549"/>
      <c r="AE64" s="549"/>
      <c r="AF64" s="549"/>
      <c r="AG64" s="549"/>
      <c r="AH64" s="549"/>
      <c r="AI64" s="549"/>
      <c r="AJ64" s="549"/>
      <c r="AK64" s="550"/>
      <c r="AL64" s="572"/>
      <c r="AM64" s="1314" t="str">
        <f t="shared" si="4"/>
        <v>10.4</v>
      </c>
      <c r="AN64" s="66" t="str">
        <f t="shared" si="4"/>
        <v>OTHER PAPER AND PAPERBOARD N.E.S.</v>
      </c>
      <c r="AO64" s="548" t="str">
        <f t="shared" si="4"/>
        <v>1000 mt</v>
      </c>
      <c r="AP64" s="689">
        <f>IF(ISNUMBER('JQ1-Production'!D79+D64-H64),'JQ1-Production'!D79+D64-H64,IF(ISNUMBER(H64-D64),"NT "&amp;H64-D64,"…"))</f>
        <v>0</v>
      </c>
      <c r="AQ64" s="741">
        <f>IF(ISNUMBER('JQ1-Production'!E79+F64-J64),'JQ1-Production'!E79+F64-J64,IF(ISNUMBER(J64-F64),"NT "&amp;J64-F64,"…"))</f>
        <v>0</v>
      </c>
    </row>
    <row r="65" spans="1:40" ht="15" customHeight="1" thickTop="1">
      <c r="A65" s="299"/>
      <c r="B65" s="755"/>
      <c r="C65" s="756"/>
      <c r="D65" s="291"/>
      <c r="E65" s="291"/>
      <c r="F65" s="291"/>
      <c r="G65" s="291"/>
      <c r="H65" s="291"/>
      <c r="I65" s="291"/>
      <c r="J65" s="291"/>
      <c r="K65" s="291"/>
      <c r="M65" s="28"/>
      <c r="N65" s="28"/>
      <c r="O65" s="575"/>
      <c r="P65" s="28"/>
      <c r="Q65" s="28"/>
      <c r="R65" s="28"/>
      <c r="Z65" s="302"/>
      <c r="AA65" s="302"/>
      <c r="AB65" s="302"/>
      <c r="AC65" s="302"/>
      <c r="AD65" s="302"/>
      <c r="AE65" s="302"/>
      <c r="AF65" s="302"/>
      <c r="AG65" s="302"/>
      <c r="AH65" s="302"/>
      <c r="AI65" s="302"/>
      <c r="AJ65" s="302"/>
      <c r="AK65" s="302"/>
      <c r="AL65" s="302"/>
      <c r="AM65" s="302"/>
      <c r="AN65" s="302"/>
    </row>
    <row r="66" spans="1:40" ht="12.75" customHeight="1">
      <c r="A66" s="292"/>
      <c r="B66" s="757"/>
      <c r="C66" s="292"/>
      <c r="D66" s="292"/>
      <c r="E66" s="292"/>
      <c r="F66" s="292"/>
      <c r="G66" s="292"/>
      <c r="H66" s="292"/>
      <c r="I66" s="292"/>
      <c r="J66" s="292"/>
      <c r="K66" s="292"/>
      <c r="M66" s="28"/>
      <c r="N66" s="28"/>
      <c r="O66" s="28"/>
      <c r="P66" s="28"/>
      <c r="Q66" s="28"/>
      <c r="R66" s="28"/>
      <c r="Z66" s="302"/>
      <c r="AA66" s="551"/>
      <c r="AB66" s="302"/>
      <c r="AC66" s="302"/>
      <c r="AD66" s="302"/>
      <c r="AE66" s="302"/>
      <c r="AF66" s="302"/>
      <c r="AG66" s="302"/>
      <c r="AH66" s="302"/>
      <c r="AI66" s="302"/>
      <c r="AJ66" s="302"/>
      <c r="AK66" s="302"/>
      <c r="AL66" s="302"/>
      <c r="AM66" s="302"/>
      <c r="AN66" s="302"/>
    </row>
    <row r="67" spans="1:40" ht="12.75" customHeight="1">
      <c r="A67" s="292"/>
      <c r="B67" s="292"/>
      <c r="C67" s="292"/>
      <c r="D67" s="292"/>
      <c r="E67" s="292"/>
      <c r="F67" s="292"/>
      <c r="G67" s="292"/>
      <c r="H67" s="292"/>
      <c r="I67" s="292"/>
      <c r="J67" s="292"/>
      <c r="K67" s="292"/>
      <c r="M67" s="28"/>
      <c r="N67" s="28"/>
      <c r="O67" s="28"/>
      <c r="P67" s="28"/>
      <c r="Q67" s="28"/>
      <c r="R67" s="28"/>
      <c r="Z67" s="302"/>
      <c r="AA67" s="551"/>
      <c r="AB67" s="302"/>
      <c r="AC67" s="302"/>
      <c r="AD67" s="302"/>
      <c r="AE67" s="302"/>
      <c r="AF67" s="302"/>
      <c r="AG67" s="302"/>
      <c r="AH67" s="302"/>
      <c r="AI67" s="302"/>
      <c r="AJ67" s="302"/>
      <c r="AK67" s="302"/>
      <c r="AL67" s="302"/>
      <c r="AM67" s="302"/>
      <c r="AN67" s="302"/>
    </row>
    <row r="68" spans="1:40" ht="12.75" customHeight="1">
      <c r="A68" s="292"/>
      <c r="B68" s="292"/>
      <c r="C68" s="292"/>
      <c r="D68" s="292"/>
      <c r="E68" s="292"/>
      <c r="F68" s="292"/>
      <c r="G68" s="292"/>
      <c r="H68" s="292"/>
      <c r="I68" s="292"/>
      <c r="J68" s="292"/>
      <c r="K68" s="292"/>
      <c r="M68" s="28"/>
      <c r="N68" s="28"/>
      <c r="O68" s="28"/>
      <c r="P68" s="28"/>
      <c r="Q68" s="28"/>
      <c r="R68" s="28"/>
      <c r="Z68" s="302"/>
      <c r="AA68" s="551"/>
      <c r="AB68" s="302"/>
      <c r="AC68" s="302"/>
      <c r="AD68" s="302"/>
      <c r="AE68" s="302"/>
      <c r="AF68" s="302"/>
      <c r="AG68" s="302"/>
      <c r="AH68" s="302"/>
      <c r="AI68" s="302"/>
      <c r="AJ68" s="302"/>
      <c r="AK68" s="302"/>
      <c r="AL68" s="302"/>
      <c r="AM68" s="302"/>
      <c r="AN68" s="302"/>
    </row>
    <row r="69" spans="1:40" ht="12.75" customHeight="1">
      <c r="A69" s="292"/>
      <c r="B69" s="292"/>
      <c r="C69" s="292"/>
      <c r="D69" s="292"/>
      <c r="E69" s="292"/>
      <c r="F69" s="292"/>
      <c r="G69" s="292"/>
      <c r="H69" s="292"/>
      <c r="I69" s="292"/>
      <c r="J69" s="292"/>
      <c r="K69" s="292"/>
      <c r="M69" s="28"/>
      <c r="N69" s="28"/>
      <c r="O69" s="28"/>
      <c r="P69" s="28"/>
      <c r="Q69" s="28"/>
      <c r="R69" s="28"/>
      <c r="Z69" s="302"/>
      <c r="AA69" s="302"/>
      <c r="AB69" s="302"/>
      <c r="AC69" s="302"/>
      <c r="AD69" s="302"/>
      <c r="AE69" s="302"/>
      <c r="AF69" s="302"/>
      <c r="AG69" s="302"/>
      <c r="AH69" s="302"/>
      <c r="AI69" s="302"/>
      <c r="AJ69" s="302"/>
      <c r="AK69" s="302"/>
      <c r="AL69" s="302"/>
      <c r="AM69" s="302"/>
      <c r="AN69" s="302"/>
    </row>
    <row r="70" spans="1:40" ht="12.75" customHeight="1">
      <c r="A70" s="292"/>
      <c r="B70" s="292"/>
      <c r="C70" s="292"/>
      <c r="D70" s="292"/>
      <c r="E70" s="292"/>
      <c r="F70" s="292"/>
      <c r="G70" s="292"/>
      <c r="H70" s="292"/>
      <c r="I70" s="292"/>
      <c r="J70" s="292"/>
      <c r="K70" s="292"/>
      <c r="M70" s="28"/>
      <c r="N70" s="28"/>
      <c r="O70" s="28"/>
      <c r="P70" s="28"/>
      <c r="Q70" s="28"/>
      <c r="R70" s="28"/>
      <c r="Z70" s="302"/>
      <c r="AA70" s="302"/>
      <c r="AB70" s="302"/>
      <c r="AC70" s="302"/>
      <c r="AD70" s="302"/>
      <c r="AE70" s="302"/>
      <c r="AF70" s="302"/>
      <c r="AG70" s="302"/>
      <c r="AH70" s="302"/>
      <c r="AI70" s="302"/>
      <c r="AJ70" s="302"/>
      <c r="AK70" s="302"/>
      <c r="AL70" s="302"/>
      <c r="AM70" s="302"/>
      <c r="AN70" s="302"/>
    </row>
    <row r="71" spans="1:40" ht="12.75" customHeight="1">
      <c r="A71" s="292"/>
      <c r="B71" s="292"/>
      <c r="C71" s="292"/>
      <c r="D71" s="292"/>
      <c r="E71" s="292"/>
      <c r="F71" s="292"/>
      <c r="G71" s="292"/>
      <c r="H71" s="292"/>
      <c r="I71" s="292"/>
      <c r="J71" s="292"/>
      <c r="K71" s="292"/>
      <c r="M71" s="28"/>
      <c r="N71" s="28"/>
      <c r="O71" s="28"/>
      <c r="P71" s="28"/>
      <c r="Q71" s="28"/>
      <c r="R71" s="28"/>
      <c r="Z71" s="302"/>
      <c r="AA71" s="302"/>
      <c r="AB71" s="302"/>
      <c r="AC71" s="302"/>
      <c r="AD71" s="302"/>
      <c r="AE71" s="302"/>
      <c r="AF71" s="302"/>
      <c r="AG71" s="302"/>
      <c r="AH71" s="302"/>
      <c r="AI71" s="302"/>
      <c r="AJ71" s="302"/>
      <c r="AK71" s="302"/>
      <c r="AL71" s="302"/>
      <c r="AM71" s="302"/>
      <c r="AN71" s="302"/>
    </row>
    <row r="72" spans="1:40" ht="12.75" customHeight="1">
      <c r="A72" s="292"/>
      <c r="B72" s="292"/>
      <c r="C72" s="292"/>
      <c r="D72" s="292"/>
      <c r="E72" s="292"/>
      <c r="F72" s="292"/>
      <c r="G72" s="292"/>
      <c r="H72" s="292"/>
      <c r="I72" s="292"/>
      <c r="J72" s="292"/>
      <c r="K72" s="292"/>
      <c r="M72" s="28"/>
      <c r="N72" s="28"/>
      <c r="O72" s="28"/>
      <c r="P72" s="28"/>
      <c r="Q72" s="28"/>
      <c r="R72" s="28"/>
      <c r="Z72" s="302"/>
      <c r="AA72" s="302"/>
      <c r="AB72" s="302"/>
      <c r="AC72" s="302"/>
      <c r="AD72" s="302"/>
      <c r="AE72" s="302"/>
      <c r="AF72" s="302"/>
      <c r="AG72" s="302"/>
      <c r="AH72" s="302"/>
      <c r="AI72" s="302"/>
      <c r="AJ72" s="302"/>
      <c r="AK72" s="302"/>
      <c r="AL72" s="302"/>
      <c r="AM72" s="302"/>
      <c r="AN72" s="302"/>
    </row>
    <row r="73" spans="1:40" ht="12.75" customHeight="1">
      <c r="A73" s="292"/>
      <c r="B73" s="292"/>
      <c r="C73" s="292"/>
      <c r="D73" s="292"/>
      <c r="E73" s="292"/>
      <c r="F73" s="292"/>
      <c r="G73" s="292"/>
      <c r="H73" s="292"/>
      <c r="I73" s="292"/>
      <c r="J73" s="292"/>
      <c r="K73" s="292"/>
      <c r="Z73" s="302"/>
      <c r="AA73" s="302"/>
      <c r="AB73" s="302"/>
      <c r="AC73" s="302"/>
      <c r="AD73" s="302"/>
      <c r="AE73" s="302"/>
      <c r="AF73" s="302"/>
      <c r="AG73" s="302"/>
      <c r="AH73" s="302"/>
      <c r="AI73" s="302"/>
      <c r="AJ73" s="302"/>
      <c r="AK73" s="302"/>
      <c r="AL73" s="302"/>
      <c r="AM73" s="302"/>
      <c r="AN73" s="302"/>
    </row>
    <row r="74" spans="1:40" ht="12.75" customHeight="1">
      <c r="A74" s="292"/>
      <c r="B74" s="292"/>
      <c r="C74" s="292"/>
      <c r="D74" s="292"/>
      <c r="E74" s="292"/>
      <c r="F74" s="292"/>
      <c r="G74" s="292"/>
      <c r="H74" s="292"/>
      <c r="I74" s="292"/>
      <c r="J74" s="292"/>
      <c r="K74" s="292"/>
      <c r="Z74" s="302"/>
      <c r="AA74" s="302"/>
      <c r="AB74" s="302"/>
      <c r="AC74" s="302"/>
      <c r="AD74" s="302"/>
      <c r="AE74" s="302"/>
      <c r="AF74" s="302"/>
      <c r="AG74" s="302"/>
      <c r="AH74" s="302"/>
      <c r="AI74" s="302"/>
      <c r="AJ74" s="302"/>
      <c r="AK74" s="302"/>
      <c r="AL74" s="302"/>
      <c r="AM74" s="302"/>
      <c r="AN74" s="302"/>
    </row>
    <row r="75" spans="1:40" ht="12.75" customHeight="1">
      <c r="A75" s="292"/>
      <c r="B75" s="292"/>
      <c r="C75" s="292"/>
      <c r="D75" s="292"/>
      <c r="E75" s="292"/>
      <c r="F75" s="292"/>
      <c r="G75" s="292"/>
      <c r="H75" s="292"/>
      <c r="I75" s="292"/>
      <c r="J75" s="292"/>
      <c r="K75" s="292"/>
      <c r="Z75" s="302"/>
      <c r="AA75" s="302"/>
      <c r="AB75" s="302"/>
      <c r="AC75" s="302"/>
      <c r="AD75" s="302"/>
      <c r="AE75" s="302"/>
      <c r="AF75" s="302"/>
      <c r="AG75" s="302"/>
      <c r="AH75" s="302"/>
      <c r="AI75" s="302"/>
      <c r="AJ75" s="302"/>
      <c r="AK75" s="302"/>
      <c r="AL75" s="302"/>
      <c r="AM75" s="302"/>
      <c r="AN75" s="302"/>
    </row>
    <row r="76" spans="1:40" ht="12.75" customHeight="1">
      <c r="A76" s="292"/>
      <c r="B76" s="292"/>
      <c r="C76" s="292"/>
      <c r="D76" s="292"/>
      <c r="E76" s="292"/>
      <c r="F76" s="292"/>
      <c r="G76" s="292"/>
      <c r="H76" s="292"/>
      <c r="I76" s="292"/>
      <c r="J76" s="292"/>
      <c r="K76" s="292"/>
      <c r="Z76" s="302"/>
      <c r="AA76" s="302"/>
      <c r="AB76" s="302"/>
      <c r="AC76" s="302"/>
      <c r="AD76" s="302"/>
      <c r="AE76" s="302"/>
      <c r="AF76" s="302"/>
      <c r="AG76" s="302"/>
      <c r="AH76" s="302"/>
      <c r="AI76" s="302"/>
      <c r="AJ76" s="302"/>
      <c r="AK76" s="302"/>
      <c r="AL76" s="302"/>
      <c r="AM76" s="302"/>
      <c r="AN76" s="302"/>
    </row>
    <row r="77" spans="1:40" ht="12.75" customHeight="1">
      <c r="A77" s="292"/>
      <c r="B77" s="292"/>
      <c r="C77" s="292"/>
      <c r="D77" s="292"/>
      <c r="E77" s="292"/>
      <c r="F77" s="292"/>
      <c r="G77" s="292"/>
      <c r="H77" s="292"/>
      <c r="I77" s="292"/>
      <c r="J77" s="292"/>
      <c r="K77" s="292"/>
      <c r="Z77" s="302"/>
      <c r="AA77" s="302"/>
      <c r="AB77" s="302"/>
      <c r="AC77" s="302"/>
      <c r="AD77" s="302"/>
      <c r="AE77" s="302"/>
      <c r="AF77" s="302"/>
      <c r="AG77" s="302"/>
      <c r="AH77" s="302"/>
      <c r="AI77" s="302"/>
      <c r="AJ77" s="302"/>
      <c r="AK77" s="302"/>
      <c r="AL77" s="302"/>
      <c r="AM77" s="302"/>
      <c r="AN77" s="302"/>
    </row>
    <row r="78" spans="1:40" ht="12.75" customHeight="1">
      <c r="A78" s="292"/>
      <c r="B78" s="292"/>
      <c r="C78" s="292"/>
      <c r="D78" s="292"/>
      <c r="E78" s="292"/>
      <c r="F78" s="292"/>
      <c r="G78" s="292"/>
      <c r="H78" s="292"/>
      <c r="I78" s="292"/>
      <c r="J78" s="292"/>
      <c r="K78" s="292"/>
      <c r="Z78" s="302"/>
      <c r="AA78" s="302"/>
      <c r="AB78" s="302"/>
      <c r="AC78" s="302"/>
      <c r="AD78" s="302"/>
      <c r="AE78" s="302"/>
      <c r="AF78" s="302"/>
      <c r="AG78" s="302"/>
      <c r="AH78" s="302"/>
      <c r="AI78" s="302"/>
      <c r="AJ78" s="302"/>
      <c r="AK78" s="302"/>
      <c r="AL78" s="302"/>
      <c r="AM78" s="302"/>
      <c r="AN78" s="302"/>
    </row>
    <row r="79" spans="1:40" ht="12.75" customHeight="1">
      <c r="A79" s="292"/>
      <c r="B79" s="292"/>
      <c r="C79" s="292"/>
      <c r="D79" s="292"/>
      <c r="E79" s="292"/>
      <c r="F79" s="292"/>
      <c r="G79" s="292"/>
      <c r="H79" s="292"/>
      <c r="I79" s="292"/>
      <c r="J79" s="292"/>
      <c r="K79" s="292"/>
      <c r="Z79" s="302"/>
      <c r="AA79" s="302"/>
      <c r="AB79" s="302"/>
      <c r="AC79" s="302"/>
      <c r="AD79" s="302"/>
      <c r="AE79" s="302"/>
      <c r="AF79" s="302"/>
      <c r="AG79" s="302"/>
      <c r="AH79" s="302"/>
      <c r="AI79" s="302"/>
      <c r="AJ79" s="302"/>
      <c r="AK79" s="302"/>
      <c r="AL79" s="302"/>
      <c r="AM79" s="302"/>
      <c r="AN79" s="302"/>
    </row>
    <row r="80" spans="1:40" ht="12.75" customHeight="1">
      <c r="A80" s="292"/>
      <c r="B80" s="292"/>
      <c r="C80" s="292"/>
      <c r="D80" s="292"/>
      <c r="E80" s="292"/>
      <c r="F80" s="292"/>
      <c r="G80" s="292"/>
      <c r="H80" s="292"/>
      <c r="I80" s="292"/>
      <c r="J80" s="292"/>
      <c r="K80" s="292"/>
      <c r="Z80" s="302"/>
      <c r="AA80" s="302"/>
      <c r="AB80" s="302"/>
      <c r="AC80" s="302"/>
      <c r="AD80" s="302"/>
      <c r="AE80" s="302"/>
      <c r="AF80" s="302"/>
      <c r="AG80" s="302"/>
      <c r="AH80" s="302"/>
      <c r="AI80" s="302"/>
      <c r="AJ80" s="302"/>
      <c r="AK80" s="302"/>
      <c r="AL80" s="302"/>
      <c r="AM80" s="302"/>
      <c r="AN80" s="302"/>
    </row>
    <row r="81" spans="1:40" ht="12.75" customHeight="1">
      <c r="A81" s="292"/>
      <c r="B81" s="292"/>
      <c r="C81" s="292"/>
      <c r="D81" s="292"/>
      <c r="E81" s="292"/>
      <c r="F81" s="292"/>
      <c r="G81" s="292"/>
      <c r="H81" s="292"/>
      <c r="I81" s="292"/>
      <c r="J81" s="292"/>
      <c r="K81" s="292"/>
      <c r="Z81" s="302"/>
      <c r="AA81" s="302"/>
      <c r="AB81" s="302"/>
      <c r="AC81" s="302"/>
      <c r="AD81" s="302"/>
      <c r="AE81" s="302"/>
      <c r="AF81" s="302"/>
      <c r="AG81" s="302"/>
      <c r="AH81" s="302"/>
      <c r="AI81" s="302"/>
      <c r="AJ81" s="302"/>
      <c r="AK81" s="302"/>
      <c r="AL81" s="302"/>
      <c r="AM81" s="302"/>
      <c r="AN81" s="302"/>
    </row>
    <row r="82" spans="1:40" ht="12.75" customHeight="1">
      <c r="A82" s="292"/>
      <c r="B82" s="292"/>
      <c r="C82" s="292"/>
      <c r="D82" s="292"/>
      <c r="E82" s="292"/>
      <c r="F82" s="292"/>
      <c r="G82" s="292"/>
      <c r="H82" s="292"/>
      <c r="I82" s="292"/>
      <c r="J82" s="292"/>
      <c r="K82" s="292"/>
      <c r="Z82" s="302"/>
      <c r="AA82" s="302"/>
      <c r="AB82" s="302"/>
      <c r="AC82" s="302"/>
      <c r="AD82" s="302"/>
      <c r="AE82" s="302"/>
      <c r="AF82" s="302"/>
      <c r="AG82" s="302"/>
      <c r="AH82" s="302"/>
      <c r="AI82" s="302"/>
      <c r="AJ82" s="302"/>
      <c r="AK82" s="302"/>
      <c r="AL82" s="302"/>
      <c r="AM82" s="302"/>
      <c r="AN82" s="302"/>
    </row>
    <row r="83" spans="1:40" ht="12.75" customHeight="1">
      <c r="A83" s="292"/>
      <c r="B83" s="292"/>
      <c r="C83" s="292"/>
      <c r="D83" s="292"/>
      <c r="E83" s="292"/>
      <c r="F83" s="292"/>
      <c r="G83" s="292"/>
      <c r="H83" s="292"/>
      <c r="I83" s="292"/>
      <c r="J83" s="292"/>
      <c r="K83" s="292"/>
      <c r="Z83" s="302"/>
      <c r="AA83" s="302"/>
      <c r="AB83" s="302"/>
      <c r="AC83" s="302"/>
      <c r="AD83" s="302"/>
      <c r="AE83" s="302"/>
      <c r="AF83" s="302"/>
      <c r="AG83" s="302"/>
      <c r="AH83" s="302"/>
      <c r="AI83" s="302"/>
      <c r="AJ83" s="302"/>
      <c r="AK83" s="302"/>
      <c r="AL83" s="302"/>
      <c r="AM83" s="302"/>
      <c r="AN83" s="302"/>
    </row>
    <row r="84" spans="1:40" ht="12.75" customHeight="1">
      <c r="A84" s="292"/>
      <c r="B84" s="292"/>
      <c r="C84" s="292"/>
      <c r="D84" s="292"/>
      <c r="E84" s="292"/>
      <c r="F84" s="292"/>
      <c r="G84" s="292"/>
      <c r="H84" s="292"/>
      <c r="I84" s="292"/>
      <c r="J84" s="292"/>
      <c r="K84" s="292"/>
      <c r="Z84" s="302"/>
      <c r="AA84" s="302"/>
      <c r="AB84" s="302"/>
      <c r="AC84" s="302"/>
      <c r="AD84" s="302"/>
      <c r="AE84" s="302"/>
      <c r="AF84" s="302"/>
      <c r="AG84" s="302"/>
      <c r="AH84" s="302"/>
      <c r="AI84" s="302"/>
      <c r="AJ84" s="302"/>
      <c r="AK84" s="302"/>
      <c r="AL84" s="302"/>
      <c r="AM84" s="302"/>
      <c r="AN84" s="302"/>
    </row>
    <row r="85" spans="1:40" ht="12.75" customHeight="1">
      <c r="A85" s="292"/>
      <c r="B85" s="292"/>
      <c r="C85" s="292"/>
      <c r="D85" s="292"/>
      <c r="E85" s="292"/>
      <c r="F85" s="292"/>
      <c r="G85" s="292"/>
      <c r="H85" s="292"/>
      <c r="I85" s="292"/>
      <c r="J85" s="292"/>
      <c r="K85" s="292"/>
      <c r="Z85" s="302"/>
      <c r="AA85" s="302"/>
      <c r="AB85" s="302"/>
      <c r="AC85" s="302"/>
      <c r="AD85" s="302"/>
      <c r="AE85" s="302"/>
      <c r="AF85" s="302"/>
      <c r="AG85" s="302"/>
      <c r="AH85" s="302"/>
      <c r="AI85" s="302"/>
      <c r="AJ85" s="302"/>
      <c r="AK85" s="302"/>
      <c r="AL85" s="302"/>
      <c r="AM85" s="302"/>
      <c r="AN85" s="302"/>
    </row>
    <row r="86" spans="1:40" ht="12.75" customHeight="1">
      <c r="A86" s="292"/>
      <c r="B86" s="292"/>
      <c r="C86" s="292"/>
      <c r="D86" s="292"/>
      <c r="E86" s="292"/>
      <c r="F86" s="292"/>
      <c r="G86" s="292"/>
      <c r="H86" s="292"/>
      <c r="I86" s="292"/>
      <c r="J86" s="292"/>
      <c r="K86" s="292"/>
      <c r="Z86" s="302"/>
      <c r="AA86" s="302"/>
      <c r="AB86" s="302"/>
      <c r="AC86" s="302"/>
      <c r="AD86" s="302"/>
      <c r="AE86" s="302"/>
      <c r="AF86" s="302"/>
      <c r="AG86" s="302"/>
      <c r="AH86" s="302"/>
      <c r="AI86" s="302"/>
      <c r="AJ86" s="302"/>
      <c r="AK86" s="302"/>
      <c r="AL86" s="302"/>
      <c r="AM86" s="302"/>
      <c r="AN86" s="302"/>
    </row>
    <row r="87" spans="1:40" ht="12.75" customHeight="1">
      <c r="A87" s="292"/>
      <c r="B87" s="292"/>
      <c r="C87" s="292"/>
      <c r="D87" s="292"/>
      <c r="E87" s="292"/>
      <c r="F87" s="292"/>
      <c r="G87" s="292"/>
      <c r="H87" s="292"/>
      <c r="I87" s="292"/>
      <c r="J87" s="292"/>
      <c r="K87" s="292"/>
      <c r="Z87" s="302"/>
      <c r="AA87" s="302"/>
      <c r="AB87" s="302"/>
      <c r="AC87" s="302"/>
      <c r="AD87" s="302"/>
      <c r="AE87" s="302"/>
      <c r="AF87" s="302"/>
      <c r="AG87" s="302"/>
      <c r="AH87" s="302"/>
      <c r="AI87" s="302"/>
      <c r="AJ87" s="302"/>
      <c r="AK87" s="302"/>
      <c r="AL87" s="302"/>
      <c r="AM87" s="302"/>
      <c r="AN87" s="302"/>
    </row>
    <row r="88" spans="1:40" ht="12.75" customHeight="1">
      <c r="A88" s="292"/>
      <c r="B88" s="292"/>
      <c r="C88" s="292"/>
      <c r="D88" s="292"/>
      <c r="E88" s="292"/>
      <c r="F88" s="292"/>
      <c r="G88" s="292"/>
      <c r="H88" s="292"/>
      <c r="I88" s="292"/>
      <c r="J88" s="292"/>
      <c r="K88" s="292"/>
      <c r="Z88" s="302"/>
      <c r="AA88" s="302"/>
      <c r="AB88" s="302"/>
      <c r="AC88" s="302"/>
      <c r="AD88" s="302"/>
      <c r="AE88" s="302"/>
      <c r="AF88" s="302"/>
      <c r="AG88" s="302"/>
      <c r="AH88" s="302"/>
      <c r="AI88" s="302"/>
      <c r="AJ88" s="302"/>
      <c r="AK88" s="302"/>
      <c r="AL88" s="302"/>
      <c r="AM88" s="302"/>
      <c r="AN88" s="302"/>
    </row>
    <row r="89" spans="1:40" ht="12.75" customHeight="1">
      <c r="A89" s="292"/>
      <c r="B89" s="292"/>
      <c r="C89" s="292"/>
      <c r="D89" s="292"/>
      <c r="E89" s="292"/>
      <c r="F89" s="292"/>
      <c r="G89" s="292"/>
      <c r="H89" s="292"/>
      <c r="I89" s="292"/>
      <c r="J89" s="292"/>
      <c r="K89" s="292"/>
      <c r="Z89" s="302"/>
      <c r="AA89" s="302"/>
      <c r="AB89" s="302"/>
      <c r="AC89" s="302"/>
      <c r="AD89" s="302"/>
      <c r="AE89" s="302"/>
      <c r="AF89" s="302"/>
      <c r="AG89" s="302"/>
      <c r="AH89" s="302"/>
      <c r="AI89" s="302"/>
      <c r="AJ89" s="302"/>
      <c r="AK89" s="302"/>
      <c r="AL89" s="302"/>
      <c r="AM89" s="302"/>
      <c r="AN89" s="302"/>
    </row>
    <row r="90" spans="1:40" ht="12.75" customHeight="1">
      <c r="A90" s="292"/>
      <c r="B90" s="292"/>
      <c r="C90" s="292"/>
      <c r="D90" s="292"/>
      <c r="E90" s="292"/>
      <c r="F90" s="292"/>
      <c r="G90" s="292"/>
      <c r="H90" s="292"/>
      <c r="I90" s="292"/>
      <c r="J90" s="292"/>
      <c r="K90" s="292"/>
      <c r="Z90" s="302"/>
      <c r="AA90" s="302"/>
      <c r="AB90" s="302"/>
      <c r="AC90" s="302"/>
      <c r="AD90" s="302"/>
      <c r="AE90" s="302"/>
      <c r="AF90" s="302"/>
      <c r="AG90" s="302"/>
      <c r="AH90" s="302"/>
      <c r="AI90" s="302"/>
      <c r="AJ90" s="302"/>
      <c r="AK90" s="302"/>
      <c r="AL90" s="302"/>
      <c r="AM90" s="302"/>
      <c r="AN90" s="302"/>
    </row>
    <row r="91" spans="1:40" ht="12.75" customHeight="1">
      <c r="A91" s="292"/>
      <c r="B91" s="292"/>
      <c r="C91" s="292"/>
      <c r="D91" s="292"/>
      <c r="E91" s="292"/>
      <c r="F91" s="292"/>
      <c r="G91" s="292"/>
      <c r="H91" s="292"/>
      <c r="I91" s="292"/>
      <c r="J91" s="292"/>
      <c r="K91" s="292"/>
      <c r="Z91" s="302"/>
      <c r="AA91" s="302"/>
      <c r="AB91" s="302"/>
      <c r="AC91" s="302"/>
      <c r="AD91" s="302"/>
      <c r="AE91" s="302"/>
      <c r="AF91" s="302"/>
      <c r="AG91" s="302"/>
      <c r="AH91" s="302"/>
      <c r="AI91" s="302"/>
      <c r="AJ91" s="302"/>
      <c r="AK91" s="302"/>
      <c r="AL91" s="302"/>
      <c r="AM91" s="302"/>
      <c r="AN91" s="302"/>
    </row>
    <row r="92" spans="1:40" ht="12.75" customHeight="1">
      <c r="A92" s="292"/>
      <c r="B92" s="292"/>
      <c r="C92" s="292"/>
      <c r="D92" s="292"/>
      <c r="E92" s="292"/>
      <c r="F92" s="292"/>
      <c r="G92" s="292"/>
      <c r="H92" s="292"/>
      <c r="I92" s="292"/>
      <c r="J92" s="292"/>
      <c r="K92" s="292"/>
      <c r="Z92" s="302"/>
      <c r="AA92" s="302"/>
      <c r="AB92" s="302"/>
      <c r="AC92" s="302"/>
      <c r="AD92" s="302"/>
      <c r="AE92" s="302"/>
      <c r="AF92" s="302"/>
      <c r="AG92" s="302"/>
      <c r="AH92" s="302"/>
      <c r="AI92" s="302"/>
      <c r="AJ92" s="302"/>
      <c r="AK92" s="302"/>
      <c r="AL92" s="302"/>
      <c r="AM92" s="302"/>
      <c r="AN92" s="302"/>
    </row>
    <row r="93" spans="1:40" ht="12.75" customHeight="1">
      <c r="A93" s="292"/>
      <c r="B93" s="292"/>
      <c r="C93" s="292"/>
      <c r="D93" s="292"/>
      <c r="E93" s="292"/>
      <c r="F93" s="292"/>
      <c r="G93" s="292"/>
      <c r="H93" s="292"/>
      <c r="I93" s="292"/>
      <c r="J93" s="292"/>
      <c r="K93" s="292"/>
      <c r="Z93" s="302"/>
      <c r="AA93" s="302"/>
      <c r="AB93" s="302"/>
      <c r="AC93" s="302"/>
      <c r="AD93" s="302"/>
      <c r="AE93" s="302"/>
      <c r="AF93" s="302"/>
      <c r="AG93" s="302"/>
      <c r="AH93" s="302"/>
      <c r="AI93" s="302"/>
      <c r="AJ93" s="302"/>
      <c r="AK93" s="302"/>
      <c r="AL93" s="302"/>
      <c r="AM93" s="302"/>
      <c r="AN93" s="302"/>
    </row>
    <row r="94" spans="1:40" ht="12.75" customHeight="1">
      <c r="A94" s="292"/>
      <c r="B94" s="292"/>
      <c r="C94" s="292"/>
      <c r="D94" s="292"/>
      <c r="E94" s="292"/>
      <c r="F94" s="292"/>
      <c r="G94" s="292"/>
      <c r="H94" s="292"/>
      <c r="I94" s="292"/>
      <c r="J94" s="292"/>
      <c r="K94" s="292"/>
      <c r="Z94" s="302"/>
      <c r="AA94" s="302"/>
      <c r="AB94" s="302"/>
      <c r="AC94" s="302"/>
      <c r="AD94" s="302"/>
      <c r="AE94" s="302"/>
      <c r="AF94" s="302"/>
      <c r="AG94" s="302"/>
      <c r="AH94" s="302"/>
      <c r="AI94" s="302"/>
      <c r="AJ94" s="302"/>
      <c r="AK94" s="302"/>
      <c r="AL94" s="302"/>
      <c r="AM94" s="302"/>
      <c r="AN94" s="302"/>
    </row>
    <row r="95" spans="1:63" ht="12.75" customHeight="1">
      <c r="A95" s="292"/>
      <c r="B95" s="292"/>
      <c r="C95" s="292"/>
      <c r="D95" s="292"/>
      <c r="E95" s="292"/>
      <c r="F95" s="292"/>
      <c r="G95" s="292"/>
      <c r="H95" s="292"/>
      <c r="I95" s="292"/>
      <c r="J95" s="292"/>
      <c r="K95" s="292"/>
      <c r="Z95" s="302"/>
      <c r="AA95" s="302"/>
      <c r="AB95" s="302"/>
      <c r="AC95" s="302"/>
      <c r="AD95" s="302"/>
      <c r="AE95" s="302"/>
      <c r="AF95" s="302"/>
      <c r="AG95" s="302"/>
      <c r="AH95" s="302"/>
      <c r="AI95" s="302"/>
      <c r="AJ95" s="302"/>
      <c r="AK95" s="302"/>
      <c r="AL95" s="302"/>
      <c r="AM95" s="302"/>
      <c r="AN95" s="302"/>
      <c r="BH95" s="23" t="s">
        <v>1</v>
      </c>
      <c r="BI95" s="23" t="s">
        <v>1</v>
      </c>
      <c r="BJ95" s="23" t="s">
        <v>1</v>
      </c>
      <c r="BK95" s="23" t="s">
        <v>1</v>
      </c>
    </row>
    <row r="96" spans="1:40" ht="12.75" customHeight="1">
      <c r="A96" s="292"/>
      <c r="B96" s="292"/>
      <c r="C96" s="292"/>
      <c r="D96" s="292"/>
      <c r="E96" s="292"/>
      <c r="F96" s="292"/>
      <c r="G96" s="292"/>
      <c r="H96" s="292"/>
      <c r="I96" s="292"/>
      <c r="J96" s="292"/>
      <c r="K96" s="292"/>
      <c r="Z96" s="302"/>
      <c r="AA96" s="302"/>
      <c r="AB96" s="302"/>
      <c r="AC96" s="302"/>
      <c r="AD96" s="302"/>
      <c r="AE96" s="302"/>
      <c r="AF96" s="302"/>
      <c r="AG96" s="302"/>
      <c r="AH96" s="302"/>
      <c r="AI96" s="302"/>
      <c r="AJ96" s="302"/>
      <c r="AK96" s="302"/>
      <c r="AL96" s="302"/>
      <c r="AM96" s="302"/>
      <c r="AN96" s="302"/>
    </row>
    <row r="97" spans="1:11" s="302" customFormat="1" ht="12.75" customHeight="1">
      <c r="A97" s="754"/>
      <c r="B97" s="754"/>
      <c r="C97" s="754"/>
      <c r="D97" s="754"/>
      <c r="E97" s="754"/>
      <c r="F97" s="754"/>
      <c r="G97" s="754"/>
      <c r="H97" s="754"/>
      <c r="I97" s="754"/>
      <c r="J97" s="754"/>
      <c r="K97" s="754"/>
    </row>
    <row r="98" s="302" customFormat="1" ht="12.75" customHeight="1" hidden="1" thickBot="1">
      <c r="A98" s="553"/>
    </row>
    <row r="99" spans="1:29" s="302" customFormat="1" ht="12.75" customHeight="1" hidden="1">
      <c r="A99" s="553"/>
      <c r="B99" s="33" t="s">
        <v>892</v>
      </c>
      <c r="C99" s="554"/>
      <c r="D99" s="554"/>
      <c r="E99" s="554"/>
      <c r="F99" s="27"/>
      <c r="G99" s="27"/>
      <c r="H99" s="27"/>
      <c r="I99" s="27"/>
      <c r="J99" s="27"/>
      <c r="K99" s="555"/>
      <c r="Z99" s="459"/>
      <c r="AA99" s="459"/>
      <c r="AB99" s="650" t="str">
        <f>B99</f>
        <v>Derived data</v>
      </c>
      <c r="AC99" s="459"/>
    </row>
    <row r="100" spans="1:29" s="302" customFormat="1" ht="12.75" customHeight="1" hidden="1">
      <c r="A100" s="553"/>
      <c r="B100" s="455" t="s">
        <v>893</v>
      </c>
      <c r="C100" s="651" t="s">
        <v>228</v>
      </c>
      <c r="D100" s="484">
        <f aca="true" t="shared" si="24" ref="D100:K100">D55+D56+D57</f>
        <v>0</v>
      </c>
      <c r="E100" s="484">
        <f t="shared" si="24"/>
        <v>0</v>
      </c>
      <c r="F100" s="484">
        <f t="shared" si="24"/>
        <v>0</v>
      </c>
      <c r="G100" s="484">
        <f t="shared" si="24"/>
        <v>0</v>
      </c>
      <c r="H100" s="484">
        <f t="shared" si="24"/>
        <v>0</v>
      </c>
      <c r="I100" s="484">
        <f t="shared" si="24"/>
        <v>0</v>
      </c>
      <c r="J100" s="484">
        <f t="shared" si="24"/>
        <v>0</v>
      </c>
      <c r="K100" s="556">
        <f t="shared" si="24"/>
        <v>0</v>
      </c>
      <c r="Z100" s="466">
        <v>1674</v>
      </c>
      <c r="AA100" s="649"/>
      <c r="AB100" s="653" t="str">
        <f>B100</f>
        <v>Printing + Writing Paper</v>
      </c>
      <c r="AC100" s="648"/>
    </row>
    <row r="101" spans="1:29" s="302" customFormat="1" ht="12.75" customHeight="1" hidden="1">
      <c r="A101" s="553"/>
      <c r="B101" s="644" t="s">
        <v>895</v>
      </c>
      <c r="C101" s="652" t="s">
        <v>228</v>
      </c>
      <c r="D101" s="646">
        <f aca="true" t="shared" si="25" ref="D101:K101">D58+(D60+D61+D62+D63)+D64</f>
        <v>0</v>
      </c>
      <c r="E101" s="646">
        <f t="shared" si="25"/>
        <v>0</v>
      </c>
      <c r="F101" s="646">
        <f t="shared" si="25"/>
        <v>0</v>
      </c>
      <c r="G101" s="646">
        <f t="shared" si="25"/>
        <v>0</v>
      </c>
      <c r="H101" s="646">
        <f t="shared" si="25"/>
        <v>0</v>
      </c>
      <c r="I101" s="646">
        <f t="shared" si="25"/>
        <v>0</v>
      </c>
      <c r="J101" s="646">
        <f t="shared" si="25"/>
        <v>0</v>
      </c>
      <c r="K101" s="647">
        <f t="shared" si="25"/>
        <v>0</v>
      </c>
      <c r="Z101" s="35">
        <v>1675</v>
      </c>
      <c r="AA101" s="552"/>
      <c r="AB101" s="654" t="str">
        <f>B101</f>
        <v>Other Paper + Paperboard</v>
      </c>
      <c r="AC101" s="648"/>
    </row>
    <row r="102" spans="1:29" s="302" customFormat="1" ht="12.75" customHeight="1" hidden="1" thickBot="1">
      <c r="A102" s="553"/>
      <c r="B102" s="644" t="s">
        <v>906</v>
      </c>
      <c r="C102" s="652" t="s">
        <v>228</v>
      </c>
      <c r="D102" s="645">
        <f>D60+D61+D62+D63</f>
        <v>0</v>
      </c>
      <c r="E102" s="645">
        <f aca="true" t="shared" si="26" ref="E102:K102">E60+E61+E62+E63</f>
        <v>0</v>
      </c>
      <c r="F102" s="645">
        <f t="shared" si="26"/>
        <v>0</v>
      </c>
      <c r="G102" s="645">
        <f t="shared" si="26"/>
        <v>0</v>
      </c>
      <c r="H102" s="645">
        <f t="shared" si="26"/>
        <v>0</v>
      </c>
      <c r="I102" s="645">
        <f t="shared" si="26"/>
        <v>0</v>
      </c>
      <c r="J102" s="645">
        <f t="shared" si="26"/>
        <v>0</v>
      </c>
      <c r="K102" s="657">
        <f t="shared" si="26"/>
        <v>0</v>
      </c>
      <c r="Z102" s="2">
        <v>1681</v>
      </c>
      <c r="AA102" s="660"/>
      <c r="AB102" s="655" t="str">
        <f>B102</f>
        <v>Wrapping  + Packaging Paper and Paperboard</v>
      </c>
      <c r="AC102" s="454"/>
    </row>
    <row r="103" spans="1:40" s="25" customFormat="1" ht="15" customHeight="1" hidden="1" thickBot="1">
      <c r="A103" s="425"/>
      <c r="B103" s="661" t="s">
        <v>182</v>
      </c>
      <c r="C103" s="658" t="s">
        <v>907</v>
      </c>
      <c r="D103" s="387">
        <f>D15-D16</f>
        <v>0</v>
      </c>
      <c r="E103" s="387">
        <f>E15-E16</f>
        <v>0</v>
      </c>
      <c r="F103" s="387">
        <f aca="true" t="shared" si="27" ref="F103:K103">F15-F16</f>
        <v>0</v>
      </c>
      <c r="G103" s="387">
        <f t="shared" si="27"/>
        <v>0</v>
      </c>
      <c r="H103" s="387">
        <f t="shared" si="27"/>
        <v>0</v>
      </c>
      <c r="I103" s="387">
        <f t="shared" si="27"/>
        <v>0</v>
      </c>
      <c r="J103" s="387">
        <f t="shared" si="27"/>
        <v>0</v>
      </c>
      <c r="K103" s="659">
        <f t="shared" si="27"/>
        <v>0</v>
      </c>
      <c r="L103" s="568"/>
      <c r="M103" s="569"/>
      <c r="N103" s="570"/>
      <c r="O103" s="571"/>
      <c r="P103" s="572"/>
      <c r="Q103" s="572"/>
      <c r="R103" s="572"/>
      <c r="S103" s="551"/>
      <c r="T103" s="551"/>
      <c r="U103" s="551"/>
      <c r="V103" s="551"/>
      <c r="W103" s="551"/>
      <c r="X103" s="551"/>
      <c r="Y103" s="551"/>
      <c r="Z103" s="340">
        <v>1670</v>
      </c>
      <c r="AA103" s="656"/>
      <c r="AB103" s="655" t="str">
        <f>B103</f>
        <v>of which:Other</v>
      </c>
      <c r="AC103" s="572"/>
      <c r="AD103" s="572"/>
      <c r="AE103" s="572"/>
      <c r="AF103" s="572"/>
      <c r="AG103" s="572"/>
      <c r="AH103" s="572"/>
      <c r="AI103" s="572"/>
      <c r="AJ103" s="572"/>
      <c r="AK103" s="572"/>
      <c r="AL103" s="572"/>
      <c r="AM103" s="572"/>
      <c r="AN103" s="572"/>
    </row>
    <row r="104" spans="26:40" ht="12.75" customHeight="1" hidden="1">
      <c r="Z104" s="302"/>
      <c r="AA104" s="302"/>
      <c r="AB104" s="302"/>
      <c r="AC104" s="302"/>
      <c r="AD104" s="302"/>
      <c r="AE104" s="302"/>
      <c r="AF104" s="302"/>
      <c r="AG104" s="302"/>
      <c r="AH104" s="302"/>
      <c r="AI104" s="302"/>
      <c r="AJ104" s="302"/>
      <c r="AK104" s="302"/>
      <c r="AL104" s="302"/>
      <c r="AM104" s="302"/>
      <c r="AN104" s="302"/>
    </row>
    <row r="105" spans="26:40" ht="12.75" customHeight="1">
      <c r="Z105" s="302"/>
      <c r="AA105" s="302"/>
      <c r="AB105" s="302"/>
      <c r="AC105" s="302"/>
      <c r="AD105" s="302"/>
      <c r="AE105" s="302"/>
      <c r="AF105" s="302"/>
      <c r="AG105" s="302"/>
      <c r="AH105" s="302"/>
      <c r="AI105" s="302"/>
      <c r="AJ105" s="302"/>
      <c r="AK105" s="302"/>
      <c r="AL105" s="302"/>
      <c r="AM105" s="302"/>
      <c r="AN105" s="302"/>
    </row>
  </sheetData>
  <sheetProtection sheet="1" objects="1" scenarios="1"/>
  <mergeCells count="19">
    <mergeCell ref="AP8:AQ8"/>
    <mergeCell ref="B7:D7"/>
    <mergeCell ref="AD9:AE9"/>
    <mergeCell ref="AF9:AG9"/>
    <mergeCell ref="AH9:AI9"/>
    <mergeCell ref="AJ9:AK9"/>
    <mergeCell ref="AH6:AK6"/>
    <mergeCell ref="AD7:AK7"/>
    <mergeCell ref="AD8:AG8"/>
    <mergeCell ref="AH8:AK8"/>
    <mergeCell ref="H2:I2"/>
    <mergeCell ref="H8:K8"/>
    <mergeCell ref="D8:G8"/>
    <mergeCell ref="J9:K9"/>
    <mergeCell ref="D9:E9"/>
    <mergeCell ref="H9:I9"/>
    <mergeCell ref="F9:G9"/>
    <mergeCell ref="D2:D3"/>
    <mergeCell ref="E2:E3"/>
  </mergeCells>
  <printOptions horizontalCentered="1"/>
  <pageMargins left="0.1968503937007874" right="0.1968503937007874" top="0.1968503937007874" bottom="0.1968503937007874" header="0" footer="0"/>
  <pageSetup horizontalDpi="600" verticalDpi="600" orientation="landscape" pageOrder="overThenDown" paperSize="9" scale="56" r:id="rId2"/>
  <colBreaks count="2" manualBreakCount="2">
    <brk id="11" max="65535" man="1"/>
    <brk id="37" max="65535" man="1"/>
  </colBreaks>
  <drawing r:id="rId1"/>
</worksheet>
</file>

<file path=xl/worksheets/sheet3.xml><?xml version="1.0" encoding="utf-8"?>
<worksheet xmlns="http://schemas.openxmlformats.org/spreadsheetml/2006/main" xmlns:r="http://schemas.openxmlformats.org/officeDocument/2006/relationships">
  <dimension ref="A1:U238"/>
  <sheetViews>
    <sheetView showGridLines="0" zoomScaleSheetLayoutView="100" workbookViewId="0" topLeftCell="A1">
      <selection activeCell="A1" sqref="A1"/>
    </sheetView>
  </sheetViews>
  <sheetFormatPr defaultColWidth="9.00390625" defaultRowHeight="12.75"/>
  <cols>
    <col min="1" max="1" width="34.25390625" style="135" customWidth="1"/>
    <col min="2" max="6" width="15.625" style="141" customWidth="1"/>
    <col min="7" max="7" width="15.625" style="198" customWidth="1"/>
    <col min="8" max="15" width="15.625" style="199" customWidth="1"/>
    <col min="16" max="16" width="9.00390625" style="141" customWidth="1"/>
    <col min="17" max="17" width="6.75390625" style="181" hidden="1" customWidth="1"/>
    <col min="18" max="18" width="25.375" style="180" hidden="1" customWidth="1"/>
    <col min="19" max="19" width="27.75390625" style="135" hidden="1" customWidth="1"/>
    <col min="20" max="20" width="25.625" style="135" hidden="1" customWidth="1"/>
    <col min="21" max="21" width="9.00390625" style="694" hidden="1" customWidth="1"/>
    <col min="22" max="16384" width="9.00390625" style="141" customWidth="1"/>
  </cols>
  <sheetData>
    <row r="1" spans="1:21" s="133" customFormat="1" ht="13.5" thickBot="1">
      <c r="A1" s="577"/>
      <c r="B1" s="577"/>
      <c r="C1" s="577"/>
      <c r="D1" s="577"/>
      <c r="E1" s="577"/>
      <c r="F1" s="577"/>
      <c r="G1" s="577"/>
      <c r="H1" s="577"/>
      <c r="I1" s="577"/>
      <c r="J1" s="577"/>
      <c r="K1" s="577"/>
      <c r="L1" s="577"/>
      <c r="M1" s="577"/>
      <c r="N1" s="577"/>
      <c r="O1" s="577"/>
      <c r="Q1" s="578"/>
      <c r="R1" s="579"/>
      <c r="S1" s="577"/>
      <c r="T1" s="577"/>
      <c r="U1" s="693"/>
    </row>
    <row r="2" spans="1:15" ht="12.75">
      <c r="A2" s="134"/>
      <c r="B2" s="135"/>
      <c r="C2" s="135"/>
      <c r="D2" s="136" t="s">
        <v>1</v>
      </c>
      <c r="E2" s="137" t="s">
        <v>1</v>
      </c>
      <c r="F2" s="138"/>
      <c r="G2" s="1438" t="s">
        <v>210</v>
      </c>
      <c r="H2" s="135"/>
      <c r="I2" s="135"/>
      <c r="J2" s="139"/>
      <c r="K2" s="140"/>
      <c r="L2" s="810" t="s">
        <v>125</v>
      </c>
      <c r="M2" s="811"/>
      <c r="N2" s="810" t="s">
        <v>60</v>
      </c>
      <c r="O2" s="820"/>
    </row>
    <row r="3" spans="1:15" ht="12.75">
      <c r="A3" s="134"/>
      <c r="B3" s="135"/>
      <c r="C3" s="135"/>
      <c r="D3" s="136"/>
      <c r="E3" s="138"/>
      <c r="F3" s="138"/>
      <c r="G3" s="1439"/>
      <c r="H3" s="135"/>
      <c r="I3" s="135"/>
      <c r="J3" s="139"/>
      <c r="K3" s="140"/>
      <c r="L3" s="812" t="s">
        <v>65</v>
      </c>
      <c r="M3" s="813"/>
      <c r="N3" s="814"/>
      <c r="O3" s="815"/>
    </row>
    <row r="4" spans="1:15" ht="12.75">
      <c r="A4" s="134"/>
      <c r="B4" s="135"/>
      <c r="C4" s="135"/>
      <c r="D4" s="136"/>
      <c r="E4" s="138"/>
      <c r="F4" s="1440" t="s">
        <v>53</v>
      </c>
      <c r="G4" s="1441"/>
      <c r="H4" s="1441"/>
      <c r="I4" s="1302"/>
      <c r="J4" s="139"/>
      <c r="K4" s="140"/>
      <c r="L4" s="1442" t="s">
        <v>1</v>
      </c>
      <c r="M4" s="1427"/>
      <c r="N4" s="1427"/>
      <c r="O4" s="1428"/>
    </row>
    <row r="5" spans="1:15" ht="12.75">
      <c r="A5" s="134"/>
      <c r="B5" s="135"/>
      <c r="C5" s="135"/>
      <c r="D5" s="136"/>
      <c r="E5" s="144"/>
      <c r="F5" s="1429" t="s">
        <v>211</v>
      </c>
      <c r="G5" s="1441"/>
      <c r="H5" s="1441"/>
      <c r="I5" s="1302"/>
      <c r="J5" s="139"/>
      <c r="K5" s="140"/>
      <c r="L5" s="812" t="s">
        <v>61</v>
      </c>
      <c r="M5" s="813"/>
      <c r="N5" s="814"/>
      <c r="O5" s="815"/>
    </row>
    <row r="6" spans="1:15" ht="12.75">
      <c r="A6" s="134"/>
      <c r="B6" s="135"/>
      <c r="C6" s="135"/>
      <c r="D6" s="136"/>
      <c r="E6" s="145"/>
      <c r="F6" s="1430">
        <v>2006</v>
      </c>
      <c r="G6" s="1441"/>
      <c r="H6" s="1441"/>
      <c r="I6" s="1302"/>
      <c r="J6" s="139"/>
      <c r="K6" s="140"/>
      <c r="L6" s="1442" t="s">
        <v>1</v>
      </c>
      <c r="M6" s="1427"/>
      <c r="N6" s="1427"/>
      <c r="O6" s="1428"/>
    </row>
    <row r="7" spans="1:15" ht="12.75">
      <c r="A7" s="146"/>
      <c r="B7" s="135"/>
      <c r="C7" s="135"/>
      <c r="D7" s="136"/>
      <c r="E7" s="147"/>
      <c r="F7" s="135"/>
      <c r="G7" s="135"/>
      <c r="H7" s="147"/>
      <c r="I7" s="147"/>
      <c r="J7" s="135"/>
      <c r="K7" s="140"/>
      <c r="L7" s="812" t="s">
        <v>62</v>
      </c>
      <c r="M7" s="814"/>
      <c r="N7" s="812" t="s">
        <v>63</v>
      </c>
      <c r="O7" s="816"/>
    </row>
    <row r="8" spans="1:15" ht="13.5" thickBot="1">
      <c r="A8" s="148" t="s">
        <v>1</v>
      </c>
      <c r="B8" s="135"/>
      <c r="C8" s="135"/>
      <c r="D8" s="149"/>
      <c r="E8" s="144" t="s">
        <v>1</v>
      </c>
      <c r="F8" s="150"/>
      <c r="G8" s="151"/>
      <c r="H8" s="151"/>
      <c r="I8" s="151"/>
      <c r="J8" s="151"/>
      <c r="K8" s="152"/>
      <c r="L8" s="817" t="s">
        <v>64</v>
      </c>
      <c r="M8" s="818"/>
      <c r="N8" s="818"/>
      <c r="O8" s="819"/>
    </row>
    <row r="9" spans="1:16" ht="12.75">
      <c r="A9" s="153" t="s">
        <v>1</v>
      </c>
      <c r="B9" s="1431" t="s">
        <v>212</v>
      </c>
      <c r="C9" s="1432"/>
      <c r="D9" s="154" t="s">
        <v>213</v>
      </c>
      <c r="E9" s="1433" t="s">
        <v>214</v>
      </c>
      <c r="F9" s="1434"/>
      <c r="G9" s="154" t="s">
        <v>215</v>
      </c>
      <c r="H9" s="1433" t="s">
        <v>216</v>
      </c>
      <c r="I9" s="1434"/>
      <c r="J9" s="155" t="s">
        <v>217</v>
      </c>
      <c r="K9" s="143" t="s">
        <v>218</v>
      </c>
      <c r="L9" s="156" t="s">
        <v>219</v>
      </c>
      <c r="M9" s="154" t="s">
        <v>220</v>
      </c>
      <c r="N9" s="1424" t="s">
        <v>221</v>
      </c>
      <c r="O9" s="1425"/>
      <c r="P9" s="142"/>
    </row>
    <row r="10" spans="1:15" ht="12.75">
      <c r="A10" s="157" t="s">
        <v>1</v>
      </c>
      <c r="B10" s="154" t="s">
        <v>43</v>
      </c>
      <c r="C10" s="155" t="s">
        <v>44</v>
      </c>
      <c r="D10" s="158" t="s">
        <v>222</v>
      </c>
      <c r="E10" s="160" t="s">
        <v>43</v>
      </c>
      <c r="F10" s="155" t="s">
        <v>44</v>
      </c>
      <c r="G10" s="161"/>
      <c r="H10" s="154" t="s">
        <v>43</v>
      </c>
      <c r="I10" s="155" t="s">
        <v>44</v>
      </c>
      <c r="J10" s="162" t="s">
        <v>1</v>
      </c>
      <c r="K10" s="163" t="s">
        <v>1</v>
      </c>
      <c r="L10" s="155" t="s">
        <v>1</v>
      </c>
      <c r="M10" s="162" t="s">
        <v>1</v>
      </c>
      <c r="N10" s="155" t="s">
        <v>223</v>
      </c>
      <c r="O10" s="155" t="s">
        <v>224</v>
      </c>
    </row>
    <row r="11" spans="1:21" s="169" customFormat="1" ht="12.75">
      <c r="A11" s="164" t="s">
        <v>225</v>
      </c>
      <c r="B11" s="165" t="s">
        <v>83</v>
      </c>
      <c r="C11" s="166" t="s">
        <v>171</v>
      </c>
      <c r="D11" s="167">
        <v>3</v>
      </c>
      <c r="E11" s="168" t="s">
        <v>88</v>
      </c>
      <c r="F11" s="165" t="s">
        <v>174</v>
      </c>
      <c r="G11" s="166" t="s">
        <v>1059</v>
      </c>
      <c r="H11" s="168" t="s">
        <v>90</v>
      </c>
      <c r="I11" s="168" t="s">
        <v>177</v>
      </c>
      <c r="J11" s="347" t="s">
        <v>1061</v>
      </c>
      <c r="K11" s="347" t="s">
        <v>1062</v>
      </c>
      <c r="L11" s="165">
        <v>7</v>
      </c>
      <c r="M11" s="165">
        <v>9</v>
      </c>
      <c r="N11" s="165">
        <v>10</v>
      </c>
      <c r="O11" s="165" t="s">
        <v>155</v>
      </c>
      <c r="Q11" s="690" t="s">
        <v>181</v>
      </c>
      <c r="R11" s="581"/>
      <c r="S11" s="151"/>
      <c r="T11" s="151"/>
      <c r="U11" s="700" t="s">
        <v>908</v>
      </c>
    </row>
    <row r="12" spans="1:21" s="174" customFormat="1" ht="12.75" hidden="1">
      <c r="A12" s="170" t="s">
        <v>1</v>
      </c>
      <c r="B12" s="171">
        <v>1651</v>
      </c>
      <c r="C12" s="171" t="s">
        <v>226</v>
      </c>
      <c r="D12" s="171">
        <v>1619</v>
      </c>
      <c r="E12" s="171">
        <v>1632</v>
      </c>
      <c r="F12" s="172">
        <v>1633</v>
      </c>
      <c r="G12" s="171">
        <v>1634</v>
      </c>
      <c r="H12" s="172">
        <v>1639</v>
      </c>
      <c r="I12" s="172">
        <v>1641</v>
      </c>
      <c r="J12" s="173" t="s">
        <v>227</v>
      </c>
      <c r="K12" s="172">
        <v>1874</v>
      </c>
      <c r="L12" s="172">
        <v>1875</v>
      </c>
      <c r="M12" s="172">
        <v>1669</v>
      </c>
      <c r="N12" s="172">
        <v>1876</v>
      </c>
      <c r="O12" s="172">
        <v>1671</v>
      </c>
      <c r="Q12" s="691"/>
      <c r="R12" s="583"/>
      <c r="S12" s="584"/>
      <c r="T12" s="584"/>
      <c r="U12" s="695"/>
    </row>
    <row r="13" spans="1:21" s="176" customFormat="1" ht="14.25">
      <c r="A13" s="164" t="s">
        <v>59</v>
      </c>
      <c r="B13" s="166" t="s">
        <v>885</v>
      </c>
      <c r="C13" s="166" t="s">
        <v>885</v>
      </c>
      <c r="D13" s="166" t="s">
        <v>885</v>
      </c>
      <c r="E13" s="166" t="s">
        <v>885</v>
      </c>
      <c r="F13" s="166" t="s">
        <v>885</v>
      </c>
      <c r="G13" s="166" t="s">
        <v>885</v>
      </c>
      <c r="H13" s="166" t="s">
        <v>885</v>
      </c>
      <c r="I13" s="166" t="s">
        <v>885</v>
      </c>
      <c r="J13" s="166" t="s">
        <v>885</v>
      </c>
      <c r="K13" s="166" t="s">
        <v>885</v>
      </c>
      <c r="L13" s="347" t="s">
        <v>228</v>
      </c>
      <c r="M13" s="347" t="s">
        <v>228</v>
      </c>
      <c r="N13" s="347" t="s">
        <v>228</v>
      </c>
      <c r="O13" s="347" t="s">
        <v>228</v>
      </c>
      <c r="Q13" s="692" t="s">
        <v>229</v>
      </c>
      <c r="R13" s="586"/>
      <c r="S13" s="139"/>
      <c r="T13" s="139"/>
      <c r="U13" s="696" t="s">
        <v>229</v>
      </c>
    </row>
    <row r="14" spans="1:21" s="169" customFormat="1" ht="12.75" hidden="1">
      <c r="A14" s="157" t="s">
        <v>230</v>
      </c>
      <c r="B14" s="175"/>
      <c r="C14" s="175"/>
      <c r="D14" s="175"/>
      <c r="E14" s="175"/>
      <c r="F14" s="175"/>
      <c r="G14" s="175"/>
      <c r="H14" s="175"/>
      <c r="I14" s="175"/>
      <c r="J14" s="175"/>
      <c r="K14" s="175"/>
      <c r="L14" s="177"/>
      <c r="M14" s="177"/>
      <c r="N14" s="177"/>
      <c r="O14" s="177"/>
      <c r="Q14" s="690" t="s">
        <v>54</v>
      </c>
      <c r="R14" s="588" t="s">
        <v>231</v>
      </c>
      <c r="S14" s="588" t="s">
        <v>232</v>
      </c>
      <c r="T14" s="588" t="s">
        <v>233</v>
      </c>
      <c r="U14" s="697" t="s">
        <v>54</v>
      </c>
    </row>
    <row r="15" spans="1:21" s="169" customFormat="1" ht="12.75">
      <c r="A15" s="157" t="s">
        <v>234</v>
      </c>
      <c r="B15" s="175" t="s">
        <v>1</v>
      </c>
      <c r="C15" s="175" t="s">
        <v>1</v>
      </c>
      <c r="D15" s="175" t="s">
        <v>1</v>
      </c>
      <c r="E15" s="175" t="s">
        <v>1</v>
      </c>
      <c r="F15" s="175" t="s">
        <v>1</v>
      </c>
      <c r="G15" s="168" t="s">
        <v>1</v>
      </c>
      <c r="H15" s="168" t="s">
        <v>235</v>
      </c>
      <c r="I15" s="168" t="s">
        <v>235</v>
      </c>
      <c r="J15" s="168" t="s">
        <v>1</v>
      </c>
      <c r="K15" s="168" t="s">
        <v>1</v>
      </c>
      <c r="L15" s="165" t="s">
        <v>1</v>
      </c>
      <c r="M15" s="165" t="s">
        <v>1</v>
      </c>
      <c r="N15" s="165" t="s">
        <v>1</v>
      </c>
      <c r="O15" s="165" t="s">
        <v>1</v>
      </c>
      <c r="Q15" s="690" t="s">
        <v>54</v>
      </c>
      <c r="R15" s="581"/>
      <c r="S15" s="151"/>
      <c r="T15" s="151"/>
      <c r="U15" s="697" t="s">
        <v>54</v>
      </c>
    </row>
    <row r="16" spans="1:21" s="183" customFormat="1" ht="12.75">
      <c r="A16" s="178" t="str">
        <f>R16</f>
        <v>AFRICA </v>
      </c>
      <c r="B16" s="179">
        <f>SUM(B17:B71)</f>
        <v>0</v>
      </c>
      <c r="C16" s="179">
        <f aca="true" t="shared" si="0" ref="C16:O16">SUM(C17:C71)</f>
        <v>0</v>
      </c>
      <c r="D16" s="179">
        <f t="shared" si="0"/>
        <v>0</v>
      </c>
      <c r="E16" s="179">
        <f t="shared" si="0"/>
        <v>0</v>
      </c>
      <c r="F16" s="179">
        <f t="shared" si="0"/>
        <v>0</v>
      </c>
      <c r="G16" s="179">
        <f t="shared" si="0"/>
        <v>0</v>
      </c>
      <c r="H16" s="179">
        <f t="shared" si="0"/>
        <v>0</v>
      </c>
      <c r="I16" s="179">
        <f>SUM(I17:I71)</f>
        <v>0</v>
      </c>
      <c r="J16" s="179">
        <f t="shared" si="0"/>
        <v>0</v>
      </c>
      <c r="K16" s="179">
        <f t="shared" si="0"/>
        <v>0</v>
      </c>
      <c r="L16" s="179">
        <f t="shared" si="0"/>
        <v>0</v>
      </c>
      <c r="M16" s="179">
        <f t="shared" si="0"/>
        <v>0</v>
      </c>
      <c r="N16" s="179">
        <f t="shared" si="0"/>
        <v>0</v>
      </c>
      <c r="O16" s="179">
        <f t="shared" si="0"/>
        <v>0</v>
      </c>
      <c r="P16" s="180"/>
      <c r="Q16" s="181"/>
      <c r="R16" s="178" t="s">
        <v>236</v>
      </c>
      <c r="S16" s="182" t="s">
        <v>237</v>
      </c>
      <c r="T16" s="633" t="s">
        <v>238</v>
      </c>
      <c r="U16" s="694"/>
    </row>
    <row r="17" spans="1:21" ht="12.75">
      <c r="A17" s="153" t="str">
        <f>R17</f>
        <v>Algeria</v>
      </c>
      <c r="B17" s="184" t="s">
        <v>1</v>
      </c>
      <c r="C17" s="184" t="s">
        <v>1</v>
      </c>
      <c r="D17" s="184" t="s">
        <v>1</v>
      </c>
      <c r="E17" s="184" t="s">
        <v>1</v>
      </c>
      <c r="F17" s="184" t="s">
        <v>1</v>
      </c>
      <c r="G17" s="184" t="s">
        <v>1</v>
      </c>
      <c r="H17" s="184" t="s">
        <v>1</v>
      </c>
      <c r="I17" s="184" t="s">
        <v>1</v>
      </c>
      <c r="J17" s="184" t="s">
        <v>1</v>
      </c>
      <c r="K17" s="184" t="s">
        <v>1</v>
      </c>
      <c r="L17" s="184" t="s">
        <v>1</v>
      </c>
      <c r="M17" s="184" t="s">
        <v>1</v>
      </c>
      <c r="N17" s="184" t="s">
        <v>1</v>
      </c>
      <c r="O17" s="184" t="s">
        <v>1</v>
      </c>
      <c r="Q17" s="181">
        <v>4</v>
      </c>
      <c r="R17" s="153" t="s">
        <v>239</v>
      </c>
      <c r="S17" s="135" t="s">
        <v>240</v>
      </c>
      <c r="T17" s="634" t="s">
        <v>871</v>
      </c>
      <c r="U17" s="694">
        <v>12</v>
      </c>
    </row>
    <row r="18" spans="1:21" ht="12.75">
      <c r="A18" s="153" t="str">
        <f aca="true" t="shared" si="1" ref="A18:A71">R18</f>
        <v>Angola</v>
      </c>
      <c r="B18" s="184" t="s">
        <v>1</v>
      </c>
      <c r="C18" s="184" t="s">
        <v>1</v>
      </c>
      <c r="D18" s="184" t="s">
        <v>1</v>
      </c>
      <c r="E18" s="184" t="s">
        <v>1</v>
      </c>
      <c r="F18" s="184" t="s">
        <v>1</v>
      </c>
      <c r="G18" s="184" t="s">
        <v>1</v>
      </c>
      <c r="H18" s="184" t="s">
        <v>1</v>
      </c>
      <c r="I18" s="184" t="s">
        <v>1</v>
      </c>
      <c r="J18" s="184" t="s">
        <v>1</v>
      </c>
      <c r="K18" s="184" t="s">
        <v>1</v>
      </c>
      <c r="L18" s="184" t="s">
        <v>1</v>
      </c>
      <c r="M18" s="184" t="s">
        <v>1</v>
      </c>
      <c r="N18" s="184" t="s">
        <v>1</v>
      </c>
      <c r="O18" s="184" t="s">
        <v>1</v>
      </c>
      <c r="Q18" s="181">
        <v>7</v>
      </c>
      <c r="R18" s="153" t="s">
        <v>241</v>
      </c>
      <c r="S18" s="135" t="s">
        <v>241</v>
      </c>
      <c r="T18" s="134" t="s">
        <v>241</v>
      </c>
      <c r="U18" s="694">
        <v>24</v>
      </c>
    </row>
    <row r="19" spans="1:21" ht="12.75">
      <c r="A19" s="153" t="str">
        <f t="shared" si="1"/>
        <v>Benin</v>
      </c>
      <c r="B19" s="184" t="s">
        <v>1</v>
      </c>
      <c r="C19" s="184" t="s">
        <v>1</v>
      </c>
      <c r="D19" s="184" t="s">
        <v>1</v>
      </c>
      <c r="E19" s="184" t="s">
        <v>1</v>
      </c>
      <c r="F19" s="184" t="s">
        <v>1</v>
      </c>
      <c r="G19" s="184" t="s">
        <v>1</v>
      </c>
      <c r="H19" s="184" t="s">
        <v>1</v>
      </c>
      <c r="I19" s="184" t="s">
        <v>1</v>
      </c>
      <c r="J19" s="184" t="s">
        <v>1</v>
      </c>
      <c r="K19" s="184" t="s">
        <v>1</v>
      </c>
      <c r="L19" s="184" t="s">
        <v>1</v>
      </c>
      <c r="M19" s="184" t="s">
        <v>1</v>
      </c>
      <c r="N19" s="184" t="s">
        <v>1</v>
      </c>
      <c r="O19" s="184" t="s">
        <v>1</v>
      </c>
      <c r="Q19" s="181">
        <v>53</v>
      </c>
      <c r="R19" s="153" t="s">
        <v>242</v>
      </c>
      <c r="S19" s="135" t="s">
        <v>243</v>
      </c>
      <c r="T19" s="134" t="s">
        <v>242</v>
      </c>
      <c r="U19" s="694">
        <v>204</v>
      </c>
    </row>
    <row r="20" spans="1:21" ht="12.75">
      <c r="A20" s="153" t="str">
        <f t="shared" si="1"/>
        <v>Botswana</v>
      </c>
      <c r="B20" s="184" t="s">
        <v>1</v>
      </c>
      <c r="C20" s="184" t="s">
        <v>1</v>
      </c>
      <c r="D20" s="184" t="s">
        <v>1</v>
      </c>
      <c r="E20" s="184" t="s">
        <v>1</v>
      </c>
      <c r="F20" s="184" t="s">
        <v>1</v>
      </c>
      <c r="G20" s="184" t="s">
        <v>1</v>
      </c>
      <c r="H20" s="184" t="s">
        <v>1</v>
      </c>
      <c r="I20" s="184" t="s">
        <v>1</v>
      </c>
      <c r="J20" s="184" t="s">
        <v>1</v>
      </c>
      <c r="K20" s="184" t="s">
        <v>1</v>
      </c>
      <c r="L20" s="184" t="s">
        <v>1</v>
      </c>
      <c r="M20" s="184" t="s">
        <v>1</v>
      </c>
      <c r="N20" s="184" t="s">
        <v>1</v>
      </c>
      <c r="O20" s="184" t="s">
        <v>1</v>
      </c>
      <c r="Q20" s="181">
        <v>20</v>
      </c>
      <c r="R20" s="153" t="s">
        <v>244</v>
      </c>
      <c r="S20" s="135" t="s">
        <v>244</v>
      </c>
      <c r="T20" s="134" t="s">
        <v>244</v>
      </c>
      <c r="U20" s="694">
        <v>72</v>
      </c>
    </row>
    <row r="21" spans="1:21" ht="12.75">
      <c r="A21" s="153" t="str">
        <f t="shared" si="1"/>
        <v>Burkina Faso</v>
      </c>
      <c r="B21" s="184" t="s">
        <v>1</v>
      </c>
      <c r="C21" s="184" t="s">
        <v>1</v>
      </c>
      <c r="D21" s="184" t="s">
        <v>1</v>
      </c>
      <c r="E21" s="184" t="s">
        <v>1</v>
      </c>
      <c r="F21" s="184" t="s">
        <v>1</v>
      </c>
      <c r="G21" s="184" t="s">
        <v>1</v>
      </c>
      <c r="H21" s="184" t="s">
        <v>1</v>
      </c>
      <c r="I21" s="184" t="s">
        <v>1</v>
      </c>
      <c r="J21" s="184" t="s">
        <v>1</v>
      </c>
      <c r="K21" s="184" t="s">
        <v>1</v>
      </c>
      <c r="L21" s="184" t="s">
        <v>1</v>
      </c>
      <c r="M21" s="184" t="s">
        <v>1</v>
      </c>
      <c r="N21" s="184" t="s">
        <v>1</v>
      </c>
      <c r="O21" s="184" t="s">
        <v>1</v>
      </c>
      <c r="Q21" s="181">
        <v>233</v>
      </c>
      <c r="R21" s="153" t="s">
        <v>245</v>
      </c>
      <c r="S21" s="135" t="s">
        <v>245</v>
      </c>
      <c r="T21" s="134" t="s">
        <v>245</v>
      </c>
      <c r="U21" s="694">
        <v>854</v>
      </c>
    </row>
    <row r="22" spans="1:21" ht="12.75">
      <c r="A22" s="153" t="str">
        <f t="shared" si="1"/>
        <v>Burundi</v>
      </c>
      <c r="B22" s="184" t="s">
        <v>1</v>
      </c>
      <c r="C22" s="184" t="s">
        <v>1</v>
      </c>
      <c r="D22" s="184" t="s">
        <v>1</v>
      </c>
      <c r="E22" s="184" t="s">
        <v>1</v>
      </c>
      <c r="F22" s="184" t="s">
        <v>1</v>
      </c>
      <c r="G22" s="184" t="s">
        <v>1</v>
      </c>
      <c r="H22" s="184" t="s">
        <v>1</v>
      </c>
      <c r="I22" s="184" t="s">
        <v>1</v>
      </c>
      <c r="J22" s="184" t="s">
        <v>1</v>
      </c>
      <c r="K22" s="184" t="s">
        <v>1</v>
      </c>
      <c r="L22" s="184" t="s">
        <v>1</v>
      </c>
      <c r="M22" s="184" t="s">
        <v>1</v>
      </c>
      <c r="N22" s="184" t="s">
        <v>1</v>
      </c>
      <c r="O22" s="184" t="s">
        <v>1</v>
      </c>
      <c r="Q22" s="181">
        <v>29</v>
      </c>
      <c r="R22" s="153" t="s">
        <v>246</v>
      </c>
      <c r="S22" s="135" t="s">
        <v>246</v>
      </c>
      <c r="T22" s="134" t="s">
        <v>246</v>
      </c>
      <c r="U22" s="694">
        <v>108</v>
      </c>
    </row>
    <row r="23" spans="1:21" ht="12.75">
      <c r="A23" s="153" t="str">
        <f t="shared" si="1"/>
        <v>Cameroon</v>
      </c>
      <c r="B23" s="184" t="s">
        <v>1</v>
      </c>
      <c r="C23" s="184" t="s">
        <v>1</v>
      </c>
      <c r="D23" s="184" t="s">
        <v>1</v>
      </c>
      <c r="E23" s="184" t="s">
        <v>1</v>
      </c>
      <c r="F23" s="184" t="s">
        <v>1</v>
      </c>
      <c r="G23" s="184" t="s">
        <v>1</v>
      </c>
      <c r="H23" s="184" t="s">
        <v>1</v>
      </c>
      <c r="I23" s="184" t="s">
        <v>1</v>
      </c>
      <c r="J23" s="184" t="s">
        <v>1</v>
      </c>
      <c r="K23" s="184" t="s">
        <v>1</v>
      </c>
      <c r="L23" s="184" t="s">
        <v>1</v>
      </c>
      <c r="M23" s="184" t="s">
        <v>1</v>
      </c>
      <c r="N23" s="184" t="s">
        <v>1</v>
      </c>
      <c r="O23" s="184" t="s">
        <v>1</v>
      </c>
      <c r="Q23" s="181">
        <v>32</v>
      </c>
      <c r="R23" s="153" t="s">
        <v>247</v>
      </c>
      <c r="S23" s="135" t="s">
        <v>248</v>
      </c>
      <c r="T23" s="134" t="s">
        <v>249</v>
      </c>
      <c r="U23" s="694">
        <v>120</v>
      </c>
    </row>
    <row r="24" spans="1:21" ht="12.75">
      <c r="A24" s="153" t="str">
        <f t="shared" si="1"/>
        <v>Cape Verde</v>
      </c>
      <c r="B24" s="184" t="s">
        <v>1</v>
      </c>
      <c r="C24" s="184" t="s">
        <v>1</v>
      </c>
      <c r="D24" s="184" t="s">
        <v>1</v>
      </c>
      <c r="E24" s="184" t="s">
        <v>1</v>
      </c>
      <c r="F24" s="184" t="s">
        <v>1</v>
      </c>
      <c r="G24" s="184" t="s">
        <v>1</v>
      </c>
      <c r="H24" s="184" t="s">
        <v>1</v>
      </c>
      <c r="I24" s="184" t="s">
        <v>1</v>
      </c>
      <c r="J24" s="184" t="s">
        <v>1</v>
      </c>
      <c r="K24" s="184" t="s">
        <v>1</v>
      </c>
      <c r="L24" s="184" t="s">
        <v>1</v>
      </c>
      <c r="M24" s="184" t="s">
        <v>1</v>
      </c>
      <c r="N24" s="184" t="s">
        <v>1</v>
      </c>
      <c r="O24" s="184" t="s">
        <v>1</v>
      </c>
      <c r="Q24" s="181">
        <v>35</v>
      </c>
      <c r="R24" s="153" t="s">
        <v>250</v>
      </c>
      <c r="S24" s="135" t="s">
        <v>251</v>
      </c>
      <c r="T24" s="134" t="s">
        <v>252</v>
      </c>
      <c r="U24" s="694">
        <v>132</v>
      </c>
    </row>
    <row r="25" spans="1:21" ht="12.75">
      <c r="A25" s="153" t="str">
        <f t="shared" si="1"/>
        <v>Central African Republic</v>
      </c>
      <c r="B25" s="184" t="s">
        <v>1</v>
      </c>
      <c r="C25" s="184" t="s">
        <v>1</v>
      </c>
      <c r="D25" s="184" t="s">
        <v>1</v>
      </c>
      <c r="E25" s="184" t="s">
        <v>1</v>
      </c>
      <c r="F25" s="184" t="s">
        <v>1</v>
      </c>
      <c r="G25" s="184" t="s">
        <v>1</v>
      </c>
      <c r="H25" s="184" t="s">
        <v>1</v>
      </c>
      <c r="I25" s="184" t="s">
        <v>1</v>
      </c>
      <c r="J25" s="184" t="s">
        <v>1</v>
      </c>
      <c r="K25" s="184" t="s">
        <v>1</v>
      </c>
      <c r="L25" s="184" t="s">
        <v>1</v>
      </c>
      <c r="M25" s="184" t="s">
        <v>1</v>
      </c>
      <c r="N25" s="184" t="s">
        <v>1</v>
      </c>
      <c r="O25" s="184" t="s">
        <v>1</v>
      </c>
      <c r="Q25" s="181">
        <v>37</v>
      </c>
      <c r="R25" s="153" t="s">
        <v>253</v>
      </c>
      <c r="S25" s="135" t="s">
        <v>254</v>
      </c>
      <c r="T25" s="134" t="s">
        <v>255</v>
      </c>
      <c r="U25" s="694">
        <v>140</v>
      </c>
    </row>
    <row r="26" spans="1:21" ht="12.75">
      <c r="A26" s="153" t="str">
        <f t="shared" si="1"/>
        <v>Chad</v>
      </c>
      <c r="B26" s="184" t="s">
        <v>1</v>
      </c>
      <c r="C26" s="184" t="s">
        <v>1</v>
      </c>
      <c r="D26" s="184" t="s">
        <v>1</v>
      </c>
      <c r="E26" s="184" t="s">
        <v>1</v>
      </c>
      <c r="F26" s="184" t="s">
        <v>1</v>
      </c>
      <c r="G26" s="184" t="s">
        <v>1</v>
      </c>
      <c r="H26" s="184" t="s">
        <v>1</v>
      </c>
      <c r="I26" s="184" t="s">
        <v>1</v>
      </c>
      <c r="J26" s="184" t="s">
        <v>1</v>
      </c>
      <c r="K26" s="184" t="s">
        <v>1</v>
      </c>
      <c r="L26" s="184" t="s">
        <v>1</v>
      </c>
      <c r="M26" s="184" t="s">
        <v>1</v>
      </c>
      <c r="N26" s="184" t="s">
        <v>1</v>
      </c>
      <c r="O26" s="184" t="s">
        <v>1</v>
      </c>
      <c r="Q26" s="181">
        <v>39</v>
      </c>
      <c r="R26" s="153" t="s">
        <v>256</v>
      </c>
      <c r="S26" s="135" t="s">
        <v>257</v>
      </c>
      <c r="T26" s="134" t="s">
        <v>256</v>
      </c>
      <c r="U26" s="694">
        <v>148</v>
      </c>
    </row>
    <row r="27" spans="1:21" ht="12.75">
      <c r="A27" s="153" t="str">
        <f t="shared" si="1"/>
        <v>Comoros</v>
      </c>
      <c r="B27" s="184" t="s">
        <v>1</v>
      </c>
      <c r="C27" s="184" t="s">
        <v>1</v>
      </c>
      <c r="D27" s="184" t="s">
        <v>1</v>
      </c>
      <c r="E27" s="184" t="s">
        <v>1</v>
      </c>
      <c r="F27" s="184" t="s">
        <v>1</v>
      </c>
      <c r="G27" s="184" t="s">
        <v>1</v>
      </c>
      <c r="H27" s="184" t="s">
        <v>1</v>
      </c>
      <c r="I27" s="184" t="s">
        <v>1</v>
      </c>
      <c r="J27" s="184" t="s">
        <v>1</v>
      </c>
      <c r="K27" s="184" t="s">
        <v>1</v>
      </c>
      <c r="L27" s="184" t="s">
        <v>1</v>
      </c>
      <c r="M27" s="184" t="s">
        <v>1</v>
      </c>
      <c r="N27" s="184" t="s">
        <v>1</v>
      </c>
      <c r="O27" s="184" t="s">
        <v>1</v>
      </c>
      <c r="Q27" s="181">
        <v>45</v>
      </c>
      <c r="R27" s="153" t="s">
        <v>258</v>
      </c>
      <c r="S27" s="135" t="s">
        <v>259</v>
      </c>
      <c r="T27" s="134" t="s">
        <v>260</v>
      </c>
      <c r="U27" s="694">
        <v>174</v>
      </c>
    </row>
    <row r="28" spans="1:21" ht="12.75">
      <c r="A28" s="153" t="str">
        <f t="shared" si="1"/>
        <v>Congo, Democratic Republic of</v>
      </c>
      <c r="B28" s="184" t="s">
        <v>1</v>
      </c>
      <c r="C28" s="184" t="s">
        <v>1</v>
      </c>
      <c r="D28" s="184" t="s">
        <v>1</v>
      </c>
      <c r="E28" s="184" t="s">
        <v>1</v>
      </c>
      <c r="F28" s="184" t="s">
        <v>1</v>
      </c>
      <c r="G28" s="184" t="s">
        <v>1</v>
      </c>
      <c r="H28" s="184" t="s">
        <v>1</v>
      </c>
      <c r="I28" s="184" t="s">
        <v>1</v>
      </c>
      <c r="J28" s="184" t="s">
        <v>1</v>
      </c>
      <c r="K28" s="184" t="s">
        <v>1</v>
      </c>
      <c r="L28" s="184" t="s">
        <v>1</v>
      </c>
      <c r="M28" s="184" t="s">
        <v>1</v>
      </c>
      <c r="N28" s="184" t="s">
        <v>1</v>
      </c>
      <c r="O28" s="184" t="s">
        <v>1</v>
      </c>
      <c r="Q28" s="181">
        <v>250</v>
      </c>
      <c r="R28" s="153" t="s">
        <v>261</v>
      </c>
      <c r="S28" s="135" t="s">
        <v>262</v>
      </c>
      <c r="T28" s="134" t="s">
        <v>263</v>
      </c>
      <c r="U28" s="694">
        <v>180</v>
      </c>
    </row>
    <row r="29" spans="1:21" ht="12.75">
      <c r="A29" s="153" t="str">
        <f t="shared" si="1"/>
        <v>Congo, Republic of</v>
      </c>
      <c r="B29" s="184" t="s">
        <v>1</v>
      </c>
      <c r="C29" s="184" t="s">
        <v>1</v>
      </c>
      <c r="D29" s="184" t="s">
        <v>1</v>
      </c>
      <c r="E29" s="184" t="s">
        <v>1</v>
      </c>
      <c r="F29" s="184" t="s">
        <v>1</v>
      </c>
      <c r="G29" s="184" t="s">
        <v>1</v>
      </c>
      <c r="H29" s="184" t="s">
        <v>1</v>
      </c>
      <c r="I29" s="184" t="s">
        <v>1</v>
      </c>
      <c r="J29" s="184" t="s">
        <v>1</v>
      </c>
      <c r="K29" s="184" t="s">
        <v>1</v>
      </c>
      <c r="L29" s="184" t="s">
        <v>1</v>
      </c>
      <c r="M29" s="184" t="s">
        <v>1</v>
      </c>
      <c r="N29" s="184" t="s">
        <v>1</v>
      </c>
      <c r="O29" s="184" t="s">
        <v>1</v>
      </c>
      <c r="Q29" s="181">
        <v>46</v>
      </c>
      <c r="R29" s="153" t="s">
        <v>264</v>
      </c>
      <c r="S29" s="135" t="s">
        <v>265</v>
      </c>
      <c r="T29" s="134" t="s">
        <v>266</v>
      </c>
      <c r="U29" s="694">
        <v>178</v>
      </c>
    </row>
    <row r="30" spans="1:21" ht="12.75">
      <c r="A30" s="153" t="str">
        <f t="shared" si="1"/>
        <v>Côte d'Ivoire</v>
      </c>
      <c r="B30" s="184" t="s">
        <v>1</v>
      </c>
      <c r="C30" s="184" t="s">
        <v>1</v>
      </c>
      <c r="D30" s="184" t="s">
        <v>1</v>
      </c>
      <c r="E30" s="184" t="s">
        <v>1</v>
      </c>
      <c r="F30" s="184" t="s">
        <v>1</v>
      </c>
      <c r="G30" s="184" t="s">
        <v>1</v>
      </c>
      <c r="H30" s="184" t="s">
        <v>1</v>
      </c>
      <c r="I30" s="184" t="s">
        <v>1</v>
      </c>
      <c r="J30" s="184" t="s">
        <v>1</v>
      </c>
      <c r="K30" s="184" t="s">
        <v>1</v>
      </c>
      <c r="L30" s="184" t="s">
        <v>1</v>
      </c>
      <c r="M30" s="184" t="s">
        <v>1</v>
      </c>
      <c r="N30" s="184" t="s">
        <v>1</v>
      </c>
      <c r="O30" s="184" t="s">
        <v>1</v>
      </c>
      <c r="Q30" s="181">
        <v>107</v>
      </c>
      <c r="R30" s="153" t="s">
        <v>267</v>
      </c>
      <c r="S30" s="135" t="s">
        <v>267</v>
      </c>
      <c r="T30" s="134" t="s">
        <v>267</v>
      </c>
      <c r="U30" s="694">
        <v>384</v>
      </c>
    </row>
    <row r="31" spans="1:21" ht="12.75">
      <c r="A31" s="153" t="str">
        <f t="shared" si="1"/>
        <v>Djibouti</v>
      </c>
      <c r="B31" s="184" t="s">
        <v>1</v>
      </c>
      <c r="C31" s="184" t="s">
        <v>1</v>
      </c>
      <c r="D31" s="184" t="s">
        <v>1</v>
      </c>
      <c r="E31" s="184" t="s">
        <v>1</v>
      </c>
      <c r="F31" s="184" t="s">
        <v>1</v>
      </c>
      <c r="G31" s="184" t="s">
        <v>1</v>
      </c>
      <c r="H31" s="184" t="s">
        <v>1</v>
      </c>
      <c r="I31" s="184" t="s">
        <v>1</v>
      </c>
      <c r="J31" s="184" t="s">
        <v>1</v>
      </c>
      <c r="K31" s="184" t="s">
        <v>1</v>
      </c>
      <c r="L31" s="184" t="s">
        <v>1</v>
      </c>
      <c r="M31" s="184" t="s">
        <v>1</v>
      </c>
      <c r="N31" s="184" t="s">
        <v>1</v>
      </c>
      <c r="O31" s="184" t="s">
        <v>1</v>
      </c>
      <c r="Q31" s="181">
        <v>72</v>
      </c>
      <c r="R31" s="153" t="s">
        <v>268</v>
      </c>
      <c r="S31" s="135" t="s">
        <v>268</v>
      </c>
      <c r="T31" s="134" t="s">
        <v>268</v>
      </c>
      <c r="U31" s="694">
        <v>262</v>
      </c>
    </row>
    <row r="32" spans="1:21" ht="12.75">
      <c r="A32" s="153" t="str">
        <f t="shared" si="1"/>
        <v>Egypt</v>
      </c>
      <c r="B32" s="184" t="s">
        <v>1</v>
      </c>
      <c r="C32" s="184" t="s">
        <v>1</v>
      </c>
      <c r="D32" s="184" t="s">
        <v>1</v>
      </c>
      <c r="E32" s="184" t="s">
        <v>1</v>
      </c>
      <c r="F32" s="184" t="s">
        <v>1</v>
      </c>
      <c r="G32" s="184" t="s">
        <v>1</v>
      </c>
      <c r="H32" s="184" t="s">
        <v>1</v>
      </c>
      <c r="I32" s="184" t="s">
        <v>1</v>
      </c>
      <c r="J32" s="184" t="s">
        <v>1</v>
      </c>
      <c r="K32" s="184" t="s">
        <v>1</v>
      </c>
      <c r="L32" s="184" t="s">
        <v>1</v>
      </c>
      <c r="M32" s="184" t="s">
        <v>1</v>
      </c>
      <c r="N32" s="184" t="s">
        <v>1</v>
      </c>
      <c r="O32" s="184" t="s">
        <v>1</v>
      </c>
      <c r="Q32" s="181">
        <v>59</v>
      </c>
      <c r="R32" s="153" t="s">
        <v>269</v>
      </c>
      <c r="S32" s="135" t="s">
        <v>270</v>
      </c>
      <c r="T32" s="134" t="s">
        <v>271</v>
      </c>
      <c r="U32" s="694">
        <v>818</v>
      </c>
    </row>
    <row r="33" spans="1:21" ht="12.75">
      <c r="A33" s="153" t="str">
        <f t="shared" si="1"/>
        <v>Equatorial Guinea</v>
      </c>
      <c r="B33" s="184" t="s">
        <v>1</v>
      </c>
      <c r="C33" s="184" t="s">
        <v>1</v>
      </c>
      <c r="D33" s="184" t="s">
        <v>1</v>
      </c>
      <c r="E33" s="184" t="s">
        <v>1</v>
      </c>
      <c r="F33" s="184" t="s">
        <v>1</v>
      </c>
      <c r="G33" s="184" t="s">
        <v>1</v>
      </c>
      <c r="H33" s="184" t="s">
        <v>1</v>
      </c>
      <c r="I33" s="184" t="s">
        <v>1</v>
      </c>
      <c r="J33" s="184" t="s">
        <v>1</v>
      </c>
      <c r="K33" s="184" t="s">
        <v>1</v>
      </c>
      <c r="L33" s="184" t="s">
        <v>1</v>
      </c>
      <c r="M33" s="184" t="s">
        <v>1</v>
      </c>
      <c r="N33" s="184" t="s">
        <v>1</v>
      </c>
      <c r="O33" s="184" t="s">
        <v>1</v>
      </c>
      <c r="Q33" s="181">
        <v>61</v>
      </c>
      <c r="R33" s="153" t="s">
        <v>272</v>
      </c>
      <c r="S33" s="135" t="s">
        <v>273</v>
      </c>
      <c r="T33" s="134" t="s">
        <v>274</v>
      </c>
      <c r="U33" s="694">
        <v>226</v>
      </c>
    </row>
    <row r="34" spans="1:21" ht="12.75">
      <c r="A34" s="153" t="str">
        <f t="shared" si="1"/>
        <v>Eritrea</v>
      </c>
      <c r="B34" s="184" t="s">
        <v>1</v>
      </c>
      <c r="C34" s="184" t="s">
        <v>1</v>
      </c>
      <c r="D34" s="184" t="s">
        <v>1</v>
      </c>
      <c r="E34" s="184" t="s">
        <v>1</v>
      </c>
      <c r="F34" s="184" t="s">
        <v>1</v>
      </c>
      <c r="G34" s="184" t="s">
        <v>1</v>
      </c>
      <c r="H34" s="184" t="s">
        <v>1</v>
      </c>
      <c r="I34" s="184" t="s">
        <v>1</v>
      </c>
      <c r="J34" s="184" t="s">
        <v>1</v>
      </c>
      <c r="K34" s="184" t="s">
        <v>1</v>
      </c>
      <c r="L34" s="184" t="s">
        <v>1</v>
      </c>
      <c r="M34" s="184" t="s">
        <v>1</v>
      </c>
      <c r="N34" s="184" t="s">
        <v>1</v>
      </c>
      <c r="O34" s="184" t="s">
        <v>1</v>
      </c>
      <c r="Q34" s="181">
        <v>178</v>
      </c>
      <c r="R34" s="153" t="s">
        <v>275</v>
      </c>
      <c r="S34" s="135" t="s">
        <v>276</v>
      </c>
      <c r="T34" s="134" t="s">
        <v>275</v>
      </c>
      <c r="U34" s="694">
        <v>232</v>
      </c>
    </row>
    <row r="35" spans="1:21" ht="12.75">
      <c r="A35" s="153" t="str">
        <f t="shared" si="1"/>
        <v>Ethiopia</v>
      </c>
      <c r="B35" s="184" t="s">
        <v>1</v>
      </c>
      <c r="C35" s="184" t="s">
        <v>1</v>
      </c>
      <c r="D35" s="184" t="s">
        <v>1</v>
      </c>
      <c r="E35" s="184" t="s">
        <v>1</v>
      </c>
      <c r="F35" s="184" t="s">
        <v>1</v>
      </c>
      <c r="G35" s="184" t="s">
        <v>1</v>
      </c>
      <c r="H35" s="184" t="s">
        <v>1</v>
      </c>
      <c r="I35" s="184" t="s">
        <v>1</v>
      </c>
      <c r="J35" s="184" t="s">
        <v>1</v>
      </c>
      <c r="K35" s="184" t="s">
        <v>1</v>
      </c>
      <c r="L35" s="184" t="s">
        <v>1</v>
      </c>
      <c r="M35" s="184" t="s">
        <v>1</v>
      </c>
      <c r="N35" s="184" t="s">
        <v>1</v>
      </c>
      <c r="O35" s="184" t="s">
        <v>1</v>
      </c>
      <c r="Q35" s="181">
        <v>238</v>
      </c>
      <c r="R35" s="153" t="s">
        <v>277</v>
      </c>
      <c r="S35" s="135" t="s">
        <v>278</v>
      </c>
      <c r="T35" s="134" t="s">
        <v>279</v>
      </c>
      <c r="U35" s="694">
        <v>231</v>
      </c>
    </row>
    <row r="36" spans="1:21" ht="12.75">
      <c r="A36" s="153" t="str">
        <f t="shared" si="1"/>
        <v>Gabon</v>
      </c>
      <c r="B36" s="184" t="s">
        <v>1</v>
      </c>
      <c r="C36" s="184" t="s">
        <v>1</v>
      </c>
      <c r="D36" s="184" t="s">
        <v>1</v>
      </c>
      <c r="E36" s="184" t="s">
        <v>1</v>
      </c>
      <c r="F36" s="184" t="s">
        <v>1</v>
      </c>
      <c r="G36" s="184" t="s">
        <v>1</v>
      </c>
      <c r="H36" s="184" t="s">
        <v>1</v>
      </c>
      <c r="I36" s="184" t="s">
        <v>1</v>
      </c>
      <c r="J36" s="184" t="s">
        <v>1</v>
      </c>
      <c r="K36" s="184" t="s">
        <v>1</v>
      </c>
      <c r="L36" s="184" t="s">
        <v>1</v>
      </c>
      <c r="M36" s="184" t="s">
        <v>1</v>
      </c>
      <c r="N36" s="184" t="s">
        <v>1</v>
      </c>
      <c r="O36" s="184" t="s">
        <v>1</v>
      </c>
      <c r="Q36" s="181">
        <v>74</v>
      </c>
      <c r="R36" s="153" t="s">
        <v>280</v>
      </c>
      <c r="S36" s="135" t="s">
        <v>280</v>
      </c>
      <c r="T36" s="134" t="s">
        <v>281</v>
      </c>
      <c r="U36" s="694">
        <v>266</v>
      </c>
    </row>
    <row r="37" spans="1:21" ht="12.75">
      <c r="A37" s="153" t="str">
        <f t="shared" si="1"/>
        <v>Gambia</v>
      </c>
      <c r="B37" s="184" t="s">
        <v>1</v>
      </c>
      <c r="C37" s="184" t="s">
        <v>1</v>
      </c>
      <c r="D37" s="184" t="s">
        <v>1</v>
      </c>
      <c r="E37" s="184" t="s">
        <v>1</v>
      </c>
      <c r="F37" s="184" t="s">
        <v>1</v>
      </c>
      <c r="G37" s="184" t="s">
        <v>1</v>
      </c>
      <c r="H37" s="184" t="s">
        <v>1</v>
      </c>
      <c r="I37" s="184" t="s">
        <v>1</v>
      </c>
      <c r="J37" s="184" t="s">
        <v>1</v>
      </c>
      <c r="K37" s="184" t="s">
        <v>1</v>
      </c>
      <c r="L37" s="184" t="s">
        <v>1</v>
      </c>
      <c r="M37" s="184" t="s">
        <v>1</v>
      </c>
      <c r="N37" s="184" t="s">
        <v>1</v>
      </c>
      <c r="O37" s="184" t="s">
        <v>1</v>
      </c>
      <c r="Q37" s="181">
        <v>75</v>
      </c>
      <c r="R37" s="153" t="s">
        <v>282</v>
      </c>
      <c r="S37" s="135" t="s">
        <v>283</v>
      </c>
      <c r="T37" s="134" t="s">
        <v>282</v>
      </c>
      <c r="U37" s="694">
        <v>270</v>
      </c>
    </row>
    <row r="38" spans="1:21" ht="12.75">
      <c r="A38" s="153" t="str">
        <f t="shared" si="1"/>
        <v>Ghana</v>
      </c>
      <c r="B38" s="184" t="s">
        <v>1</v>
      </c>
      <c r="C38" s="184" t="s">
        <v>1</v>
      </c>
      <c r="D38" s="184" t="s">
        <v>1</v>
      </c>
      <c r="E38" s="184" t="s">
        <v>1</v>
      </c>
      <c r="F38" s="184" t="s">
        <v>1</v>
      </c>
      <c r="G38" s="184" t="s">
        <v>1</v>
      </c>
      <c r="H38" s="184" t="s">
        <v>1</v>
      </c>
      <c r="I38" s="184" t="s">
        <v>1</v>
      </c>
      <c r="J38" s="184" t="s">
        <v>1</v>
      </c>
      <c r="K38" s="184" t="s">
        <v>1</v>
      </c>
      <c r="L38" s="184" t="s">
        <v>1</v>
      </c>
      <c r="M38" s="184" t="s">
        <v>1</v>
      </c>
      <c r="N38" s="184" t="s">
        <v>1</v>
      </c>
      <c r="O38" s="184" t="s">
        <v>1</v>
      </c>
      <c r="Q38" s="181">
        <v>81</v>
      </c>
      <c r="R38" s="153" t="s">
        <v>284</v>
      </c>
      <c r="S38" s="135" t="s">
        <v>284</v>
      </c>
      <c r="T38" s="134" t="s">
        <v>284</v>
      </c>
      <c r="U38" s="694">
        <v>288</v>
      </c>
    </row>
    <row r="39" spans="1:21" ht="12.75">
      <c r="A39" s="153" t="str">
        <f t="shared" si="1"/>
        <v>Guinea</v>
      </c>
      <c r="B39" s="184" t="s">
        <v>1</v>
      </c>
      <c r="C39" s="184" t="s">
        <v>1</v>
      </c>
      <c r="D39" s="184" t="s">
        <v>1</v>
      </c>
      <c r="E39" s="184" t="s">
        <v>1</v>
      </c>
      <c r="F39" s="184" t="s">
        <v>1</v>
      </c>
      <c r="G39" s="184" t="s">
        <v>1</v>
      </c>
      <c r="H39" s="184" t="s">
        <v>1</v>
      </c>
      <c r="I39" s="184" t="s">
        <v>1</v>
      </c>
      <c r="J39" s="184" t="s">
        <v>1</v>
      </c>
      <c r="K39" s="184" t="s">
        <v>1</v>
      </c>
      <c r="L39" s="184" t="s">
        <v>1</v>
      </c>
      <c r="M39" s="184" t="s">
        <v>1</v>
      </c>
      <c r="N39" s="184" t="s">
        <v>1</v>
      </c>
      <c r="O39" s="184" t="s">
        <v>1</v>
      </c>
      <c r="Q39" s="181">
        <v>90</v>
      </c>
      <c r="R39" s="153" t="s">
        <v>285</v>
      </c>
      <c r="S39" s="135" t="s">
        <v>286</v>
      </c>
      <c r="T39" s="134" t="s">
        <v>285</v>
      </c>
      <c r="U39" s="694">
        <v>324</v>
      </c>
    </row>
    <row r="40" spans="1:21" ht="12.75">
      <c r="A40" s="153" t="str">
        <f t="shared" si="1"/>
        <v>Guinea-Bissau</v>
      </c>
      <c r="B40" s="184" t="s">
        <v>1</v>
      </c>
      <c r="C40" s="184" t="s">
        <v>1</v>
      </c>
      <c r="D40" s="184" t="s">
        <v>1</v>
      </c>
      <c r="E40" s="184" t="s">
        <v>1</v>
      </c>
      <c r="F40" s="184" t="s">
        <v>1</v>
      </c>
      <c r="G40" s="184" t="s">
        <v>1</v>
      </c>
      <c r="H40" s="184" t="s">
        <v>1</v>
      </c>
      <c r="I40" s="184" t="s">
        <v>1</v>
      </c>
      <c r="J40" s="184" t="s">
        <v>1</v>
      </c>
      <c r="K40" s="184" t="s">
        <v>1</v>
      </c>
      <c r="L40" s="184" t="s">
        <v>1</v>
      </c>
      <c r="M40" s="184" t="s">
        <v>1</v>
      </c>
      <c r="N40" s="184" t="s">
        <v>1</v>
      </c>
      <c r="O40" s="184" t="s">
        <v>1</v>
      </c>
      <c r="Q40" s="181">
        <v>175</v>
      </c>
      <c r="R40" s="153" t="s">
        <v>287</v>
      </c>
      <c r="S40" s="135" t="s">
        <v>288</v>
      </c>
      <c r="T40" s="134" t="s">
        <v>287</v>
      </c>
      <c r="U40" s="694">
        <v>624</v>
      </c>
    </row>
    <row r="41" spans="1:21" ht="12.75">
      <c r="A41" s="153" t="str">
        <f t="shared" si="1"/>
        <v>Kenya</v>
      </c>
      <c r="B41" s="184" t="s">
        <v>1</v>
      </c>
      <c r="C41" s="184" t="s">
        <v>1</v>
      </c>
      <c r="D41" s="184" t="s">
        <v>1</v>
      </c>
      <c r="E41" s="184" t="s">
        <v>1</v>
      </c>
      <c r="F41" s="184" t="s">
        <v>1</v>
      </c>
      <c r="G41" s="184" t="s">
        <v>1</v>
      </c>
      <c r="H41" s="184" t="s">
        <v>1</v>
      </c>
      <c r="I41" s="184" t="s">
        <v>1</v>
      </c>
      <c r="J41" s="184" t="s">
        <v>1</v>
      </c>
      <c r="K41" s="184" t="s">
        <v>1</v>
      </c>
      <c r="L41" s="184" t="s">
        <v>1</v>
      </c>
      <c r="M41" s="184" t="s">
        <v>1</v>
      </c>
      <c r="N41" s="184" t="s">
        <v>1</v>
      </c>
      <c r="O41" s="184" t="s">
        <v>1</v>
      </c>
      <c r="Q41" s="181">
        <v>114</v>
      </c>
      <c r="R41" s="153" t="s">
        <v>289</v>
      </c>
      <c r="S41" s="135" t="s">
        <v>289</v>
      </c>
      <c r="T41" s="134" t="s">
        <v>289</v>
      </c>
      <c r="U41" s="694">
        <v>404</v>
      </c>
    </row>
    <row r="42" spans="1:21" ht="12.75">
      <c r="A42" s="153" t="str">
        <f t="shared" si="1"/>
        <v>Lesotho</v>
      </c>
      <c r="B42" s="184" t="s">
        <v>1</v>
      </c>
      <c r="C42" s="184" t="s">
        <v>1</v>
      </c>
      <c r="D42" s="184" t="s">
        <v>1</v>
      </c>
      <c r="E42" s="184" t="s">
        <v>1</v>
      </c>
      <c r="F42" s="184" t="s">
        <v>1</v>
      </c>
      <c r="G42" s="184" t="s">
        <v>1</v>
      </c>
      <c r="H42" s="184" t="s">
        <v>1</v>
      </c>
      <c r="I42" s="184" t="s">
        <v>1</v>
      </c>
      <c r="J42" s="184" t="s">
        <v>1</v>
      </c>
      <c r="K42" s="184" t="s">
        <v>1</v>
      </c>
      <c r="L42" s="184" t="s">
        <v>1</v>
      </c>
      <c r="M42" s="184" t="s">
        <v>1</v>
      </c>
      <c r="N42" s="184" t="s">
        <v>1</v>
      </c>
      <c r="O42" s="184" t="s">
        <v>1</v>
      </c>
      <c r="Q42" s="181">
        <v>122</v>
      </c>
      <c r="R42" s="153" t="s">
        <v>290</v>
      </c>
      <c r="S42" s="135" t="s">
        <v>290</v>
      </c>
      <c r="T42" s="134" t="s">
        <v>290</v>
      </c>
      <c r="U42" s="694">
        <v>426</v>
      </c>
    </row>
    <row r="43" spans="1:21" ht="12.75">
      <c r="A43" s="153" t="str">
        <f t="shared" si="1"/>
        <v>Liberia</v>
      </c>
      <c r="B43" s="184" t="s">
        <v>1</v>
      </c>
      <c r="C43" s="184" t="s">
        <v>1</v>
      </c>
      <c r="D43" s="184" t="s">
        <v>1</v>
      </c>
      <c r="E43" s="184" t="s">
        <v>1</v>
      </c>
      <c r="F43" s="184" t="s">
        <v>1</v>
      </c>
      <c r="G43" s="184" t="s">
        <v>1</v>
      </c>
      <c r="H43" s="184" t="s">
        <v>1</v>
      </c>
      <c r="I43" s="184" t="s">
        <v>1</v>
      </c>
      <c r="J43" s="184" t="s">
        <v>1</v>
      </c>
      <c r="K43" s="184" t="s">
        <v>1</v>
      </c>
      <c r="L43" s="184" t="s">
        <v>1</v>
      </c>
      <c r="M43" s="184" t="s">
        <v>1</v>
      </c>
      <c r="N43" s="184" t="s">
        <v>1</v>
      </c>
      <c r="O43" s="184" t="s">
        <v>1</v>
      </c>
      <c r="Q43" s="181">
        <v>123</v>
      </c>
      <c r="R43" s="153" t="s">
        <v>291</v>
      </c>
      <c r="S43" s="135" t="s">
        <v>292</v>
      </c>
      <c r="T43" s="134" t="s">
        <v>291</v>
      </c>
      <c r="U43" s="694">
        <v>430</v>
      </c>
    </row>
    <row r="44" spans="1:21" ht="12.75">
      <c r="A44" s="153" t="str">
        <f t="shared" si="1"/>
        <v>Libyan Arab Jamahiriya</v>
      </c>
      <c r="B44" s="184" t="s">
        <v>1</v>
      </c>
      <c r="C44" s="184" t="s">
        <v>1</v>
      </c>
      <c r="D44" s="184" t="s">
        <v>1</v>
      </c>
      <c r="E44" s="184" t="s">
        <v>1</v>
      </c>
      <c r="F44" s="184" t="s">
        <v>1</v>
      </c>
      <c r="G44" s="184" t="s">
        <v>1</v>
      </c>
      <c r="H44" s="184" t="s">
        <v>1</v>
      </c>
      <c r="I44" s="184" t="s">
        <v>1</v>
      </c>
      <c r="J44" s="184" t="s">
        <v>1</v>
      </c>
      <c r="K44" s="184" t="s">
        <v>1</v>
      </c>
      <c r="L44" s="184" t="s">
        <v>1</v>
      </c>
      <c r="M44" s="184" t="s">
        <v>1</v>
      </c>
      <c r="N44" s="184" t="s">
        <v>1</v>
      </c>
      <c r="O44" s="184" t="s">
        <v>1</v>
      </c>
      <c r="Q44" s="181">
        <v>124</v>
      </c>
      <c r="R44" s="153" t="s">
        <v>293</v>
      </c>
      <c r="S44" s="135" t="s">
        <v>294</v>
      </c>
      <c r="T44" s="134" t="s">
        <v>295</v>
      </c>
      <c r="U44" s="694">
        <v>434</v>
      </c>
    </row>
    <row r="45" spans="1:21" ht="12.75">
      <c r="A45" s="153" t="str">
        <f t="shared" si="1"/>
        <v>Madagascar</v>
      </c>
      <c r="B45" s="184" t="s">
        <v>1</v>
      </c>
      <c r="C45" s="184" t="s">
        <v>1</v>
      </c>
      <c r="D45" s="184" t="s">
        <v>1</v>
      </c>
      <c r="E45" s="184" t="s">
        <v>1</v>
      </c>
      <c r="F45" s="184" t="s">
        <v>1</v>
      </c>
      <c r="G45" s="184" t="s">
        <v>1</v>
      </c>
      <c r="H45" s="184" t="s">
        <v>1</v>
      </c>
      <c r="I45" s="184" t="s">
        <v>1</v>
      </c>
      <c r="J45" s="184" t="s">
        <v>1</v>
      </c>
      <c r="K45" s="184" t="s">
        <v>1</v>
      </c>
      <c r="L45" s="184" t="s">
        <v>1</v>
      </c>
      <c r="M45" s="184" t="s">
        <v>1</v>
      </c>
      <c r="N45" s="184" t="s">
        <v>1</v>
      </c>
      <c r="O45" s="184" t="s">
        <v>1</v>
      </c>
      <c r="Q45" s="181">
        <v>129</v>
      </c>
      <c r="R45" s="153" t="s">
        <v>296</v>
      </c>
      <c r="S45" s="135" t="s">
        <v>296</v>
      </c>
      <c r="T45" s="134" t="s">
        <v>296</v>
      </c>
      <c r="U45" s="694">
        <v>450</v>
      </c>
    </row>
    <row r="46" spans="1:21" ht="12.75">
      <c r="A46" s="153" t="str">
        <f t="shared" si="1"/>
        <v>Malawi</v>
      </c>
      <c r="B46" s="184" t="s">
        <v>1</v>
      </c>
      <c r="C46" s="184" t="s">
        <v>1</v>
      </c>
      <c r="D46" s="184" t="s">
        <v>1</v>
      </c>
      <c r="E46" s="184" t="s">
        <v>1</v>
      </c>
      <c r="F46" s="184" t="s">
        <v>1</v>
      </c>
      <c r="G46" s="184" t="s">
        <v>1</v>
      </c>
      <c r="H46" s="184" t="s">
        <v>1</v>
      </c>
      <c r="I46" s="184" t="s">
        <v>1</v>
      </c>
      <c r="J46" s="184" t="s">
        <v>1</v>
      </c>
      <c r="K46" s="184" t="s">
        <v>1</v>
      </c>
      <c r="L46" s="184" t="s">
        <v>1</v>
      </c>
      <c r="M46" s="184" t="s">
        <v>1</v>
      </c>
      <c r="N46" s="184" t="s">
        <v>1</v>
      </c>
      <c r="O46" s="184" t="s">
        <v>1</v>
      </c>
      <c r="Q46" s="181">
        <v>130</v>
      </c>
      <c r="R46" s="153" t="s">
        <v>297</v>
      </c>
      <c r="S46" s="135" t="s">
        <v>297</v>
      </c>
      <c r="T46" s="134" t="s">
        <v>297</v>
      </c>
      <c r="U46" s="694">
        <v>454</v>
      </c>
    </row>
    <row r="47" spans="1:21" ht="12.75">
      <c r="A47" s="153" t="str">
        <f t="shared" si="1"/>
        <v>Mali</v>
      </c>
      <c r="B47" s="184" t="s">
        <v>1</v>
      </c>
      <c r="C47" s="184" t="s">
        <v>1</v>
      </c>
      <c r="D47" s="184" t="s">
        <v>1</v>
      </c>
      <c r="E47" s="184" t="s">
        <v>1</v>
      </c>
      <c r="F47" s="184" t="s">
        <v>1</v>
      </c>
      <c r="G47" s="184" t="s">
        <v>1</v>
      </c>
      <c r="H47" s="184" t="s">
        <v>1</v>
      </c>
      <c r="I47" s="184" t="s">
        <v>1</v>
      </c>
      <c r="J47" s="184" t="s">
        <v>1</v>
      </c>
      <c r="K47" s="184" t="s">
        <v>1</v>
      </c>
      <c r="L47" s="184" t="s">
        <v>1</v>
      </c>
      <c r="M47" s="184" t="s">
        <v>1</v>
      </c>
      <c r="N47" s="184" t="s">
        <v>1</v>
      </c>
      <c r="O47" s="184" t="s">
        <v>1</v>
      </c>
      <c r="Q47" s="181">
        <v>133</v>
      </c>
      <c r="R47" s="153" t="s">
        <v>298</v>
      </c>
      <c r="S47" s="135" t="s">
        <v>298</v>
      </c>
      <c r="T47" s="134" t="s">
        <v>298</v>
      </c>
      <c r="U47" s="694">
        <v>466</v>
      </c>
    </row>
    <row r="48" spans="1:21" ht="12.75">
      <c r="A48" s="153" t="str">
        <f t="shared" si="1"/>
        <v>Mauritania</v>
      </c>
      <c r="B48" s="184" t="s">
        <v>1</v>
      </c>
      <c r="C48" s="184" t="s">
        <v>1</v>
      </c>
      <c r="D48" s="184" t="s">
        <v>1</v>
      </c>
      <c r="E48" s="184" t="s">
        <v>1</v>
      </c>
      <c r="F48" s="184" t="s">
        <v>1</v>
      </c>
      <c r="G48" s="184" t="s">
        <v>1</v>
      </c>
      <c r="H48" s="184" t="s">
        <v>1</v>
      </c>
      <c r="I48" s="184" t="s">
        <v>1</v>
      </c>
      <c r="J48" s="184" t="s">
        <v>1</v>
      </c>
      <c r="K48" s="184" t="s">
        <v>1</v>
      </c>
      <c r="L48" s="184" t="s">
        <v>1</v>
      </c>
      <c r="M48" s="184" t="s">
        <v>1</v>
      </c>
      <c r="N48" s="184" t="s">
        <v>1</v>
      </c>
      <c r="O48" s="184" t="s">
        <v>1</v>
      </c>
      <c r="Q48" s="181">
        <v>136</v>
      </c>
      <c r="R48" s="153" t="s">
        <v>299</v>
      </c>
      <c r="S48" s="135" t="s">
        <v>300</v>
      </c>
      <c r="T48" s="134" t="s">
        <v>299</v>
      </c>
      <c r="U48" s="694">
        <v>478</v>
      </c>
    </row>
    <row r="49" spans="1:21" ht="12.75">
      <c r="A49" s="153" t="str">
        <f t="shared" si="1"/>
        <v>Mauritius</v>
      </c>
      <c r="B49" s="184" t="s">
        <v>1</v>
      </c>
      <c r="C49" s="184" t="s">
        <v>1</v>
      </c>
      <c r="D49" s="184" t="s">
        <v>1</v>
      </c>
      <c r="E49" s="184" t="s">
        <v>1</v>
      </c>
      <c r="F49" s="184" t="s">
        <v>1</v>
      </c>
      <c r="G49" s="184" t="s">
        <v>1</v>
      </c>
      <c r="H49" s="184" t="s">
        <v>1</v>
      </c>
      <c r="I49" s="184" t="s">
        <v>1</v>
      </c>
      <c r="J49" s="184" t="s">
        <v>1</v>
      </c>
      <c r="K49" s="184" t="s">
        <v>1</v>
      </c>
      <c r="L49" s="184" t="s">
        <v>1</v>
      </c>
      <c r="M49" s="184" t="s">
        <v>1</v>
      </c>
      <c r="N49" s="184" t="s">
        <v>1</v>
      </c>
      <c r="O49" s="184" t="s">
        <v>1</v>
      </c>
      <c r="Q49" s="181">
        <v>137</v>
      </c>
      <c r="R49" s="153" t="s">
        <v>301</v>
      </c>
      <c r="S49" s="135" t="s">
        <v>302</v>
      </c>
      <c r="T49" s="134" t="s">
        <v>303</v>
      </c>
      <c r="U49" s="694">
        <v>480</v>
      </c>
    </row>
    <row r="50" spans="1:21" ht="12.75">
      <c r="A50" s="153" t="str">
        <f t="shared" si="1"/>
        <v>Morocco</v>
      </c>
      <c r="B50" s="184" t="s">
        <v>1</v>
      </c>
      <c r="C50" s="184" t="s">
        <v>1</v>
      </c>
      <c r="D50" s="184" t="s">
        <v>1</v>
      </c>
      <c r="E50" s="184" t="s">
        <v>1</v>
      </c>
      <c r="F50" s="184" t="s">
        <v>1</v>
      </c>
      <c r="G50" s="184" t="s">
        <v>1</v>
      </c>
      <c r="H50" s="184" t="s">
        <v>1</v>
      </c>
      <c r="I50" s="184" t="s">
        <v>1</v>
      </c>
      <c r="J50" s="184" t="s">
        <v>1</v>
      </c>
      <c r="K50" s="184" t="s">
        <v>1</v>
      </c>
      <c r="L50" s="184" t="s">
        <v>1</v>
      </c>
      <c r="M50" s="184" t="s">
        <v>1</v>
      </c>
      <c r="N50" s="184" t="s">
        <v>1</v>
      </c>
      <c r="O50" s="184" t="s">
        <v>1</v>
      </c>
      <c r="Q50" s="181">
        <v>143</v>
      </c>
      <c r="R50" s="153" t="s">
        <v>304</v>
      </c>
      <c r="S50" s="135" t="s">
        <v>305</v>
      </c>
      <c r="T50" s="134" t="s">
        <v>306</v>
      </c>
      <c r="U50" s="694">
        <v>504</v>
      </c>
    </row>
    <row r="51" spans="1:21" ht="12.75">
      <c r="A51" s="153" t="str">
        <f t="shared" si="1"/>
        <v>Mozambique</v>
      </c>
      <c r="B51" s="184" t="s">
        <v>1</v>
      </c>
      <c r="C51" s="184" t="s">
        <v>1</v>
      </c>
      <c r="D51" s="184" t="s">
        <v>1</v>
      </c>
      <c r="E51" s="184" t="s">
        <v>1</v>
      </c>
      <c r="F51" s="184" t="s">
        <v>1</v>
      </c>
      <c r="G51" s="184" t="s">
        <v>1</v>
      </c>
      <c r="H51" s="184" t="s">
        <v>1</v>
      </c>
      <c r="I51" s="184" t="s">
        <v>1</v>
      </c>
      <c r="J51" s="184" t="s">
        <v>1</v>
      </c>
      <c r="K51" s="184" t="s">
        <v>1</v>
      </c>
      <c r="L51" s="184" t="s">
        <v>1</v>
      </c>
      <c r="M51" s="184" t="s">
        <v>1</v>
      </c>
      <c r="N51" s="184" t="s">
        <v>1</v>
      </c>
      <c r="O51" s="184" t="s">
        <v>1</v>
      </c>
      <c r="Q51" s="181">
        <v>144</v>
      </c>
      <c r="R51" s="153" t="s">
        <v>307</v>
      </c>
      <c r="S51" s="135" t="s">
        <v>307</v>
      </c>
      <c r="T51" s="134" t="s">
        <v>307</v>
      </c>
      <c r="U51" s="694">
        <v>508</v>
      </c>
    </row>
    <row r="52" spans="1:21" ht="12.75">
      <c r="A52" s="153" t="str">
        <f t="shared" si="1"/>
        <v>Namibia</v>
      </c>
      <c r="B52" s="184" t="s">
        <v>1</v>
      </c>
      <c r="C52" s="184" t="s">
        <v>1</v>
      </c>
      <c r="D52" s="184" t="s">
        <v>1</v>
      </c>
      <c r="E52" s="184" t="s">
        <v>1</v>
      </c>
      <c r="F52" s="184" t="s">
        <v>1</v>
      </c>
      <c r="G52" s="184" t="s">
        <v>1</v>
      </c>
      <c r="H52" s="184" t="s">
        <v>1</v>
      </c>
      <c r="I52" s="184" t="s">
        <v>1</v>
      </c>
      <c r="J52" s="184" t="s">
        <v>1</v>
      </c>
      <c r="K52" s="184" t="s">
        <v>1</v>
      </c>
      <c r="L52" s="184" t="s">
        <v>1</v>
      </c>
      <c r="M52" s="184" t="s">
        <v>1</v>
      </c>
      <c r="N52" s="184" t="s">
        <v>1</v>
      </c>
      <c r="O52" s="184" t="s">
        <v>1</v>
      </c>
      <c r="Q52" s="181">
        <v>147</v>
      </c>
      <c r="R52" s="153" t="s">
        <v>308</v>
      </c>
      <c r="S52" s="135" t="s">
        <v>309</v>
      </c>
      <c r="T52" s="134" t="s">
        <v>308</v>
      </c>
      <c r="U52" s="694">
        <v>516</v>
      </c>
    </row>
    <row r="53" spans="1:21" ht="12.75">
      <c r="A53" s="153" t="str">
        <f t="shared" si="1"/>
        <v>Niger</v>
      </c>
      <c r="B53" s="184" t="s">
        <v>1</v>
      </c>
      <c r="C53" s="184" t="s">
        <v>1</v>
      </c>
      <c r="D53" s="184" t="s">
        <v>1</v>
      </c>
      <c r="E53" s="184" t="s">
        <v>1</v>
      </c>
      <c r="F53" s="184" t="s">
        <v>1</v>
      </c>
      <c r="G53" s="184" t="s">
        <v>1</v>
      </c>
      <c r="H53" s="184" t="s">
        <v>1</v>
      </c>
      <c r="I53" s="184" t="s">
        <v>1</v>
      </c>
      <c r="J53" s="184" t="s">
        <v>1</v>
      </c>
      <c r="K53" s="184" t="s">
        <v>1</v>
      </c>
      <c r="L53" s="184" t="s">
        <v>1</v>
      </c>
      <c r="M53" s="184" t="s">
        <v>1</v>
      </c>
      <c r="N53" s="184" t="s">
        <v>1</v>
      </c>
      <c r="O53" s="184" t="s">
        <v>1</v>
      </c>
      <c r="Q53" s="181">
        <v>158</v>
      </c>
      <c r="R53" s="153" t="s">
        <v>310</v>
      </c>
      <c r="S53" s="135" t="s">
        <v>310</v>
      </c>
      <c r="T53" s="134" t="s">
        <v>311</v>
      </c>
      <c r="U53" s="694">
        <v>562</v>
      </c>
    </row>
    <row r="54" spans="1:21" ht="12.75">
      <c r="A54" s="153" t="str">
        <f t="shared" si="1"/>
        <v>Nigeria</v>
      </c>
      <c r="B54" s="184" t="s">
        <v>1</v>
      </c>
      <c r="C54" s="184" t="s">
        <v>1</v>
      </c>
      <c r="D54" s="184" t="s">
        <v>1</v>
      </c>
      <c r="E54" s="184" t="s">
        <v>1</v>
      </c>
      <c r="F54" s="184" t="s">
        <v>1</v>
      </c>
      <c r="G54" s="184" t="s">
        <v>1</v>
      </c>
      <c r="H54" s="184" t="s">
        <v>1</v>
      </c>
      <c r="I54" s="184" t="s">
        <v>1</v>
      </c>
      <c r="J54" s="184" t="s">
        <v>1</v>
      </c>
      <c r="K54" s="184" t="s">
        <v>1</v>
      </c>
      <c r="L54" s="184" t="s">
        <v>1</v>
      </c>
      <c r="M54" s="184" t="s">
        <v>1</v>
      </c>
      <c r="N54" s="184" t="s">
        <v>1</v>
      </c>
      <c r="O54" s="184" t="s">
        <v>1</v>
      </c>
      <c r="Q54" s="181">
        <v>159</v>
      </c>
      <c r="R54" s="153" t="s">
        <v>312</v>
      </c>
      <c r="S54" s="135" t="s">
        <v>313</v>
      </c>
      <c r="T54" s="134" t="s">
        <v>312</v>
      </c>
      <c r="U54" s="694">
        <v>566</v>
      </c>
    </row>
    <row r="55" spans="1:21" ht="12.75">
      <c r="A55" s="153" t="str">
        <f t="shared" si="1"/>
        <v>Réunion</v>
      </c>
      <c r="B55" s="184" t="s">
        <v>1</v>
      </c>
      <c r="C55" s="184" t="s">
        <v>1</v>
      </c>
      <c r="D55" s="184" t="s">
        <v>1</v>
      </c>
      <c r="E55" s="184" t="s">
        <v>1</v>
      </c>
      <c r="F55" s="184" t="s">
        <v>1</v>
      </c>
      <c r="G55" s="184" t="s">
        <v>1</v>
      </c>
      <c r="H55" s="184" t="s">
        <v>1</v>
      </c>
      <c r="I55" s="184" t="s">
        <v>1</v>
      </c>
      <c r="J55" s="184" t="s">
        <v>1</v>
      </c>
      <c r="K55" s="184" t="s">
        <v>1</v>
      </c>
      <c r="L55" s="184" t="s">
        <v>1</v>
      </c>
      <c r="M55" s="184" t="s">
        <v>1</v>
      </c>
      <c r="N55" s="184" t="s">
        <v>1</v>
      </c>
      <c r="O55" s="184" t="s">
        <v>1</v>
      </c>
      <c r="Q55" s="181">
        <v>182</v>
      </c>
      <c r="R55" s="153" t="s">
        <v>314</v>
      </c>
      <c r="S55" s="135" t="s">
        <v>314</v>
      </c>
      <c r="T55" s="134" t="s">
        <v>315</v>
      </c>
      <c r="U55" s="694">
        <v>638</v>
      </c>
    </row>
    <row r="56" spans="1:21" ht="12.75">
      <c r="A56" s="153" t="str">
        <f t="shared" si="1"/>
        <v>Rwanda</v>
      </c>
      <c r="B56" s="184" t="s">
        <v>1</v>
      </c>
      <c r="C56" s="184" t="s">
        <v>1</v>
      </c>
      <c r="D56" s="184" t="s">
        <v>1</v>
      </c>
      <c r="E56" s="184" t="s">
        <v>1</v>
      </c>
      <c r="F56" s="184" t="s">
        <v>1</v>
      </c>
      <c r="G56" s="184" t="s">
        <v>1</v>
      </c>
      <c r="H56" s="184" t="s">
        <v>1</v>
      </c>
      <c r="I56" s="184" t="s">
        <v>1</v>
      </c>
      <c r="J56" s="184" t="s">
        <v>1</v>
      </c>
      <c r="K56" s="184" t="s">
        <v>1</v>
      </c>
      <c r="L56" s="184" t="s">
        <v>1</v>
      </c>
      <c r="M56" s="184" t="s">
        <v>1</v>
      </c>
      <c r="N56" s="184" t="s">
        <v>1</v>
      </c>
      <c r="O56" s="184" t="s">
        <v>1</v>
      </c>
      <c r="Q56" s="181">
        <v>184</v>
      </c>
      <c r="R56" s="153" t="s">
        <v>316</v>
      </c>
      <c r="S56" s="135" t="s">
        <v>316</v>
      </c>
      <c r="T56" s="134" t="s">
        <v>316</v>
      </c>
      <c r="U56" s="694">
        <v>646</v>
      </c>
    </row>
    <row r="57" spans="1:21" ht="12.75">
      <c r="A57" s="153" t="str">
        <f t="shared" si="1"/>
        <v>Saint Helena</v>
      </c>
      <c r="B57" s="184" t="s">
        <v>1</v>
      </c>
      <c r="C57" s="184" t="s">
        <v>1</v>
      </c>
      <c r="D57" s="184" t="s">
        <v>1</v>
      </c>
      <c r="E57" s="184" t="s">
        <v>1</v>
      </c>
      <c r="F57" s="184" t="s">
        <v>1</v>
      </c>
      <c r="G57" s="184" t="s">
        <v>1</v>
      </c>
      <c r="H57" s="184" t="s">
        <v>1</v>
      </c>
      <c r="I57" s="184" t="s">
        <v>1</v>
      </c>
      <c r="J57" s="184" t="s">
        <v>1</v>
      </c>
      <c r="K57" s="184" t="s">
        <v>1</v>
      </c>
      <c r="L57" s="184" t="s">
        <v>1</v>
      </c>
      <c r="M57" s="184" t="s">
        <v>1</v>
      </c>
      <c r="N57" s="184" t="s">
        <v>1</v>
      </c>
      <c r="O57" s="184" t="s">
        <v>1</v>
      </c>
      <c r="Q57" s="181">
        <v>187</v>
      </c>
      <c r="R57" s="153" t="s">
        <v>317</v>
      </c>
      <c r="S57" s="135" t="s">
        <v>318</v>
      </c>
      <c r="T57" s="134" t="s">
        <v>319</v>
      </c>
      <c r="U57" s="694">
        <v>654</v>
      </c>
    </row>
    <row r="58" spans="1:21" ht="12.75">
      <c r="A58" s="153" t="str">
        <f t="shared" si="1"/>
        <v>São Tomé and  Principe</v>
      </c>
      <c r="B58" s="184" t="s">
        <v>1</v>
      </c>
      <c r="C58" s="184" t="s">
        <v>1</v>
      </c>
      <c r="D58" s="184" t="s">
        <v>1</v>
      </c>
      <c r="E58" s="184" t="s">
        <v>1</v>
      </c>
      <c r="F58" s="184" t="s">
        <v>1</v>
      </c>
      <c r="G58" s="184" t="s">
        <v>1</v>
      </c>
      <c r="H58" s="184" t="s">
        <v>1</v>
      </c>
      <c r="I58" s="184" t="s">
        <v>1</v>
      </c>
      <c r="J58" s="184" t="s">
        <v>1</v>
      </c>
      <c r="K58" s="184" t="s">
        <v>1</v>
      </c>
      <c r="L58" s="184" t="s">
        <v>1</v>
      </c>
      <c r="M58" s="184" t="s">
        <v>1</v>
      </c>
      <c r="N58" s="184" t="s">
        <v>1</v>
      </c>
      <c r="O58" s="184" t="s">
        <v>1</v>
      </c>
      <c r="Q58" s="181">
        <v>193</v>
      </c>
      <c r="R58" s="153" t="s">
        <v>320</v>
      </c>
      <c r="S58" s="135" t="s">
        <v>321</v>
      </c>
      <c r="T58" s="134" t="s">
        <v>322</v>
      </c>
      <c r="U58" s="694">
        <v>678</v>
      </c>
    </row>
    <row r="59" spans="1:21" ht="12.75">
      <c r="A59" s="153" t="str">
        <f t="shared" si="1"/>
        <v>Senegal</v>
      </c>
      <c r="B59" s="184" t="s">
        <v>1</v>
      </c>
      <c r="C59" s="184" t="s">
        <v>1</v>
      </c>
      <c r="D59" s="184" t="s">
        <v>1</v>
      </c>
      <c r="E59" s="184" t="s">
        <v>1</v>
      </c>
      <c r="F59" s="184" t="s">
        <v>1</v>
      </c>
      <c r="G59" s="184" t="s">
        <v>1</v>
      </c>
      <c r="H59" s="184" t="s">
        <v>1</v>
      </c>
      <c r="I59" s="184" t="s">
        <v>1</v>
      </c>
      <c r="J59" s="184" t="s">
        <v>1</v>
      </c>
      <c r="K59" s="184" t="s">
        <v>1</v>
      </c>
      <c r="L59" s="184" t="s">
        <v>1</v>
      </c>
      <c r="M59" s="184" t="s">
        <v>1</v>
      </c>
      <c r="N59" s="184" t="s">
        <v>1</v>
      </c>
      <c r="O59" s="184" t="s">
        <v>1</v>
      </c>
      <c r="Q59" s="181">
        <v>195</v>
      </c>
      <c r="R59" s="153" t="s">
        <v>323</v>
      </c>
      <c r="S59" s="135" t="s">
        <v>324</v>
      </c>
      <c r="T59" s="134" t="s">
        <v>323</v>
      </c>
      <c r="U59" s="694">
        <v>686</v>
      </c>
    </row>
    <row r="60" spans="1:21" ht="12.75">
      <c r="A60" s="153" t="str">
        <f t="shared" si="1"/>
        <v>Seychelles</v>
      </c>
      <c r="B60" s="184" t="s">
        <v>1</v>
      </c>
      <c r="C60" s="184" t="s">
        <v>1</v>
      </c>
      <c r="D60" s="184" t="s">
        <v>1</v>
      </c>
      <c r="E60" s="184" t="s">
        <v>1</v>
      </c>
      <c r="F60" s="184" t="s">
        <v>1</v>
      </c>
      <c r="G60" s="184" t="s">
        <v>1</v>
      </c>
      <c r="H60" s="184" t="s">
        <v>1</v>
      </c>
      <c r="I60" s="184" t="s">
        <v>1</v>
      </c>
      <c r="J60" s="184" t="s">
        <v>1</v>
      </c>
      <c r="K60" s="184" t="s">
        <v>1</v>
      </c>
      <c r="L60" s="184" t="s">
        <v>1</v>
      </c>
      <c r="M60" s="184" t="s">
        <v>1</v>
      </c>
      <c r="N60" s="184" t="s">
        <v>1</v>
      </c>
      <c r="O60" s="184" t="s">
        <v>1</v>
      </c>
      <c r="Q60" s="181">
        <v>196</v>
      </c>
      <c r="R60" s="153" t="s">
        <v>325</v>
      </c>
      <c r="S60" s="135" t="s">
        <v>325</v>
      </c>
      <c r="T60" s="134" t="s">
        <v>325</v>
      </c>
      <c r="U60" s="694">
        <v>690</v>
      </c>
    </row>
    <row r="61" spans="1:21" ht="12.75">
      <c r="A61" s="153" t="str">
        <f t="shared" si="1"/>
        <v>Sierra Leone</v>
      </c>
      <c r="B61" s="184" t="s">
        <v>1</v>
      </c>
      <c r="C61" s="184" t="s">
        <v>1</v>
      </c>
      <c r="D61" s="184" t="s">
        <v>1</v>
      </c>
      <c r="E61" s="184" t="s">
        <v>1</v>
      </c>
      <c r="F61" s="184" t="s">
        <v>1</v>
      </c>
      <c r="G61" s="184" t="s">
        <v>1</v>
      </c>
      <c r="H61" s="184" t="s">
        <v>1</v>
      </c>
      <c r="I61" s="184" t="s">
        <v>1</v>
      </c>
      <c r="J61" s="184" t="s">
        <v>1</v>
      </c>
      <c r="K61" s="184" t="s">
        <v>1</v>
      </c>
      <c r="L61" s="184" t="s">
        <v>1</v>
      </c>
      <c r="M61" s="184" t="s">
        <v>1</v>
      </c>
      <c r="N61" s="184" t="s">
        <v>1</v>
      </c>
      <c r="O61" s="184" t="s">
        <v>1</v>
      </c>
      <c r="Q61" s="181">
        <v>197</v>
      </c>
      <c r="R61" s="153" t="s">
        <v>326</v>
      </c>
      <c r="S61" s="135" t="s">
        <v>326</v>
      </c>
      <c r="T61" s="134" t="s">
        <v>327</v>
      </c>
      <c r="U61" s="694">
        <v>694</v>
      </c>
    </row>
    <row r="62" spans="1:21" ht="12.75">
      <c r="A62" s="153" t="str">
        <f t="shared" si="1"/>
        <v>Somalia</v>
      </c>
      <c r="B62" s="184" t="s">
        <v>1</v>
      </c>
      <c r="C62" s="184" t="s">
        <v>1</v>
      </c>
      <c r="D62" s="184" t="s">
        <v>1</v>
      </c>
      <c r="E62" s="184" t="s">
        <v>1</v>
      </c>
      <c r="F62" s="184" t="s">
        <v>1</v>
      </c>
      <c r="G62" s="184" t="s">
        <v>1</v>
      </c>
      <c r="H62" s="184" t="s">
        <v>1</v>
      </c>
      <c r="I62" s="184" t="s">
        <v>1</v>
      </c>
      <c r="J62" s="184" t="s">
        <v>1</v>
      </c>
      <c r="K62" s="184" t="s">
        <v>1</v>
      </c>
      <c r="L62" s="184" t="s">
        <v>1</v>
      </c>
      <c r="M62" s="184" t="s">
        <v>1</v>
      </c>
      <c r="N62" s="184" t="s">
        <v>1</v>
      </c>
      <c r="O62" s="184" t="s">
        <v>1</v>
      </c>
      <c r="Q62" s="181">
        <v>201</v>
      </c>
      <c r="R62" s="153" t="s">
        <v>328</v>
      </c>
      <c r="S62" s="135" t="s">
        <v>329</v>
      </c>
      <c r="T62" s="134" t="s">
        <v>328</v>
      </c>
      <c r="U62" s="694">
        <v>706</v>
      </c>
    </row>
    <row r="63" spans="1:21" ht="12.75">
      <c r="A63" s="153" t="str">
        <f t="shared" si="1"/>
        <v>South Africa</v>
      </c>
      <c r="B63" s="184" t="s">
        <v>1</v>
      </c>
      <c r="C63" s="184" t="s">
        <v>1</v>
      </c>
      <c r="D63" s="184" t="s">
        <v>1</v>
      </c>
      <c r="E63" s="184" t="s">
        <v>1</v>
      </c>
      <c r="F63" s="184" t="s">
        <v>1</v>
      </c>
      <c r="G63" s="184" t="s">
        <v>1</v>
      </c>
      <c r="H63" s="184" t="s">
        <v>1</v>
      </c>
      <c r="I63" s="184" t="s">
        <v>1</v>
      </c>
      <c r="J63" s="184" t="s">
        <v>1</v>
      </c>
      <c r="K63" s="184" t="s">
        <v>1</v>
      </c>
      <c r="L63" s="184" t="s">
        <v>1</v>
      </c>
      <c r="M63" s="184" t="s">
        <v>1</v>
      </c>
      <c r="N63" s="184" t="s">
        <v>1</v>
      </c>
      <c r="O63" s="184" t="s">
        <v>1</v>
      </c>
      <c r="Q63" s="181">
        <v>202</v>
      </c>
      <c r="R63" s="153" t="s">
        <v>330</v>
      </c>
      <c r="S63" s="135" t="s">
        <v>331</v>
      </c>
      <c r="T63" s="134" t="s">
        <v>332</v>
      </c>
      <c r="U63" s="694">
        <v>710</v>
      </c>
    </row>
    <row r="64" spans="1:21" ht="12.75">
      <c r="A64" s="153" t="str">
        <f t="shared" si="1"/>
        <v>Sudan</v>
      </c>
      <c r="B64" s="184" t="s">
        <v>1</v>
      </c>
      <c r="C64" s="184" t="s">
        <v>1</v>
      </c>
      <c r="D64" s="184" t="s">
        <v>1</v>
      </c>
      <c r="E64" s="184" t="s">
        <v>1</v>
      </c>
      <c r="F64" s="184" t="s">
        <v>1</v>
      </c>
      <c r="G64" s="184" t="s">
        <v>1</v>
      </c>
      <c r="H64" s="184" t="s">
        <v>1</v>
      </c>
      <c r="I64" s="184" t="s">
        <v>1</v>
      </c>
      <c r="J64" s="184" t="s">
        <v>1</v>
      </c>
      <c r="K64" s="184" t="s">
        <v>1</v>
      </c>
      <c r="L64" s="184" t="s">
        <v>1</v>
      </c>
      <c r="M64" s="184" t="s">
        <v>1</v>
      </c>
      <c r="N64" s="184" t="s">
        <v>1</v>
      </c>
      <c r="O64" s="184" t="s">
        <v>1</v>
      </c>
      <c r="Q64" s="181">
        <v>206</v>
      </c>
      <c r="R64" s="153" t="s">
        <v>333</v>
      </c>
      <c r="S64" s="135" t="s">
        <v>334</v>
      </c>
      <c r="T64" s="134" t="s">
        <v>335</v>
      </c>
      <c r="U64" s="694">
        <v>736</v>
      </c>
    </row>
    <row r="65" spans="1:21" ht="12.75">
      <c r="A65" s="153" t="str">
        <f t="shared" si="1"/>
        <v>Swaziland</v>
      </c>
      <c r="B65" s="184" t="s">
        <v>1</v>
      </c>
      <c r="C65" s="184" t="s">
        <v>1</v>
      </c>
      <c r="D65" s="184" t="s">
        <v>1</v>
      </c>
      <c r="E65" s="184" t="s">
        <v>1</v>
      </c>
      <c r="F65" s="184" t="s">
        <v>1</v>
      </c>
      <c r="G65" s="184" t="s">
        <v>1</v>
      </c>
      <c r="H65" s="184" t="s">
        <v>1</v>
      </c>
      <c r="I65" s="184" t="s">
        <v>1</v>
      </c>
      <c r="J65" s="184" t="s">
        <v>1</v>
      </c>
      <c r="K65" s="184" t="s">
        <v>1</v>
      </c>
      <c r="L65" s="184" t="s">
        <v>1</v>
      </c>
      <c r="M65" s="184" t="s">
        <v>1</v>
      </c>
      <c r="N65" s="184" t="s">
        <v>1</v>
      </c>
      <c r="O65" s="184" t="s">
        <v>1</v>
      </c>
      <c r="Q65" s="181">
        <v>209</v>
      </c>
      <c r="R65" s="153" t="s">
        <v>336</v>
      </c>
      <c r="S65" s="135" t="s">
        <v>336</v>
      </c>
      <c r="T65" s="134" t="s">
        <v>337</v>
      </c>
      <c r="U65" s="694">
        <v>748</v>
      </c>
    </row>
    <row r="66" spans="1:21" ht="12.75">
      <c r="A66" s="153" t="str">
        <f t="shared" si="1"/>
        <v>Tanzania, United Republic of </v>
      </c>
      <c r="B66" s="184" t="s">
        <v>1</v>
      </c>
      <c r="C66" s="184" t="s">
        <v>1</v>
      </c>
      <c r="D66" s="184" t="s">
        <v>1</v>
      </c>
      <c r="E66" s="184" t="s">
        <v>1</v>
      </c>
      <c r="F66" s="184" t="s">
        <v>1</v>
      </c>
      <c r="G66" s="184" t="s">
        <v>1</v>
      </c>
      <c r="H66" s="184" t="s">
        <v>1</v>
      </c>
      <c r="I66" s="184" t="s">
        <v>1</v>
      </c>
      <c r="J66" s="184" t="s">
        <v>1</v>
      </c>
      <c r="K66" s="184" t="s">
        <v>1</v>
      </c>
      <c r="L66" s="184" t="s">
        <v>1</v>
      </c>
      <c r="M66" s="184" t="s">
        <v>1</v>
      </c>
      <c r="N66" s="184" t="s">
        <v>1</v>
      </c>
      <c r="O66" s="184" t="s">
        <v>1</v>
      </c>
      <c r="Q66" s="181">
        <v>215</v>
      </c>
      <c r="R66" s="153" t="s">
        <v>338</v>
      </c>
      <c r="S66" s="135" t="s">
        <v>339</v>
      </c>
      <c r="T66" s="134" t="s">
        <v>340</v>
      </c>
      <c r="U66" s="694">
        <v>834</v>
      </c>
    </row>
    <row r="67" spans="1:21" ht="12.75">
      <c r="A67" s="153" t="str">
        <f t="shared" si="1"/>
        <v>Togo</v>
      </c>
      <c r="B67" s="184" t="s">
        <v>1</v>
      </c>
      <c r="C67" s="184" t="s">
        <v>1</v>
      </c>
      <c r="D67" s="184" t="s">
        <v>1</v>
      </c>
      <c r="E67" s="184" t="s">
        <v>1</v>
      </c>
      <c r="F67" s="184" t="s">
        <v>1</v>
      </c>
      <c r="G67" s="184" t="s">
        <v>1</v>
      </c>
      <c r="H67" s="184" t="s">
        <v>1</v>
      </c>
      <c r="I67" s="184" t="s">
        <v>1</v>
      </c>
      <c r="J67" s="184" t="s">
        <v>1</v>
      </c>
      <c r="K67" s="184" t="s">
        <v>1</v>
      </c>
      <c r="L67" s="184" t="s">
        <v>1</v>
      </c>
      <c r="M67" s="184" t="s">
        <v>1</v>
      </c>
      <c r="N67" s="184" t="s">
        <v>1</v>
      </c>
      <c r="O67" s="184" t="s">
        <v>1</v>
      </c>
      <c r="Q67" s="181">
        <v>217</v>
      </c>
      <c r="R67" s="153" t="s">
        <v>341</v>
      </c>
      <c r="S67" s="135" t="s">
        <v>341</v>
      </c>
      <c r="T67" s="134" t="s">
        <v>341</v>
      </c>
      <c r="U67" s="694">
        <v>768</v>
      </c>
    </row>
    <row r="68" spans="1:21" ht="12.75">
      <c r="A68" s="153" t="str">
        <f t="shared" si="1"/>
        <v>Tunisia</v>
      </c>
      <c r="B68" s="184" t="s">
        <v>1</v>
      </c>
      <c r="C68" s="184" t="s">
        <v>1</v>
      </c>
      <c r="D68" s="184" t="s">
        <v>1</v>
      </c>
      <c r="E68" s="184" t="s">
        <v>1</v>
      </c>
      <c r="F68" s="184" t="s">
        <v>1</v>
      </c>
      <c r="G68" s="184" t="s">
        <v>1</v>
      </c>
      <c r="H68" s="184" t="s">
        <v>1</v>
      </c>
      <c r="I68" s="184" t="s">
        <v>1</v>
      </c>
      <c r="J68" s="184" t="s">
        <v>1</v>
      </c>
      <c r="K68" s="184" t="s">
        <v>1</v>
      </c>
      <c r="L68" s="184" t="s">
        <v>1</v>
      </c>
      <c r="M68" s="184" t="s">
        <v>1</v>
      </c>
      <c r="N68" s="184" t="s">
        <v>1</v>
      </c>
      <c r="O68" s="184" t="s">
        <v>1</v>
      </c>
      <c r="Q68" s="181">
        <v>222</v>
      </c>
      <c r="R68" s="153" t="s">
        <v>342</v>
      </c>
      <c r="S68" s="135" t="s">
        <v>343</v>
      </c>
      <c r="T68" s="134" t="s">
        <v>344</v>
      </c>
      <c r="U68" s="694">
        <v>788</v>
      </c>
    </row>
    <row r="69" spans="1:21" ht="12.75">
      <c r="A69" s="153" t="str">
        <f t="shared" si="1"/>
        <v>Uganda</v>
      </c>
      <c r="B69" s="184" t="s">
        <v>1</v>
      </c>
      <c r="C69" s="184" t="s">
        <v>1</v>
      </c>
      <c r="D69" s="184" t="s">
        <v>1</v>
      </c>
      <c r="E69" s="184" t="s">
        <v>1</v>
      </c>
      <c r="F69" s="184" t="s">
        <v>1</v>
      </c>
      <c r="G69" s="184" t="s">
        <v>1</v>
      </c>
      <c r="H69" s="184" t="s">
        <v>1</v>
      </c>
      <c r="I69" s="184" t="s">
        <v>1</v>
      </c>
      <c r="J69" s="184" t="s">
        <v>1</v>
      </c>
      <c r="K69" s="184" t="s">
        <v>1</v>
      </c>
      <c r="L69" s="184" t="s">
        <v>1</v>
      </c>
      <c r="M69" s="184" t="s">
        <v>1</v>
      </c>
      <c r="N69" s="184" t="s">
        <v>1</v>
      </c>
      <c r="O69" s="184" t="s">
        <v>1</v>
      </c>
      <c r="Q69" s="181">
        <v>226</v>
      </c>
      <c r="R69" s="153" t="s">
        <v>345</v>
      </c>
      <c r="S69" s="135" t="s">
        <v>346</v>
      </c>
      <c r="T69" s="134" t="s">
        <v>345</v>
      </c>
      <c r="U69" s="694">
        <v>800</v>
      </c>
    </row>
    <row r="70" spans="1:21" ht="12.75">
      <c r="A70" s="153" t="str">
        <f t="shared" si="1"/>
        <v>Zambia</v>
      </c>
      <c r="B70" s="184" t="s">
        <v>1</v>
      </c>
      <c r="C70" s="184" t="s">
        <v>1</v>
      </c>
      <c r="D70" s="184" t="s">
        <v>1</v>
      </c>
      <c r="E70" s="184" t="s">
        <v>1</v>
      </c>
      <c r="F70" s="184" t="s">
        <v>1</v>
      </c>
      <c r="G70" s="184" t="s">
        <v>1</v>
      </c>
      <c r="H70" s="184" t="s">
        <v>1</v>
      </c>
      <c r="I70" s="184" t="s">
        <v>1</v>
      </c>
      <c r="J70" s="184" t="s">
        <v>1</v>
      </c>
      <c r="K70" s="184" t="s">
        <v>1</v>
      </c>
      <c r="L70" s="184" t="s">
        <v>1</v>
      </c>
      <c r="M70" s="184" t="s">
        <v>1</v>
      </c>
      <c r="N70" s="184" t="s">
        <v>1</v>
      </c>
      <c r="O70" s="184" t="s">
        <v>1</v>
      </c>
      <c r="Q70" s="181">
        <v>251</v>
      </c>
      <c r="R70" s="153" t="s">
        <v>347</v>
      </c>
      <c r="S70" s="135" t="s">
        <v>348</v>
      </c>
      <c r="T70" s="134" t="s">
        <v>347</v>
      </c>
      <c r="U70" s="694">
        <v>894</v>
      </c>
    </row>
    <row r="71" spans="1:21" ht="13.5" thickBot="1">
      <c r="A71" s="185" t="str">
        <f t="shared" si="1"/>
        <v>Zimbabwe</v>
      </c>
      <c r="B71" s="186" t="s">
        <v>1</v>
      </c>
      <c r="C71" s="186" t="s">
        <v>1</v>
      </c>
      <c r="D71" s="186" t="s">
        <v>1</v>
      </c>
      <c r="E71" s="186" t="s">
        <v>1</v>
      </c>
      <c r="F71" s="186" t="s">
        <v>1</v>
      </c>
      <c r="G71" s="186" t="s">
        <v>1</v>
      </c>
      <c r="H71" s="186" t="s">
        <v>1</v>
      </c>
      <c r="I71" s="186" t="s">
        <v>1</v>
      </c>
      <c r="J71" s="186" t="s">
        <v>1</v>
      </c>
      <c r="K71" s="186" t="s">
        <v>1</v>
      </c>
      <c r="L71" s="186" t="s">
        <v>1</v>
      </c>
      <c r="M71" s="186" t="s">
        <v>1</v>
      </c>
      <c r="N71" s="186" t="s">
        <v>1</v>
      </c>
      <c r="O71" s="186" t="s">
        <v>1</v>
      </c>
      <c r="Q71" s="181">
        <v>181</v>
      </c>
      <c r="R71" s="185" t="s">
        <v>349</v>
      </c>
      <c r="S71" s="577" t="s">
        <v>349</v>
      </c>
      <c r="T71" s="631" t="s">
        <v>349</v>
      </c>
      <c r="U71" s="694">
        <v>716</v>
      </c>
    </row>
    <row r="72" spans="1:21" s="183" customFormat="1" ht="12.75">
      <c r="A72" s="178" t="str">
        <f>R72</f>
        <v>ASIA</v>
      </c>
      <c r="B72" s="187">
        <f aca="true" t="shared" si="2" ref="B72:O72">SUM(B73:B121)</f>
        <v>0</v>
      </c>
      <c r="C72" s="187">
        <f t="shared" si="2"/>
        <v>0</v>
      </c>
      <c r="D72" s="187">
        <f t="shared" si="2"/>
        <v>0</v>
      </c>
      <c r="E72" s="187">
        <f t="shared" si="2"/>
        <v>0</v>
      </c>
      <c r="F72" s="187">
        <f t="shared" si="2"/>
        <v>0</v>
      </c>
      <c r="G72" s="187">
        <f t="shared" si="2"/>
        <v>0</v>
      </c>
      <c r="H72" s="187">
        <f t="shared" si="2"/>
        <v>0</v>
      </c>
      <c r="I72" s="187">
        <f>SUM(I73:I121)</f>
        <v>0</v>
      </c>
      <c r="J72" s="187">
        <f t="shared" si="2"/>
        <v>0</v>
      </c>
      <c r="K72" s="187">
        <f t="shared" si="2"/>
        <v>0</v>
      </c>
      <c r="L72" s="187">
        <f t="shared" si="2"/>
        <v>0</v>
      </c>
      <c r="M72" s="187">
        <f t="shared" si="2"/>
        <v>0</v>
      </c>
      <c r="N72" s="187">
        <f t="shared" si="2"/>
        <v>0</v>
      </c>
      <c r="O72" s="187">
        <f t="shared" si="2"/>
        <v>0</v>
      </c>
      <c r="Q72" s="181"/>
      <c r="R72" s="178" t="s">
        <v>350</v>
      </c>
      <c r="S72" s="183" t="s">
        <v>351</v>
      </c>
      <c r="T72" s="635" t="s">
        <v>350</v>
      </c>
      <c r="U72" s="694"/>
    </row>
    <row r="73" spans="1:21" ht="12.75">
      <c r="A73" s="153" t="str">
        <f>R73</f>
        <v>Afghanistan</v>
      </c>
      <c r="B73" s="184" t="s">
        <v>1</v>
      </c>
      <c r="C73" s="184" t="s">
        <v>1</v>
      </c>
      <c r="D73" s="184" t="s">
        <v>1</v>
      </c>
      <c r="E73" s="184" t="s">
        <v>1</v>
      </c>
      <c r="F73" s="184" t="s">
        <v>1</v>
      </c>
      <c r="G73" s="184" t="s">
        <v>1</v>
      </c>
      <c r="H73" s="184" t="s">
        <v>1</v>
      </c>
      <c r="I73" s="184" t="s">
        <v>1</v>
      </c>
      <c r="J73" s="184" t="s">
        <v>1</v>
      </c>
      <c r="K73" s="184" t="s">
        <v>1</v>
      </c>
      <c r="L73" s="184" t="s">
        <v>1</v>
      </c>
      <c r="M73" s="184" t="s">
        <v>1</v>
      </c>
      <c r="N73" s="184" t="s">
        <v>1</v>
      </c>
      <c r="O73" s="184" t="s">
        <v>1</v>
      </c>
      <c r="Q73" s="181">
        <v>2</v>
      </c>
      <c r="R73" s="153" t="s">
        <v>352</v>
      </c>
      <c r="S73" s="135" t="s">
        <v>352</v>
      </c>
      <c r="T73" s="134" t="s">
        <v>353</v>
      </c>
      <c r="U73" s="694">
        <v>4</v>
      </c>
    </row>
    <row r="74" spans="1:21" ht="12.75">
      <c r="A74" s="153" t="str">
        <f aca="true" t="shared" si="3" ref="A74:A120">R74</f>
        <v>Armenia</v>
      </c>
      <c r="B74" s="184" t="s">
        <v>1</v>
      </c>
      <c r="C74" s="184" t="s">
        <v>1</v>
      </c>
      <c r="D74" s="184" t="s">
        <v>1</v>
      </c>
      <c r="E74" s="184" t="s">
        <v>1</v>
      </c>
      <c r="F74" s="184" t="s">
        <v>1</v>
      </c>
      <c r="G74" s="184" t="s">
        <v>1</v>
      </c>
      <c r="H74" s="184" t="s">
        <v>1</v>
      </c>
      <c r="I74" s="184" t="s">
        <v>1</v>
      </c>
      <c r="J74" s="184" t="s">
        <v>1</v>
      </c>
      <c r="K74" s="184" t="s">
        <v>1</v>
      </c>
      <c r="L74" s="184" t="s">
        <v>1</v>
      </c>
      <c r="M74" s="184" t="s">
        <v>1</v>
      </c>
      <c r="N74" s="184" t="s">
        <v>1</v>
      </c>
      <c r="O74" s="184" t="s">
        <v>1</v>
      </c>
      <c r="Q74" s="181">
        <v>1</v>
      </c>
      <c r="R74" s="153" t="s">
        <v>354</v>
      </c>
      <c r="S74" s="135" t="s">
        <v>355</v>
      </c>
      <c r="T74" s="134" t="s">
        <v>354</v>
      </c>
      <c r="U74" s="694">
        <v>51</v>
      </c>
    </row>
    <row r="75" spans="1:21" ht="12.75">
      <c r="A75" s="153" t="str">
        <f t="shared" si="3"/>
        <v>Azerbaijan</v>
      </c>
      <c r="B75" s="184" t="s">
        <v>1</v>
      </c>
      <c r="C75" s="184" t="s">
        <v>1</v>
      </c>
      <c r="D75" s="184" t="s">
        <v>1</v>
      </c>
      <c r="E75" s="184" t="s">
        <v>1</v>
      </c>
      <c r="F75" s="184" t="s">
        <v>1</v>
      </c>
      <c r="G75" s="184" t="s">
        <v>1</v>
      </c>
      <c r="H75" s="184" t="s">
        <v>1</v>
      </c>
      <c r="I75" s="184" t="s">
        <v>1</v>
      </c>
      <c r="J75" s="184" t="s">
        <v>1</v>
      </c>
      <c r="K75" s="184" t="s">
        <v>1</v>
      </c>
      <c r="L75" s="184" t="s">
        <v>1</v>
      </c>
      <c r="M75" s="184" t="s">
        <v>1</v>
      </c>
      <c r="N75" s="184" t="s">
        <v>1</v>
      </c>
      <c r="O75" s="184" t="s">
        <v>1</v>
      </c>
      <c r="Q75" s="181">
        <v>52</v>
      </c>
      <c r="R75" s="153" t="s">
        <v>356</v>
      </c>
      <c r="S75" s="135" t="s">
        <v>357</v>
      </c>
      <c r="T75" s="134" t="s">
        <v>358</v>
      </c>
      <c r="U75" s="694">
        <v>31</v>
      </c>
    </row>
    <row r="76" spans="1:21" ht="12.75">
      <c r="A76" s="153" t="str">
        <f t="shared" si="3"/>
        <v>Bahrain</v>
      </c>
      <c r="B76" s="184" t="s">
        <v>1</v>
      </c>
      <c r="C76" s="184" t="s">
        <v>1</v>
      </c>
      <c r="D76" s="184" t="s">
        <v>1</v>
      </c>
      <c r="E76" s="184" t="s">
        <v>1</v>
      </c>
      <c r="F76" s="184" t="s">
        <v>1</v>
      </c>
      <c r="G76" s="184" t="s">
        <v>1</v>
      </c>
      <c r="H76" s="184" t="s">
        <v>1</v>
      </c>
      <c r="I76" s="184" t="s">
        <v>1</v>
      </c>
      <c r="J76" s="184" t="s">
        <v>1</v>
      </c>
      <c r="K76" s="184" t="s">
        <v>1</v>
      </c>
      <c r="L76" s="184" t="s">
        <v>1</v>
      </c>
      <c r="M76" s="184" t="s">
        <v>1</v>
      </c>
      <c r="N76" s="184" t="s">
        <v>1</v>
      </c>
      <c r="O76" s="184" t="s">
        <v>1</v>
      </c>
      <c r="Q76" s="181">
        <v>13</v>
      </c>
      <c r="R76" s="153" t="s">
        <v>359</v>
      </c>
      <c r="S76" s="135" t="s">
        <v>360</v>
      </c>
      <c r="T76" s="134" t="s">
        <v>361</v>
      </c>
      <c r="U76" s="694">
        <v>48</v>
      </c>
    </row>
    <row r="77" spans="1:21" ht="12.75">
      <c r="A77" s="153" t="str">
        <f t="shared" si="3"/>
        <v>Bangladesh</v>
      </c>
      <c r="B77" s="184" t="s">
        <v>1</v>
      </c>
      <c r="C77" s="184" t="s">
        <v>1</v>
      </c>
      <c r="D77" s="184" t="s">
        <v>1</v>
      </c>
      <c r="E77" s="184" t="s">
        <v>1</v>
      </c>
      <c r="F77" s="184" t="s">
        <v>1</v>
      </c>
      <c r="G77" s="184" t="s">
        <v>1</v>
      </c>
      <c r="H77" s="184" t="s">
        <v>1</v>
      </c>
      <c r="I77" s="184" t="s">
        <v>1</v>
      </c>
      <c r="J77" s="184" t="s">
        <v>1</v>
      </c>
      <c r="K77" s="184" t="s">
        <v>1</v>
      </c>
      <c r="L77" s="184" t="s">
        <v>1</v>
      </c>
      <c r="M77" s="184" t="s">
        <v>1</v>
      </c>
      <c r="N77" s="184" t="s">
        <v>1</v>
      </c>
      <c r="O77" s="184" t="s">
        <v>1</v>
      </c>
      <c r="Q77" s="181">
        <v>16</v>
      </c>
      <c r="R77" s="153" t="s">
        <v>362</v>
      </c>
      <c r="S77" s="135" t="s">
        <v>362</v>
      </c>
      <c r="T77" s="134" t="s">
        <v>362</v>
      </c>
      <c r="U77" s="694">
        <v>50</v>
      </c>
    </row>
    <row r="78" spans="1:21" ht="12.75">
      <c r="A78" s="153" t="str">
        <f t="shared" si="3"/>
        <v>Bhutan</v>
      </c>
      <c r="B78" s="184" t="s">
        <v>1</v>
      </c>
      <c r="C78" s="184" t="s">
        <v>1</v>
      </c>
      <c r="D78" s="184" t="s">
        <v>1</v>
      </c>
      <c r="E78" s="184" t="s">
        <v>1</v>
      </c>
      <c r="F78" s="184" t="s">
        <v>1</v>
      </c>
      <c r="G78" s="184" t="s">
        <v>1</v>
      </c>
      <c r="H78" s="184" t="s">
        <v>1</v>
      </c>
      <c r="I78" s="184" t="s">
        <v>1</v>
      </c>
      <c r="J78" s="184" t="s">
        <v>1</v>
      </c>
      <c r="K78" s="184" t="s">
        <v>1</v>
      </c>
      <c r="L78" s="184" t="s">
        <v>1</v>
      </c>
      <c r="M78" s="184" t="s">
        <v>1</v>
      </c>
      <c r="N78" s="184" t="s">
        <v>1</v>
      </c>
      <c r="O78" s="184" t="s">
        <v>1</v>
      </c>
      <c r="Q78" s="181">
        <v>18</v>
      </c>
      <c r="R78" s="153" t="s">
        <v>363</v>
      </c>
      <c r="S78" s="135" t="s">
        <v>364</v>
      </c>
      <c r="T78" s="134" t="s">
        <v>365</v>
      </c>
      <c r="U78" s="694">
        <v>64</v>
      </c>
    </row>
    <row r="79" spans="1:21" ht="12.75">
      <c r="A79" s="153" t="str">
        <f t="shared" si="3"/>
        <v>Brunei Darussalam</v>
      </c>
      <c r="B79" s="184" t="s">
        <v>1</v>
      </c>
      <c r="C79" s="184" t="s">
        <v>1</v>
      </c>
      <c r="D79" s="184" t="s">
        <v>1</v>
      </c>
      <c r="E79" s="184" t="s">
        <v>1</v>
      </c>
      <c r="F79" s="184" t="s">
        <v>1</v>
      </c>
      <c r="G79" s="184" t="s">
        <v>1</v>
      </c>
      <c r="H79" s="184" t="s">
        <v>1</v>
      </c>
      <c r="I79" s="184" t="s">
        <v>1</v>
      </c>
      <c r="J79" s="184" t="s">
        <v>1</v>
      </c>
      <c r="K79" s="184" t="s">
        <v>1</v>
      </c>
      <c r="L79" s="184" t="s">
        <v>1</v>
      </c>
      <c r="M79" s="184" t="s">
        <v>1</v>
      </c>
      <c r="N79" s="184" t="s">
        <v>1</v>
      </c>
      <c r="O79" s="184" t="s">
        <v>1</v>
      </c>
      <c r="Q79" s="181">
        <v>26</v>
      </c>
      <c r="R79" s="153" t="s">
        <v>366</v>
      </c>
      <c r="S79" s="135" t="s">
        <v>367</v>
      </c>
      <c r="T79" s="134" t="s">
        <v>366</v>
      </c>
      <c r="U79" s="694">
        <v>96</v>
      </c>
    </row>
    <row r="80" spans="1:21" ht="12.75">
      <c r="A80" s="153" t="str">
        <f t="shared" si="3"/>
        <v>Cambodia</v>
      </c>
      <c r="B80" s="184" t="s">
        <v>1</v>
      </c>
      <c r="C80" s="184" t="s">
        <v>1</v>
      </c>
      <c r="D80" s="184" t="s">
        <v>1</v>
      </c>
      <c r="E80" s="184" t="s">
        <v>1</v>
      </c>
      <c r="F80" s="184" t="s">
        <v>1</v>
      </c>
      <c r="G80" s="184" t="s">
        <v>1</v>
      </c>
      <c r="H80" s="184" t="s">
        <v>1</v>
      </c>
      <c r="I80" s="184" t="s">
        <v>1</v>
      </c>
      <c r="J80" s="184" t="s">
        <v>1</v>
      </c>
      <c r="K80" s="184" t="s">
        <v>1</v>
      </c>
      <c r="L80" s="184" t="s">
        <v>1</v>
      </c>
      <c r="M80" s="184" t="s">
        <v>1</v>
      </c>
      <c r="N80" s="184" t="s">
        <v>1</v>
      </c>
      <c r="O80" s="184" t="s">
        <v>1</v>
      </c>
      <c r="Q80" s="181">
        <v>115</v>
      </c>
      <c r="R80" s="153" t="s">
        <v>368</v>
      </c>
      <c r="S80" s="135" t="s">
        <v>369</v>
      </c>
      <c r="T80" s="134" t="s">
        <v>370</v>
      </c>
      <c r="U80" s="694">
        <v>116</v>
      </c>
    </row>
    <row r="81" spans="1:21" ht="12.75">
      <c r="A81" s="153" t="str">
        <f t="shared" si="3"/>
        <v>China* </v>
      </c>
      <c r="B81" s="184" t="s">
        <v>1</v>
      </c>
      <c r="C81" s="184" t="s">
        <v>1</v>
      </c>
      <c r="D81" s="184" t="s">
        <v>1</v>
      </c>
      <c r="E81" s="184" t="s">
        <v>1</v>
      </c>
      <c r="F81" s="184" t="s">
        <v>1</v>
      </c>
      <c r="G81" s="184" t="s">
        <v>1</v>
      </c>
      <c r="H81" s="184" t="s">
        <v>1</v>
      </c>
      <c r="I81" s="184" t="s">
        <v>1</v>
      </c>
      <c r="J81" s="184" t="s">
        <v>1</v>
      </c>
      <c r="K81" s="184" t="s">
        <v>1</v>
      </c>
      <c r="L81" s="184" t="s">
        <v>1</v>
      </c>
      <c r="M81" s="184" t="s">
        <v>1</v>
      </c>
      <c r="N81" s="184" t="s">
        <v>1</v>
      </c>
      <c r="O81" s="184" t="s">
        <v>1</v>
      </c>
      <c r="Q81" s="181">
        <v>41</v>
      </c>
      <c r="R81" s="153" t="s">
        <v>726</v>
      </c>
      <c r="S81" s="135" t="s">
        <v>371</v>
      </c>
      <c r="T81" s="134" t="s">
        <v>372</v>
      </c>
      <c r="U81" s="694">
        <v>156</v>
      </c>
    </row>
    <row r="82" spans="1:21" ht="12.75">
      <c r="A82" s="153" t="str">
        <f>R82</f>
        <v> China, Taiwan Province of</v>
      </c>
      <c r="B82" s="184" t="s">
        <v>1</v>
      </c>
      <c r="C82" s="184" t="s">
        <v>1</v>
      </c>
      <c r="D82" s="184" t="s">
        <v>1</v>
      </c>
      <c r="E82" s="184" t="s">
        <v>1</v>
      </c>
      <c r="F82" s="184" t="s">
        <v>1</v>
      </c>
      <c r="G82" s="184" t="s">
        <v>1</v>
      </c>
      <c r="H82" s="184" t="s">
        <v>1</v>
      </c>
      <c r="I82" s="184" t="s">
        <v>1</v>
      </c>
      <c r="J82" s="184" t="s">
        <v>1</v>
      </c>
      <c r="K82" s="184" t="s">
        <v>1</v>
      </c>
      <c r="L82" s="184" t="s">
        <v>1</v>
      </c>
      <c r="M82" s="184" t="s">
        <v>1</v>
      </c>
      <c r="N82" s="184" t="s">
        <v>1</v>
      </c>
      <c r="O82" s="184" t="s">
        <v>1</v>
      </c>
      <c r="Q82" s="181">
        <v>214</v>
      </c>
      <c r="R82" s="153" t="s">
        <v>376</v>
      </c>
      <c r="S82" s="135" t="s">
        <v>377</v>
      </c>
      <c r="T82" s="134" t="s">
        <v>378</v>
      </c>
      <c r="U82" s="694">
        <v>158</v>
      </c>
    </row>
    <row r="83" spans="1:21" ht="12.75">
      <c r="A83" s="153" t="str">
        <f t="shared" si="3"/>
        <v> China, Hong Kong SAR</v>
      </c>
      <c r="B83" s="184" t="s">
        <v>1</v>
      </c>
      <c r="C83" s="184" t="s">
        <v>1</v>
      </c>
      <c r="D83" s="184" t="s">
        <v>1</v>
      </c>
      <c r="E83" s="184" t="s">
        <v>1</v>
      </c>
      <c r="F83" s="184" t="s">
        <v>1</v>
      </c>
      <c r="G83" s="184" t="s">
        <v>1</v>
      </c>
      <c r="H83" s="184" t="s">
        <v>1</v>
      </c>
      <c r="I83" s="184" t="s">
        <v>1</v>
      </c>
      <c r="J83" s="184" t="s">
        <v>1</v>
      </c>
      <c r="K83" s="184" t="s">
        <v>1</v>
      </c>
      <c r="L83" s="184" t="s">
        <v>1</v>
      </c>
      <c r="M83" s="184" t="s">
        <v>1</v>
      </c>
      <c r="N83" s="184" t="s">
        <v>1</v>
      </c>
      <c r="O83" s="184" t="s">
        <v>1</v>
      </c>
      <c r="Q83" s="181">
        <v>96</v>
      </c>
      <c r="R83" s="153" t="s">
        <v>373</v>
      </c>
      <c r="S83" s="135" t="s">
        <v>374</v>
      </c>
      <c r="T83" s="134" t="s">
        <v>375</v>
      </c>
      <c r="U83" s="694">
        <v>344</v>
      </c>
    </row>
    <row r="84" spans="1:21" ht="12.75">
      <c r="A84" s="153" t="str">
        <f>R84</f>
        <v> China, Macau SAR</v>
      </c>
      <c r="B84" s="184" t="s">
        <v>1</v>
      </c>
      <c r="C84" s="184" t="s">
        <v>1</v>
      </c>
      <c r="D84" s="184" t="s">
        <v>1</v>
      </c>
      <c r="E84" s="184" t="s">
        <v>1</v>
      </c>
      <c r="F84" s="184" t="s">
        <v>1</v>
      </c>
      <c r="G84" s="184" t="s">
        <v>1</v>
      </c>
      <c r="H84" s="184" t="s">
        <v>1</v>
      </c>
      <c r="I84" s="184" t="s">
        <v>1</v>
      </c>
      <c r="J84" s="184" t="s">
        <v>1</v>
      </c>
      <c r="K84" s="184" t="s">
        <v>1</v>
      </c>
      <c r="L84" s="184" t="s">
        <v>1</v>
      </c>
      <c r="M84" s="184" t="s">
        <v>1</v>
      </c>
      <c r="N84" s="184" t="s">
        <v>1</v>
      </c>
      <c r="O84" s="184" t="s">
        <v>1</v>
      </c>
      <c r="Q84" s="181">
        <v>128</v>
      </c>
      <c r="R84" s="153" t="s">
        <v>844</v>
      </c>
      <c r="S84" s="135" t="s">
        <v>845</v>
      </c>
      <c r="T84" s="134" t="s">
        <v>846</v>
      </c>
      <c r="U84" s="694">
        <v>446</v>
      </c>
    </row>
    <row r="85" spans="1:21" ht="12.75">
      <c r="A85" s="153" t="str">
        <f t="shared" si="3"/>
        <v>Cyprus</v>
      </c>
      <c r="B85" s="184" t="s">
        <v>1</v>
      </c>
      <c r="C85" s="184" t="s">
        <v>1</v>
      </c>
      <c r="D85" s="184" t="s">
        <v>1</v>
      </c>
      <c r="E85" s="184" t="s">
        <v>1</v>
      </c>
      <c r="F85" s="184" t="s">
        <v>1</v>
      </c>
      <c r="G85" s="184" t="s">
        <v>1</v>
      </c>
      <c r="H85" s="184" t="s">
        <v>1</v>
      </c>
      <c r="I85" s="184" t="s">
        <v>1</v>
      </c>
      <c r="J85" s="184" t="s">
        <v>1</v>
      </c>
      <c r="K85" s="184" t="s">
        <v>1</v>
      </c>
      <c r="L85" s="184" t="s">
        <v>1</v>
      </c>
      <c r="M85" s="184" t="s">
        <v>1</v>
      </c>
      <c r="N85" s="184" t="s">
        <v>1</v>
      </c>
      <c r="O85" s="184" t="s">
        <v>1</v>
      </c>
      <c r="Q85" s="181">
        <v>50</v>
      </c>
      <c r="R85" s="153" t="s">
        <v>379</v>
      </c>
      <c r="S85" s="135" t="s">
        <v>380</v>
      </c>
      <c r="T85" s="134" t="s">
        <v>381</v>
      </c>
      <c r="U85" s="694">
        <v>196</v>
      </c>
    </row>
    <row r="86" spans="1:21" ht="12.75">
      <c r="A86" s="153" t="str">
        <f t="shared" si="3"/>
        <v>Georgia</v>
      </c>
      <c r="B86" s="184" t="s">
        <v>1</v>
      </c>
      <c r="C86" s="184" t="s">
        <v>1</v>
      </c>
      <c r="D86" s="184" t="s">
        <v>1</v>
      </c>
      <c r="E86" s="184" t="s">
        <v>1</v>
      </c>
      <c r="F86" s="184" t="s">
        <v>1</v>
      </c>
      <c r="G86" s="184" t="s">
        <v>1</v>
      </c>
      <c r="H86" s="184" t="s">
        <v>1</v>
      </c>
      <c r="I86" s="184" t="s">
        <v>1</v>
      </c>
      <c r="J86" s="184" t="s">
        <v>1</v>
      </c>
      <c r="K86" s="184" t="s">
        <v>1</v>
      </c>
      <c r="L86" s="184" t="s">
        <v>1</v>
      </c>
      <c r="M86" s="184" t="s">
        <v>1</v>
      </c>
      <c r="N86" s="184" t="s">
        <v>1</v>
      </c>
      <c r="O86" s="184" t="s">
        <v>1</v>
      </c>
      <c r="Q86" s="181">
        <v>73</v>
      </c>
      <c r="R86" s="153" t="s">
        <v>382</v>
      </c>
      <c r="S86" s="135" t="s">
        <v>383</v>
      </c>
      <c r="T86" s="134" t="s">
        <v>382</v>
      </c>
      <c r="U86" s="694">
        <v>268</v>
      </c>
    </row>
    <row r="87" spans="1:21" ht="12.75">
      <c r="A87" s="153" t="str">
        <f t="shared" si="3"/>
        <v>India</v>
      </c>
      <c r="B87" s="184" t="s">
        <v>1</v>
      </c>
      <c r="C87" s="184" t="s">
        <v>1</v>
      </c>
      <c r="D87" s="184" t="s">
        <v>1</v>
      </c>
      <c r="E87" s="184" t="s">
        <v>1</v>
      </c>
      <c r="F87" s="184" t="s">
        <v>1</v>
      </c>
      <c r="G87" s="184" t="s">
        <v>1</v>
      </c>
      <c r="H87" s="184" t="s">
        <v>1</v>
      </c>
      <c r="I87" s="184" t="s">
        <v>1</v>
      </c>
      <c r="J87" s="184" t="s">
        <v>1</v>
      </c>
      <c r="K87" s="184" t="s">
        <v>1</v>
      </c>
      <c r="L87" s="184" t="s">
        <v>1</v>
      </c>
      <c r="M87" s="184" t="s">
        <v>1</v>
      </c>
      <c r="N87" s="184" t="s">
        <v>1</v>
      </c>
      <c r="O87" s="184" t="s">
        <v>1</v>
      </c>
      <c r="Q87" s="181">
        <v>100</v>
      </c>
      <c r="R87" s="153" t="s">
        <v>384</v>
      </c>
      <c r="S87" s="135" t="s">
        <v>385</v>
      </c>
      <c r="T87" s="134" t="s">
        <v>384</v>
      </c>
      <c r="U87" s="694">
        <v>356</v>
      </c>
    </row>
    <row r="88" spans="1:21" ht="12.75">
      <c r="A88" s="153" t="str">
        <f t="shared" si="3"/>
        <v>Indonesia</v>
      </c>
      <c r="B88" s="184" t="s">
        <v>1</v>
      </c>
      <c r="C88" s="184" t="s">
        <v>1</v>
      </c>
      <c r="D88" s="184" t="s">
        <v>1</v>
      </c>
      <c r="E88" s="184" t="s">
        <v>1</v>
      </c>
      <c r="F88" s="184" t="s">
        <v>1</v>
      </c>
      <c r="G88" s="184" t="s">
        <v>1</v>
      </c>
      <c r="H88" s="184" t="s">
        <v>1</v>
      </c>
      <c r="I88" s="184" t="s">
        <v>1</v>
      </c>
      <c r="J88" s="184" t="s">
        <v>1</v>
      </c>
      <c r="K88" s="184" t="s">
        <v>1</v>
      </c>
      <c r="L88" s="184" t="s">
        <v>1</v>
      </c>
      <c r="M88" s="184" t="s">
        <v>1</v>
      </c>
      <c r="N88" s="184" t="s">
        <v>1</v>
      </c>
      <c r="O88" s="184" t="s">
        <v>1</v>
      </c>
      <c r="Q88" s="181">
        <v>101</v>
      </c>
      <c r="R88" s="153" t="s">
        <v>386</v>
      </c>
      <c r="S88" s="135" t="s">
        <v>387</v>
      </c>
      <c r="T88" s="134" t="s">
        <v>386</v>
      </c>
      <c r="U88" s="694">
        <v>360</v>
      </c>
    </row>
    <row r="89" spans="1:21" ht="12.75">
      <c r="A89" s="153" t="str">
        <f t="shared" si="3"/>
        <v>Iran (Islamic Rep.)</v>
      </c>
      <c r="B89" s="184" t="s">
        <v>1</v>
      </c>
      <c r="C89" s="184" t="s">
        <v>1</v>
      </c>
      <c r="D89" s="184" t="s">
        <v>1</v>
      </c>
      <c r="E89" s="184" t="s">
        <v>1</v>
      </c>
      <c r="F89" s="184" t="s">
        <v>1</v>
      </c>
      <c r="G89" s="184" t="s">
        <v>1</v>
      </c>
      <c r="H89" s="184" t="s">
        <v>1</v>
      </c>
      <c r="I89" s="184" t="s">
        <v>1</v>
      </c>
      <c r="J89" s="184" t="s">
        <v>1</v>
      </c>
      <c r="K89" s="184" t="s">
        <v>1</v>
      </c>
      <c r="L89" s="184" t="s">
        <v>1</v>
      </c>
      <c r="M89" s="184" t="s">
        <v>1</v>
      </c>
      <c r="N89" s="184" t="s">
        <v>1</v>
      </c>
      <c r="O89" s="184" t="s">
        <v>1</v>
      </c>
      <c r="Q89" s="181">
        <v>102</v>
      </c>
      <c r="R89" s="153" t="s">
        <v>388</v>
      </c>
      <c r="S89" s="135" t="s">
        <v>389</v>
      </c>
      <c r="T89" s="134" t="s">
        <v>390</v>
      </c>
      <c r="U89" s="694">
        <v>364</v>
      </c>
    </row>
    <row r="90" spans="1:21" ht="12.75">
      <c r="A90" s="153" t="str">
        <f t="shared" si="3"/>
        <v>Iraq</v>
      </c>
      <c r="B90" s="184" t="s">
        <v>1</v>
      </c>
      <c r="C90" s="184" t="s">
        <v>1</v>
      </c>
      <c r="D90" s="184" t="s">
        <v>1</v>
      </c>
      <c r="E90" s="184" t="s">
        <v>1</v>
      </c>
      <c r="F90" s="184" t="s">
        <v>1</v>
      </c>
      <c r="G90" s="184" t="s">
        <v>1</v>
      </c>
      <c r="H90" s="184" t="s">
        <v>1</v>
      </c>
      <c r="I90" s="184" t="s">
        <v>1</v>
      </c>
      <c r="J90" s="184" t="s">
        <v>1</v>
      </c>
      <c r="K90" s="184" t="s">
        <v>1</v>
      </c>
      <c r="L90" s="184" t="s">
        <v>1</v>
      </c>
      <c r="M90" s="184" t="s">
        <v>1</v>
      </c>
      <c r="N90" s="184" t="s">
        <v>1</v>
      </c>
      <c r="O90" s="184" t="s">
        <v>1</v>
      </c>
      <c r="Q90" s="181">
        <v>103</v>
      </c>
      <c r="R90" s="153" t="s">
        <v>391</v>
      </c>
      <c r="S90" s="135" t="s">
        <v>391</v>
      </c>
      <c r="T90" s="134" t="s">
        <v>391</v>
      </c>
      <c r="U90" s="694">
        <v>368</v>
      </c>
    </row>
    <row r="91" spans="1:21" ht="12.75">
      <c r="A91" s="153" t="str">
        <f t="shared" si="3"/>
        <v>Israel</v>
      </c>
      <c r="B91" s="184" t="s">
        <v>1</v>
      </c>
      <c r="C91" s="184" t="s">
        <v>1</v>
      </c>
      <c r="D91" s="184" t="s">
        <v>1</v>
      </c>
      <c r="E91" s="184" t="s">
        <v>1</v>
      </c>
      <c r="F91" s="184" t="s">
        <v>1</v>
      </c>
      <c r="G91" s="184" t="s">
        <v>1</v>
      </c>
      <c r="H91" s="184" t="s">
        <v>1</v>
      </c>
      <c r="I91" s="184" t="s">
        <v>1</v>
      </c>
      <c r="J91" s="184" t="s">
        <v>1</v>
      </c>
      <c r="K91" s="184" t="s">
        <v>1</v>
      </c>
      <c r="L91" s="184" t="s">
        <v>1</v>
      </c>
      <c r="M91" s="184" t="s">
        <v>1</v>
      </c>
      <c r="N91" s="184" t="s">
        <v>1</v>
      </c>
      <c r="O91" s="184" t="s">
        <v>1</v>
      </c>
      <c r="Q91" s="181">
        <v>105</v>
      </c>
      <c r="R91" s="153" t="s">
        <v>392</v>
      </c>
      <c r="S91" s="135" t="s">
        <v>393</v>
      </c>
      <c r="T91" s="134" t="s">
        <v>392</v>
      </c>
      <c r="U91" s="694">
        <v>376</v>
      </c>
    </row>
    <row r="92" spans="1:21" ht="12.75">
      <c r="A92" s="153" t="str">
        <f t="shared" si="3"/>
        <v>Japan</v>
      </c>
      <c r="B92" s="184" t="s">
        <v>1</v>
      </c>
      <c r="C92" s="184" t="s">
        <v>1</v>
      </c>
      <c r="D92" s="184" t="s">
        <v>1</v>
      </c>
      <c r="E92" s="184" t="s">
        <v>1</v>
      </c>
      <c r="F92" s="184" t="s">
        <v>1</v>
      </c>
      <c r="G92" s="184" t="s">
        <v>1</v>
      </c>
      <c r="H92" s="184" t="s">
        <v>1</v>
      </c>
      <c r="I92" s="184" t="s">
        <v>1</v>
      </c>
      <c r="J92" s="184" t="s">
        <v>1</v>
      </c>
      <c r="K92" s="184" t="s">
        <v>1</v>
      </c>
      <c r="L92" s="184" t="s">
        <v>1</v>
      </c>
      <c r="M92" s="184" t="s">
        <v>1</v>
      </c>
      <c r="N92" s="184" t="s">
        <v>1</v>
      </c>
      <c r="O92" s="184" t="s">
        <v>1</v>
      </c>
      <c r="Q92" s="181">
        <v>110</v>
      </c>
      <c r="R92" s="153" t="s">
        <v>394</v>
      </c>
      <c r="S92" s="135" t="s">
        <v>395</v>
      </c>
      <c r="T92" s="134" t="s">
        <v>396</v>
      </c>
      <c r="U92" s="694">
        <v>392</v>
      </c>
    </row>
    <row r="93" spans="1:21" ht="12.75">
      <c r="A93" s="153" t="str">
        <f t="shared" si="3"/>
        <v>Jordan</v>
      </c>
      <c r="B93" s="184" t="s">
        <v>1</v>
      </c>
      <c r="C93" s="184" t="s">
        <v>1</v>
      </c>
      <c r="D93" s="184" t="s">
        <v>1</v>
      </c>
      <c r="E93" s="184" t="s">
        <v>1</v>
      </c>
      <c r="F93" s="184" t="s">
        <v>1</v>
      </c>
      <c r="G93" s="184" t="s">
        <v>1</v>
      </c>
      <c r="H93" s="184" t="s">
        <v>1</v>
      </c>
      <c r="I93" s="184" t="s">
        <v>1</v>
      </c>
      <c r="J93" s="184" t="s">
        <v>1</v>
      </c>
      <c r="K93" s="184" t="s">
        <v>1</v>
      </c>
      <c r="L93" s="184" t="s">
        <v>1</v>
      </c>
      <c r="M93" s="184" t="s">
        <v>1</v>
      </c>
      <c r="N93" s="184" t="s">
        <v>1</v>
      </c>
      <c r="O93" s="184" t="s">
        <v>1</v>
      </c>
      <c r="Q93" s="181">
        <v>112</v>
      </c>
      <c r="R93" s="153" t="s">
        <v>397</v>
      </c>
      <c r="S93" s="135" t="s">
        <v>398</v>
      </c>
      <c r="T93" s="134" t="s">
        <v>399</v>
      </c>
      <c r="U93" s="694">
        <v>400</v>
      </c>
    </row>
    <row r="94" spans="1:21" ht="12.75">
      <c r="A94" s="153" t="str">
        <f t="shared" si="3"/>
        <v>Kazakhstan</v>
      </c>
      <c r="B94" s="184" t="s">
        <v>1</v>
      </c>
      <c r="C94" s="184" t="s">
        <v>1</v>
      </c>
      <c r="D94" s="184" t="s">
        <v>1</v>
      </c>
      <c r="E94" s="184" t="s">
        <v>1</v>
      </c>
      <c r="F94" s="184" t="s">
        <v>1</v>
      </c>
      <c r="G94" s="184" t="s">
        <v>1</v>
      </c>
      <c r="H94" s="184" t="s">
        <v>1</v>
      </c>
      <c r="I94" s="184" t="s">
        <v>1</v>
      </c>
      <c r="J94" s="184" t="s">
        <v>1</v>
      </c>
      <c r="K94" s="184" t="s">
        <v>1</v>
      </c>
      <c r="L94" s="184" t="s">
        <v>1</v>
      </c>
      <c r="M94" s="184" t="s">
        <v>1</v>
      </c>
      <c r="N94" s="184" t="s">
        <v>1</v>
      </c>
      <c r="O94" s="184" t="s">
        <v>1</v>
      </c>
      <c r="Q94" s="181">
        <v>108</v>
      </c>
      <c r="R94" s="153" t="s">
        <v>400</v>
      </c>
      <c r="S94" s="135" t="s">
        <v>400</v>
      </c>
      <c r="T94" s="134" t="s">
        <v>401</v>
      </c>
      <c r="U94" s="694">
        <v>398</v>
      </c>
    </row>
    <row r="95" spans="1:21" ht="12.75">
      <c r="A95" s="153" t="str">
        <f t="shared" si="3"/>
        <v>Korea Democratic People's Republic of</v>
      </c>
      <c r="B95" s="184" t="s">
        <v>1</v>
      </c>
      <c r="C95" s="184" t="s">
        <v>1</v>
      </c>
      <c r="D95" s="184" t="s">
        <v>1</v>
      </c>
      <c r="E95" s="184" t="s">
        <v>1</v>
      </c>
      <c r="F95" s="184" t="s">
        <v>1</v>
      </c>
      <c r="G95" s="184" t="s">
        <v>1</v>
      </c>
      <c r="H95" s="184" t="s">
        <v>1</v>
      </c>
      <c r="I95" s="184" t="s">
        <v>1</v>
      </c>
      <c r="J95" s="184" t="s">
        <v>1</v>
      </c>
      <c r="K95" s="184" t="s">
        <v>1</v>
      </c>
      <c r="L95" s="184" t="s">
        <v>1</v>
      </c>
      <c r="M95" s="184" t="s">
        <v>1</v>
      </c>
      <c r="N95" s="184" t="s">
        <v>1</v>
      </c>
      <c r="O95" s="184" t="s">
        <v>1</v>
      </c>
      <c r="Q95" s="181">
        <v>116</v>
      </c>
      <c r="R95" s="153" t="s">
        <v>872</v>
      </c>
      <c r="S95" s="135" t="s">
        <v>402</v>
      </c>
      <c r="T95" s="134" t="s">
        <v>403</v>
      </c>
      <c r="U95" s="694">
        <v>408</v>
      </c>
    </row>
    <row r="96" spans="1:21" ht="12.75">
      <c r="A96" s="153" t="str">
        <f t="shared" si="3"/>
        <v>Korea Republic of</v>
      </c>
      <c r="B96" s="184"/>
      <c r="C96" s="184"/>
      <c r="D96" s="184"/>
      <c r="E96" s="184"/>
      <c r="F96" s="184"/>
      <c r="G96" s="184"/>
      <c r="H96" s="184"/>
      <c r="I96" s="184"/>
      <c r="J96" s="184"/>
      <c r="K96" s="184"/>
      <c r="L96" s="184"/>
      <c r="M96" s="184"/>
      <c r="N96" s="184"/>
      <c r="O96" s="184"/>
      <c r="Q96" s="181">
        <v>117</v>
      </c>
      <c r="R96" s="153" t="s">
        <v>873</v>
      </c>
      <c r="S96" s="135" t="s">
        <v>404</v>
      </c>
      <c r="T96" s="134" t="s">
        <v>405</v>
      </c>
      <c r="U96" s="694">
        <v>410</v>
      </c>
    </row>
    <row r="97" spans="1:21" ht="12.75">
      <c r="A97" s="153" t="str">
        <f t="shared" si="3"/>
        <v>Kuwait</v>
      </c>
      <c r="B97" s="184" t="s">
        <v>1</v>
      </c>
      <c r="C97" s="184" t="s">
        <v>1</v>
      </c>
      <c r="D97" s="184" t="s">
        <v>1</v>
      </c>
      <c r="E97" s="184" t="s">
        <v>1</v>
      </c>
      <c r="F97" s="184" t="s">
        <v>1</v>
      </c>
      <c r="G97" s="184" t="s">
        <v>1</v>
      </c>
      <c r="H97" s="184" t="s">
        <v>1</v>
      </c>
      <c r="I97" s="184" t="s">
        <v>1</v>
      </c>
      <c r="J97" s="184" t="s">
        <v>1</v>
      </c>
      <c r="K97" s="184" t="s">
        <v>1</v>
      </c>
      <c r="L97" s="184" t="s">
        <v>1</v>
      </c>
      <c r="M97" s="184" t="s">
        <v>1</v>
      </c>
      <c r="N97" s="184" t="s">
        <v>1</v>
      </c>
      <c r="O97" s="184" t="s">
        <v>1</v>
      </c>
      <c r="Q97" s="181">
        <v>118</v>
      </c>
      <c r="R97" s="153" t="s">
        <v>406</v>
      </c>
      <c r="S97" s="135" t="s">
        <v>407</v>
      </c>
      <c r="T97" s="134" t="s">
        <v>406</v>
      </c>
      <c r="U97" s="694">
        <v>414</v>
      </c>
    </row>
    <row r="98" spans="1:21" ht="12.75">
      <c r="A98" s="153" t="str">
        <f t="shared" si="3"/>
        <v>Kyrgyzstan</v>
      </c>
      <c r="B98" s="184" t="s">
        <v>1</v>
      </c>
      <c r="C98" s="184" t="s">
        <v>1</v>
      </c>
      <c r="D98" s="184" t="s">
        <v>1</v>
      </c>
      <c r="E98" s="184" t="s">
        <v>1</v>
      </c>
      <c r="F98" s="184" t="s">
        <v>1</v>
      </c>
      <c r="G98" s="184" t="s">
        <v>1</v>
      </c>
      <c r="H98" s="184" t="s">
        <v>1</v>
      </c>
      <c r="I98" s="184" t="s">
        <v>1</v>
      </c>
      <c r="J98" s="184" t="s">
        <v>1</v>
      </c>
      <c r="K98" s="184" t="s">
        <v>1</v>
      </c>
      <c r="L98" s="184" t="s">
        <v>1</v>
      </c>
      <c r="M98" s="184" t="s">
        <v>1</v>
      </c>
      <c r="N98" s="184" t="s">
        <v>1</v>
      </c>
      <c r="O98" s="184" t="s">
        <v>1</v>
      </c>
      <c r="Q98" s="181">
        <v>113</v>
      </c>
      <c r="R98" s="153" t="s">
        <v>408</v>
      </c>
      <c r="S98" s="135" t="s">
        <v>409</v>
      </c>
      <c r="T98" s="134" t="s">
        <v>410</v>
      </c>
      <c r="U98" s="694">
        <v>417</v>
      </c>
    </row>
    <row r="99" spans="1:21" ht="12.75">
      <c r="A99" s="153" t="str">
        <f t="shared" si="3"/>
        <v>Laos</v>
      </c>
      <c r="B99" s="184" t="s">
        <v>1</v>
      </c>
      <c r="C99" s="184" t="s">
        <v>1</v>
      </c>
      <c r="D99" s="184" t="s">
        <v>1</v>
      </c>
      <c r="E99" s="184" t="s">
        <v>1</v>
      </c>
      <c r="F99" s="184" t="s">
        <v>1</v>
      </c>
      <c r="G99" s="184" t="s">
        <v>1</v>
      </c>
      <c r="H99" s="184" t="s">
        <v>1</v>
      </c>
      <c r="I99" s="184" t="s">
        <v>1</v>
      </c>
      <c r="J99" s="184" t="s">
        <v>1</v>
      </c>
      <c r="K99" s="184" t="s">
        <v>1</v>
      </c>
      <c r="L99" s="184" t="s">
        <v>1</v>
      </c>
      <c r="M99" s="184" t="s">
        <v>1</v>
      </c>
      <c r="N99" s="184" t="s">
        <v>1</v>
      </c>
      <c r="O99" s="184" t="s">
        <v>1</v>
      </c>
      <c r="Q99" s="181">
        <v>120</v>
      </c>
      <c r="R99" s="153" t="s">
        <v>411</v>
      </c>
      <c r="S99" s="135" t="s">
        <v>411</v>
      </c>
      <c r="T99" s="134" t="s">
        <v>411</v>
      </c>
      <c r="U99" s="694">
        <v>418</v>
      </c>
    </row>
    <row r="100" spans="1:21" ht="12.75">
      <c r="A100" s="153" t="str">
        <f t="shared" si="3"/>
        <v>Lebanon</v>
      </c>
      <c r="B100" s="184" t="s">
        <v>1</v>
      </c>
      <c r="C100" s="184" t="s">
        <v>1</v>
      </c>
      <c r="D100" s="184" t="s">
        <v>1</v>
      </c>
      <c r="E100" s="184" t="s">
        <v>1</v>
      </c>
      <c r="F100" s="184" t="s">
        <v>1</v>
      </c>
      <c r="G100" s="184" t="s">
        <v>1</v>
      </c>
      <c r="H100" s="184" t="s">
        <v>1</v>
      </c>
      <c r="I100" s="184" t="s">
        <v>1</v>
      </c>
      <c r="J100" s="184" t="s">
        <v>1</v>
      </c>
      <c r="K100" s="184" t="s">
        <v>1</v>
      </c>
      <c r="L100" s="184" t="s">
        <v>1</v>
      </c>
      <c r="M100" s="184" t="s">
        <v>1</v>
      </c>
      <c r="N100" s="184" t="s">
        <v>1</v>
      </c>
      <c r="O100" s="184" t="s">
        <v>1</v>
      </c>
      <c r="Q100" s="181">
        <v>121</v>
      </c>
      <c r="R100" s="153" t="s">
        <v>412</v>
      </c>
      <c r="S100" s="135" t="s">
        <v>413</v>
      </c>
      <c r="T100" s="134" t="s">
        <v>414</v>
      </c>
      <c r="U100" s="694">
        <v>422</v>
      </c>
    </row>
    <row r="101" spans="1:21" ht="12.75">
      <c r="A101" s="153" t="str">
        <f t="shared" si="3"/>
        <v>Malaysia</v>
      </c>
      <c r="B101" s="184" t="s">
        <v>1</v>
      </c>
      <c r="C101" s="184" t="s">
        <v>1</v>
      </c>
      <c r="D101" s="184" t="s">
        <v>1</v>
      </c>
      <c r="E101" s="184" t="s">
        <v>1</v>
      </c>
      <c r="F101" s="184" t="s">
        <v>1</v>
      </c>
      <c r="G101" s="184" t="s">
        <v>1</v>
      </c>
      <c r="H101" s="184" t="s">
        <v>1</v>
      </c>
      <c r="I101" s="184" t="s">
        <v>1</v>
      </c>
      <c r="J101" s="184" t="s">
        <v>1</v>
      </c>
      <c r="K101" s="184" t="s">
        <v>1</v>
      </c>
      <c r="L101" s="184" t="s">
        <v>1</v>
      </c>
      <c r="M101" s="184" t="s">
        <v>1</v>
      </c>
      <c r="N101" s="184" t="s">
        <v>1</v>
      </c>
      <c r="O101" s="184" t="s">
        <v>1</v>
      </c>
      <c r="Q101" s="181">
        <v>131</v>
      </c>
      <c r="R101" s="153" t="s">
        <v>415</v>
      </c>
      <c r="S101" s="135" t="s">
        <v>416</v>
      </c>
      <c r="T101" s="134" t="s">
        <v>417</v>
      </c>
      <c r="U101" s="694">
        <v>458</v>
      </c>
    </row>
    <row r="102" spans="1:21" ht="12.75">
      <c r="A102" s="153" t="str">
        <f t="shared" si="3"/>
        <v>Maldives</v>
      </c>
      <c r="B102" s="184" t="s">
        <v>1</v>
      </c>
      <c r="C102" s="184" t="s">
        <v>1</v>
      </c>
      <c r="D102" s="184" t="s">
        <v>1</v>
      </c>
      <c r="E102" s="184" t="s">
        <v>1</v>
      </c>
      <c r="F102" s="184" t="s">
        <v>1</v>
      </c>
      <c r="G102" s="184" t="s">
        <v>1</v>
      </c>
      <c r="H102" s="184" t="s">
        <v>1</v>
      </c>
      <c r="I102" s="184" t="s">
        <v>1</v>
      </c>
      <c r="J102" s="184" t="s">
        <v>1</v>
      </c>
      <c r="K102" s="184" t="s">
        <v>1</v>
      </c>
      <c r="L102" s="184" t="s">
        <v>1</v>
      </c>
      <c r="M102" s="184" t="s">
        <v>1</v>
      </c>
      <c r="N102" s="184" t="s">
        <v>1</v>
      </c>
      <c r="O102" s="184" t="s">
        <v>1</v>
      </c>
      <c r="Q102" s="181">
        <v>132</v>
      </c>
      <c r="R102" s="153" t="s">
        <v>418</v>
      </c>
      <c r="S102" s="135" t="s">
        <v>418</v>
      </c>
      <c r="T102" s="134" t="s">
        <v>419</v>
      </c>
      <c r="U102" s="694">
        <v>462</v>
      </c>
    </row>
    <row r="103" spans="1:21" ht="12.75">
      <c r="A103" s="153" t="str">
        <f t="shared" si="3"/>
        <v>Mongolia</v>
      </c>
      <c r="B103" s="184" t="s">
        <v>1</v>
      </c>
      <c r="C103" s="184" t="s">
        <v>1</v>
      </c>
      <c r="D103" s="184" t="s">
        <v>1</v>
      </c>
      <c r="E103" s="184" t="s">
        <v>1</v>
      </c>
      <c r="F103" s="184" t="s">
        <v>1</v>
      </c>
      <c r="G103" s="184" t="s">
        <v>1</v>
      </c>
      <c r="H103" s="184" t="s">
        <v>1</v>
      </c>
      <c r="I103" s="184" t="s">
        <v>1</v>
      </c>
      <c r="J103" s="184" t="s">
        <v>1</v>
      </c>
      <c r="K103" s="184" t="s">
        <v>1</v>
      </c>
      <c r="L103" s="184" t="s">
        <v>1</v>
      </c>
      <c r="M103" s="184" t="s">
        <v>1</v>
      </c>
      <c r="N103" s="184" t="s">
        <v>1</v>
      </c>
      <c r="O103" s="184" t="s">
        <v>1</v>
      </c>
      <c r="Q103" s="181">
        <v>141</v>
      </c>
      <c r="R103" s="153" t="s">
        <v>420</v>
      </c>
      <c r="S103" s="135" t="s">
        <v>421</v>
      </c>
      <c r="T103" s="134" t="s">
        <v>420</v>
      </c>
      <c r="U103" s="694">
        <v>496</v>
      </c>
    </row>
    <row r="104" spans="1:21" ht="12.75">
      <c r="A104" s="153" t="str">
        <f t="shared" si="3"/>
        <v>Myanmar</v>
      </c>
      <c r="B104" s="184" t="s">
        <v>1</v>
      </c>
      <c r="C104" s="184" t="s">
        <v>1</v>
      </c>
      <c r="D104" s="184" t="s">
        <v>1</v>
      </c>
      <c r="E104" s="184" t="s">
        <v>1</v>
      </c>
      <c r="F104" s="184" t="s">
        <v>1</v>
      </c>
      <c r="G104" s="184" t="s">
        <v>1</v>
      </c>
      <c r="H104" s="184" t="s">
        <v>1</v>
      </c>
      <c r="I104" s="184" t="s">
        <v>1</v>
      </c>
      <c r="J104" s="184" t="s">
        <v>1</v>
      </c>
      <c r="K104" s="184" t="s">
        <v>1</v>
      </c>
      <c r="L104" s="184" t="s">
        <v>1</v>
      </c>
      <c r="M104" s="184" t="s">
        <v>1</v>
      </c>
      <c r="N104" s="184" t="s">
        <v>1</v>
      </c>
      <c r="O104" s="184" t="s">
        <v>1</v>
      </c>
      <c r="Q104" s="181">
        <v>28</v>
      </c>
      <c r="R104" s="153" t="s">
        <v>422</v>
      </c>
      <c r="S104" s="135" t="s">
        <v>422</v>
      </c>
      <c r="T104" s="134" t="s">
        <v>422</v>
      </c>
      <c r="U104" s="694">
        <v>104</v>
      </c>
    </row>
    <row r="105" spans="1:21" ht="12.75">
      <c r="A105" s="153" t="str">
        <f t="shared" si="3"/>
        <v>Nepal</v>
      </c>
      <c r="B105" s="184" t="s">
        <v>1</v>
      </c>
      <c r="C105" s="184" t="s">
        <v>1</v>
      </c>
      <c r="D105" s="184" t="s">
        <v>1</v>
      </c>
      <c r="E105" s="184" t="s">
        <v>1</v>
      </c>
      <c r="F105" s="184" t="s">
        <v>1</v>
      </c>
      <c r="G105" s="184" t="s">
        <v>1</v>
      </c>
      <c r="H105" s="184" t="s">
        <v>1</v>
      </c>
      <c r="I105" s="184" t="s">
        <v>1</v>
      </c>
      <c r="J105" s="184" t="s">
        <v>1</v>
      </c>
      <c r="K105" s="184" t="s">
        <v>1</v>
      </c>
      <c r="L105" s="184" t="s">
        <v>1</v>
      </c>
      <c r="M105" s="184" t="s">
        <v>1</v>
      </c>
      <c r="N105" s="184" t="s">
        <v>1</v>
      </c>
      <c r="O105" s="184" t="s">
        <v>1</v>
      </c>
      <c r="Q105" s="181">
        <v>149</v>
      </c>
      <c r="R105" s="153" t="s">
        <v>423</v>
      </c>
      <c r="S105" s="135" t="s">
        <v>424</v>
      </c>
      <c r="T105" s="134" t="s">
        <v>423</v>
      </c>
      <c r="U105" s="694">
        <v>524</v>
      </c>
    </row>
    <row r="106" spans="1:21" ht="12.75">
      <c r="A106" s="153" t="str">
        <f t="shared" si="3"/>
        <v>Oman</v>
      </c>
      <c r="B106" s="184" t="s">
        <v>1</v>
      </c>
      <c r="C106" s="184" t="s">
        <v>1</v>
      </c>
      <c r="D106" s="184" t="s">
        <v>1</v>
      </c>
      <c r="E106" s="184" t="s">
        <v>1</v>
      </c>
      <c r="F106" s="184" t="s">
        <v>1</v>
      </c>
      <c r="G106" s="184" t="s">
        <v>1</v>
      </c>
      <c r="H106" s="184" t="s">
        <v>1</v>
      </c>
      <c r="I106" s="184" t="s">
        <v>1</v>
      </c>
      <c r="J106" s="184" t="s">
        <v>1</v>
      </c>
      <c r="K106" s="184" t="s">
        <v>1</v>
      </c>
      <c r="L106" s="184" t="s">
        <v>1</v>
      </c>
      <c r="M106" s="184" t="s">
        <v>1</v>
      </c>
      <c r="N106" s="184" t="s">
        <v>1</v>
      </c>
      <c r="O106" s="184" t="s">
        <v>1</v>
      </c>
      <c r="Q106" s="181">
        <v>221</v>
      </c>
      <c r="R106" s="153" t="s">
        <v>425</v>
      </c>
      <c r="S106" s="135" t="s">
        <v>425</v>
      </c>
      <c r="T106" s="134" t="s">
        <v>426</v>
      </c>
      <c r="U106" s="694">
        <v>512</v>
      </c>
    </row>
    <row r="107" spans="1:21" ht="12.75">
      <c r="A107" s="153" t="str">
        <f t="shared" si="3"/>
        <v>Pakistan</v>
      </c>
      <c r="B107" s="184" t="s">
        <v>1</v>
      </c>
      <c r="C107" s="184" t="s">
        <v>1</v>
      </c>
      <c r="D107" s="184" t="s">
        <v>1</v>
      </c>
      <c r="E107" s="184" t="s">
        <v>1</v>
      </c>
      <c r="F107" s="184" t="s">
        <v>1</v>
      </c>
      <c r="G107" s="184" t="s">
        <v>1</v>
      </c>
      <c r="H107" s="184" t="s">
        <v>1</v>
      </c>
      <c r="I107" s="184" t="s">
        <v>1</v>
      </c>
      <c r="J107" s="184" t="s">
        <v>1</v>
      </c>
      <c r="K107" s="184" t="s">
        <v>1</v>
      </c>
      <c r="L107" s="184" t="s">
        <v>1</v>
      </c>
      <c r="M107" s="184" t="s">
        <v>1</v>
      </c>
      <c r="N107" s="184" t="s">
        <v>1</v>
      </c>
      <c r="O107" s="184" t="s">
        <v>1</v>
      </c>
      <c r="Q107" s="181">
        <v>165</v>
      </c>
      <c r="R107" s="153" t="s">
        <v>427</v>
      </c>
      <c r="S107" s="135" t="s">
        <v>427</v>
      </c>
      <c r="T107" s="134" t="s">
        <v>428</v>
      </c>
      <c r="U107" s="694">
        <v>586</v>
      </c>
    </row>
    <row r="108" spans="1:21" ht="12.75">
      <c r="A108" s="153" t="str">
        <f t="shared" si="3"/>
        <v>Philippines</v>
      </c>
      <c r="B108" s="184" t="s">
        <v>1</v>
      </c>
      <c r="C108" s="184" t="s">
        <v>1</v>
      </c>
      <c r="D108" s="184" t="s">
        <v>1</v>
      </c>
      <c r="E108" s="184" t="s">
        <v>1</v>
      </c>
      <c r="F108" s="184" t="s">
        <v>1</v>
      </c>
      <c r="G108" s="184" t="s">
        <v>1</v>
      </c>
      <c r="H108" s="184" t="s">
        <v>1</v>
      </c>
      <c r="I108" s="184" t="s">
        <v>1</v>
      </c>
      <c r="J108" s="184" t="s">
        <v>1</v>
      </c>
      <c r="K108" s="184" t="s">
        <v>1</v>
      </c>
      <c r="L108" s="184" t="s">
        <v>1</v>
      </c>
      <c r="M108" s="184" t="s">
        <v>1</v>
      </c>
      <c r="N108" s="184" t="s">
        <v>1</v>
      </c>
      <c r="O108" s="184" t="s">
        <v>1</v>
      </c>
      <c r="Q108" s="181">
        <v>171</v>
      </c>
      <c r="R108" s="153" t="s">
        <v>429</v>
      </c>
      <c r="S108" s="135" t="s">
        <v>429</v>
      </c>
      <c r="T108" s="134" t="s">
        <v>430</v>
      </c>
      <c r="U108" s="694">
        <v>608</v>
      </c>
    </row>
    <row r="109" spans="1:21" ht="12.75">
      <c r="A109" s="153" t="str">
        <f t="shared" si="3"/>
        <v>Qatar</v>
      </c>
      <c r="B109" s="184" t="s">
        <v>1</v>
      </c>
      <c r="C109" s="184" t="s">
        <v>1</v>
      </c>
      <c r="D109" s="184" t="s">
        <v>1</v>
      </c>
      <c r="E109" s="184" t="s">
        <v>1</v>
      </c>
      <c r="F109" s="184" t="s">
        <v>1</v>
      </c>
      <c r="G109" s="184" t="s">
        <v>1</v>
      </c>
      <c r="H109" s="184" t="s">
        <v>1</v>
      </c>
      <c r="I109" s="184" t="s">
        <v>1</v>
      </c>
      <c r="J109" s="184" t="s">
        <v>1</v>
      </c>
      <c r="K109" s="184" t="s">
        <v>1</v>
      </c>
      <c r="L109" s="184" t="s">
        <v>1</v>
      </c>
      <c r="M109" s="184" t="s">
        <v>1</v>
      </c>
      <c r="N109" s="184" t="s">
        <v>1</v>
      </c>
      <c r="O109" s="184" t="s">
        <v>1</v>
      </c>
      <c r="Q109" s="181">
        <v>179</v>
      </c>
      <c r="R109" s="153" t="s">
        <v>431</v>
      </c>
      <c r="S109" s="135" t="s">
        <v>431</v>
      </c>
      <c r="T109" s="134" t="s">
        <v>431</v>
      </c>
      <c r="U109" s="694">
        <v>634</v>
      </c>
    </row>
    <row r="110" spans="1:21" ht="12.75">
      <c r="A110" s="153" t="str">
        <f t="shared" si="3"/>
        <v>Saudi Arabia</v>
      </c>
      <c r="B110" s="184" t="s">
        <v>1</v>
      </c>
      <c r="C110" s="184" t="s">
        <v>1</v>
      </c>
      <c r="D110" s="184" t="s">
        <v>1</v>
      </c>
      <c r="E110" s="184" t="s">
        <v>1</v>
      </c>
      <c r="F110" s="184" t="s">
        <v>1</v>
      </c>
      <c r="G110" s="184" t="s">
        <v>1</v>
      </c>
      <c r="H110" s="184" t="s">
        <v>1</v>
      </c>
      <c r="I110" s="184" t="s">
        <v>1</v>
      </c>
      <c r="J110" s="184" t="s">
        <v>1</v>
      </c>
      <c r="K110" s="184" t="s">
        <v>1</v>
      </c>
      <c r="L110" s="184" t="s">
        <v>1</v>
      </c>
      <c r="M110" s="184" t="s">
        <v>1</v>
      </c>
      <c r="N110" s="184" t="s">
        <v>1</v>
      </c>
      <c r="O110" s="184" t="s">
        <v>1</v>
      </c>
      <c r="Q110" s="181">
        <v>194</v>
      </c>
      <c r="R110" s="153" t="s">
        <v>432</v>
      </c>
      <c r="S110" s="135" t="s">
        <v>433</v>
      </c>
      <c r="T110" s="134" t="s">
        <v>434</v>
      </c>
      <c r="U110" s="694">
        <v>682</v>
      </c>
    </row>
    <row r="111" spans="1:21" ht="12.75">
      <c r="A111" s="153" t="str">
        <f t="shared" si="3"/>
        <v>Singapore</v>
      </c>
      <c r="B111" s="184" t="s">
        <v>1</v>
      </c>
      <c r="C111" s="184" t="s">
        <v>1</v>
      </c>
      <c r="D111" s="184" t="s">
        <v>1</v>
      </c>
      <c r="E111" s="184" t="s">
        <v>1</v>
      </c>
      <c r="F111" s="184" t="s">
        <v>1</v>
      </c>
      <c r="G111" s="184" t="s">
        <v>1</v>
      </c>
      <c r="H111" s="184" t="s">
        <v>1</v>
      </c>
      <c r="I111" s="184" t="s">
        <v>1</v>
      </c>
      <c r="J111" s="184" t="s">
        <v>1</v>
      </c>
      <c r="K111" s="184" t="s">
        <v>1</v>
      </c>
      <c r="L111" s="184" t="s">
        <v>1</v>
      </c>
      <c r="M111" s="184" t="s">
        <v>1</v>
      </c>
      <c r="N111" s="184" t="s">
        <v>1</v>
      </c>
      <c r="O111" s="184" t="s">
        <v>1</v>
      </c>
      <c r="Q111" s="181">
        <v>200</v>
      </c>
      <c r="R111" s="153" t="s">
        <v>435</v>
      </c>
      <c r="S111" s="135" t="s">
        <v>436</v>
      </c>
      <c r="T111" s="134" t="s">
        <v>437</v>
      </c>
      <c r="U111" s="694">
        <v>702</v>
      </c>
    </row>
    <row r="112" spans="1:21" ht="12.75">
      <c r="A112" s="153" t="str">
        <f t="shared" si="3"/>
        <v>Sri Lanka</v>
      </c>
      <c r="B112" s="184" t="s">
        <v>1</v>
      </c>
      <c r="C112" s="184" t="s">
        <v>1</v>
      </c>
      <c r="D112" s="184" t="s">
        <v>1</v>
      </c>
      <c r="E112" s="184" t="s">
        <v>1</v>
      </c>
      <c r="F112" s="184" t="s">
        <v>1</v>
      </c>
      <c r="G112" s="184" t="s">
        <v>1</v>
      </c>
      <c r="H112" s="184" t="s">
        <v>1</v>
      </c>
      <c r="I112" s="184" t="s">
        <v>1</v>
      </c>
      <c r="J112" s="184" t="s">
        <v>1</v>
      </c>
      <c r="K112" s="184" t="s">
        <v>1</v>
      </c>
      <c r="L112" s="184" t="s">
        <v>1</v>
      </c>
      <c r="M112" s="184" t="s">
        <v>1</v>
      </c>
      <c r="N112" s="184" t="s">
        <v>1</v>
      </c>
      <c r="O112" s="184" t="s">
        <v>1</v>
      </c>
      <c r="Q112" s="181">
        <v>38</v>
      </c>
      <c r="R112" s="153" t="s">
        <v>438</v>
      </c>
      <c r="S112" s="135" t="s">
        <v>438</v>
      </c>
      <c r="T112" s="134" t="s">
        <v>438</v>
      </c>
      <c r="U112" s="694">
        <v>144</v>
      </c>
    </row>
    <row r="113" spans="1:21" ht="12.75">
      <c r="A113" s="153" t="str">
        <f t="shared" si="3"/>
        <v>Syrian Arab Republic</v>
      </c>
      <c r="B113" s="184" t="s">
        <v>1</v>
      </c>
      <c r="C113" s="184" t="s">
        <v>1</v>
      </c>
      <c r="D113" s="184" t="s">
        <v>1</v>
      </c>
      <c r="E113" s="184" t="s">
        <v>1</v>
      </c>
      <c r="F113" s="184" t="s">
        <v>1</v>
      </c>
      <c r="G113" s="184" t="s">
        <v>1</v>
      </c>
      <c r="H113" s="184" t="s">
        <v>1</v>
      </c>
      <c r="I113" s="184" t="s">
        <v>1</v>
      </c>
      <c r="J113" s="184" t="s">
        <v>1</v>
      </c>
      <c r="K113" s="184" t="s">
        <v>1</v>
      </c>
      <c r="L113" s="184" t="s">
        <v>1</v>
      </c>
      <c r="M113" s="184" t="s">
        <v>1</v>
      </c>
      <c r="N113" s="184" t="s">
        <v>1</v>
      </c>
      <c r="O113" s="184" t="s">
        <v>1</v>
      </c>
      <c r="Q113" s="181">
        <v>212</v>
      </c>
      <c r="R113" s="153" t="s">
        <v>439</v>
      </c>
      <c r="S113" s="135" t="s">
        <v>440</v>
      </c>
      <c r="T113" s="134" t="s">
        <v>441</v>
      </c>
      <c r="U113" s="694">
        <v>760</v>
      </c>
    </row>
    <row r="114" spans="1:21" ht="12.75">
      <c r="A114" s="153" t="str">
        <f t="shared" si="3"/>
        <v>Tajikistan</v>
      </c>
      <c r="B114" s="184" t="s">
        <v>1</v>
      </c>
      <c r="C114" s="184" t="s">
        <v>1</v>
      </c>
      <c r="D114" s="184" t="s">
        <v>1</v>
      </c>
      <c r="E114" s="184" t="s">
        <v>1</v>
      </c>
      <c r="F114" s="184" t="s">
        <v>1</v>
      </c>
      <c r="G114" s="184" t="s">
        <v>1</v>
      </c>
      <c r="H114" s="184" t="s">
        <v>1</v>
      </c>
      <c r="I114" s="184" t="s">
        <v>1</v>
      </c>
      <c r="J114" s="184" t="s">
        <v>1</v>
      </c>
      <c r="K114" s="184" t="s">
        <v>1</v>
      </c>
      <c r="L114" s="184" t="s">
        <v>1</v>
      </c>
      <c r="M114" s="184" t="s">
        <v>1</v>
      </c>
      <c r="N114" s="184" t="s">
        <v>1</v>
      </c>
      <c r="O114" s="184" t="s">
        <v>1</v>
      </c>
      <c r="Q114" s="181">
        <v>208</v>
      </c>
      <c r="R114" s="153" t="s">
        <v>442</v>
      </c>
      <c r="S114" s="135" t="s">
        <v>443</v>
      </c>
      <c r="T114" s="134" t="s">
        <v>444</v>
      </c>
      <c r="U114" s="694">
        <v>762</v>
      </c>
    </row>
    <row r="115" spans="1:21" ht="12.75">
      <c r="A115" s="153" t="str">
        <f t="shared" si="3"/>
        <v>Thailand</v>
      </c>
      <c r="B115" s="184" t="s">
        <v>1</v>
      </c>
      <c r="C115" s="184" t="s">
        <v>1</v>
      </c>
      <c r="D115" s="184" t="s">
        <v>1</v>
      </c>
      <c r="E115" s="184" t="s">
        <v>1</v>
      </c>
      <c r="F115" s="184" t="s">
        <v>1</v>
      </c>
      <c r="G115" s="184" t="s">
        <v>1</v>
      </c>
      <c r="H115" s="184" t="s">
        <v>1</v>
      </c>
      <c r="I115" s="184" t="s">
        <v>1</v>
      </c>
      <c r="J115" s="184" t="s">
        <v>1</v>
      </c>
      <c r="K115" s="184" t="s">
        <v>1</v>
      </c>
      <c r="L115" s="184" t="s">
        <v>1</v>
      </c>
      <c r="M115" s="184" t="s">
        <v>1</v>
      </c>
      <c r="N115" s="184" t="s">
        <v>1</v>
      </c>
      <c r="O115" s="184" t="s">
        <v>1</v>
      </c>
      <c r="Q115" s="181">
        <v>216</v>
      </c>
      <c r="R115" s="153" t="s">
        <v>445</v>
      </c>
      <c r="S115" s="135" t="s">
        <v>446</v>
      </c>
      <c r="T115" s="134" t="s">
        <v>447</v>
      </c>
      <c r="U115" s="694">
        <v>764</v>
      </c>
    </row>
    <row r="116" spans="1:21" ht="12.75">
      <c r="A116" s="153" t="str">
        <f t="shared" si="3"/>
        <v>Turkey</v>
      </c>
      <c r="B116" s="184" t="s">
        <v>1</v>
      </c>
      <c r="C116" s="184" t="s">
        <v>1</v>
      </c>
      <c r="D116" s="184" t="s">
        <v>1</v>
      </c>
      <c r="E116" s="184" t="s">
        <v>1</v>
      </c>
      <c r="F116" s="184" t="s">
        <v>1</v>
      </c>
      <c r="G116" s="184" t="s">
        <v>1</v>
      </c>
      <c r="H116" s="184" t="s">
        <v>1</v>
      </c>
      <c r="I116" s="184" t="s">
        <v>1</v>
      </c>
      <c r="J116" s="184" t="s">
        <v>1</v>
      </c>
      <c r="K116" s="184" t="s">
        <v>1</v>
      </c>
      <c r="L116" s="184" t="s">
        <v>1</v>
      </c>
      <c r="M116" s="184" t="s">
        <v>1</v>
      </c>
      <c r="N116" s="184" t="s">
        <v>1</v>
      </c>
      <c r="O116" s="184" t="s">
        <v>1</v>
      </c>
      <c r="Q116" s="181">
        <v>223</v>
      </c>
      <c r="R116" s="153" t="s">
        <v>448</v>
      </c>
      <c r="S116" s="135" t="s">
        <v>449</v>
      </c>
      <c r="T116" s="134" t="s">
        <v>450</v>
      </c>
      <c r="U116" s="694">
        <v>792</v>
      </c>
    </row>
    <row r="117" spans="1:21" ht="12.75">
      <c r="A117" s="153" t="str">
        <f t="shared" si="3"/>
        <v>Turkmenistan</v>
      </c>
      <c r="B117" s="184" t="s">
        <v>1</v>
      </c>
      <c r="C117" s="184" t="s">
        <v>1</v>
      </c>
      <c r="D117" s="184" t="s">
        <v>1</v>
      </c>
      <c r="E117" s="184" t="s">
        <v>1</v>
      </c>
      <c r="F117" s="184" t="s">
        <v>1</v>
      </c>
      <c r="G117" s="184" t="s">
        <v>1</v>
      </c>
      <c r="H117" s="184" t="s">
        <v>1</v>
      </c>
      <c r="I117" s="184" t="s">
        <v>1</v>
      </c>
      <c r="J117" s="184" t="s">
        <v>1</v>
      </c>
      <c r="K117" s="184" t="s">
        <v>1</v>
      </c>
      <c r="L117" s="184" t="s">
        <v>1</v>
      </c>
      <c r="M117" s="184" t="s">
        <v>1</v>
      </c>
      <c r="N117" s="184" t="s">
        <v>1</v>
      </c>
      <c r="O117" s="184" t="s">
        <v>1</v>
      </c>
      <c r="Q117" s="181">
        <v>213</v>
      </c>
      <c r="R117" s="153" t="s">
        <v>451</v>
      </c>
      <c r="S117" s="135" t="s">
        <v>452</v>
      </c>
      <c r="T117" s="134" t="s">
        <v>453</v>
      </c>
      <c r="U117" s="694">
        <v>795</v>
      </c>
    </row>
    <row r="118" spans="1:21" ht="12.75">
      <c r="A118" s="153" t="str">
        <f t="shared" si="3"/>
        <v>United Arab Emirates</v>
      </c>
      <c r="B118" s="184" t="s">
        <v>1</v>
      </c>
      <c r="C118" s="184" t="s">
        <v>1</v>
      </c>
      <c r="D118" s="184" t="s">
        <v>1</v>
      </c>
      <c r="E118" s="184" t="s">
        <v>1</v>
      </c>
      <c r="F118" s="184" t="s">
        <v>1</v>
      </c>
      <c r="G118" s="184" t="s">
        <v>1</v>
      </c>
      <c r="H118" s="184" t="s">
        <v>1</v>
      </c>
      <c r="I118" s="184" t="s">
        <v>1</v>
      </c>
      <c r="J118" s="184" t="s">
        <v>1</v>
      </c>
      <c r="K118" s="184" t="s">
        <v>1</v>
      </c>
      <c r="L118" s="184" t="s">
        <v>1</v>
      </c>
      <c r="M118" s="184" t="s">
        <v>1</v>
      </c>
      <c r="N118" s="184" t="s">
        <v>1</v>
      </c>
      <c r="O118" s="184" t="s">
        <v>1</v>
      </c>
      <c r="Q118" s="181">
        <v>225</v>
      </c>
      <c r="R118" s="153" t="s">
        <v>454</v>
      </c>
      <c r="S118" s="135" t="s">
        <v>455</v>
      </c>
      <c r="T118" s="134" t="s">
        <v>456</v>
      </c>
      <c r="U118" s="694">
        <v>784</v>
      </c>
    </row>
    <row r="119" spans="1:21" ht="12.75">
      <c r="A119" s="153" t="str">
        <f t="shared" si="3"/>
        <v>Uzbekistan</v>
      </c>
      <c r="B119" s="184" t="s">
        <v>1</v>
      </c>
      <c r="C119" s="184" t="s">
        <v>1</v>
      </c>
      <c r="D119" s="184" t="s">
        <v>1</v>
      </c>
      <c r="E119" s="184" t="s">
        <v>1</v>
      </c>
      <c r="F119" s="184" t="s">
        <v>1</v>
      </c>
      <c r="G119" s="184" t="s">
        <v>1</v>
      </c>
      <c r="H119" s="184" t="s">
        <v>1</v>
      </c>
      <c r="I119" s="184" t="s">
        <v>1</v>
      </c>
      <c r="J119" s="184" t="s">
        <v>1</v>
      </c>
      <c r="K119" s="184" t="s">
        <v>1</v>
      </c>
      <c r="L119" s="184" t="s">
        <v>1</v>
      </c>
      <c r="M119" s="184" t="s">
        <v>1</v>
      </c>
      <c r="N119" s="184" t="s">
        <v>1</v>
      </c>
      <c r="O119" s="184" t="s">
        <v>1</v>
      </c>
      <c r="Q119" s="181">
        <v>235</v>
      </c>
      <c r="R119" s="153" t="s">
        <v>457</v>
      </c>
      <c r="S119" s="135" t="s">
        <v>458</v>
      </c>
      <c r="T119" s="134" t="s">
        <v>459</v>
      </c>
      <c r="U119" s="694">
        <v>860</v>
      </c>
    </row>
    <row r="120" spans="1:21" ht="12.75">
      <c r="A120" s="153" t="str">
        <f t="shared" si="3"/>
        <v>Viet Nam</v>
      </c>
      <c r="B120" s="184" t="s">
        <v>1</v>
      </c>
      <c r="C120" s="184" t="s">
        <v>1</v>
      </c>
      <c r="D120" s="184" t="s">
        <v>1</v>
      </c>
      <c r="E120" s="184" t="s">
        <v>1</v>
      </c>
      <c r="F120" s="184" t="s">
        <v>1</v>
      </c>
      <c r="G120" s="184" t="s">
        <v>1</v>
      </c>
      <c r="H120" s="184" t="s">
        <v>1</v>
      </c>
      <c r="I120" s="184" t="s">
        <v>1</v>
      </c>
      <c r="J120" s="184" t="s">
        <v>1</v>
      </c>
      <c r="K120" s="184" t="s">
        <v>1</v>
      </c>
      <c r="L120" s="184" t="s">
        <v>1</v>
      </c>
      <c r="M120" s="184" t="s">
        <v>1</v>
      </c>
      <c r="N120" s="184" t="s">
        <v>1</v>
      </c>
      <c r="O120" s="184" t="s">
        <v>1</v>
      </c>
      <c r="Q120" s="181">
        <v>237</v>
      </c>
      <c r="R120" s="153" t="s">
        <v>460</v>
      </c>
      <c r="S120" s="135" t="s">
        <v>460</v>
      </c>
      <c r="T120" s="134" t="s">
        <v>460</v>
      </c>
      <c r="U120" s="694">
        <v>704</v>
      </c>
    </row>
    <row r="121" spans="1:21" ht="13.5" thickBot="1">
      <c r="A121" s="185" t="str">
        <f>R121</f>
        <v>Yemen</v>
      </c>
      <c r="B121" s="186" t="s">
        <v>1</v>
      </c>
      <c r="C121" s="186" t="s">
        <v>1</v>
      </c>
      <c r="D121" s="186" t="s">
        <v>1</v>
      </c>
      <c r="E121" s="186" t="s">
        <v>1</v>
      </c>
      <c r="F121" s="186" t="s">
        <v>1</v>
      </c>
      <c r="G121" s="186" t="s">
        <v>1</v>
      </c>
      <c r="H121" s="186" t="s">
        <v>1</v>
      </c>
      <c r="I121" s="186" t="s">
        <v>1</v>
      </c>
      <c r="J121" s="186" t="s">
        <v>1</v>
      </c>
      <c r="K121" s="186" t="s">
        <v>1</v>
      </c>
      <c r="L121" s="186" t="s">
        <v>1</v>
      </c>
      <c r="M121" s="186" t="s">
        <v>1</v>
      </c>
      <c r="N121" s="186" t="s">
        <v>1</v>
      </c>
      <c r="O121" s="186" t="s">
        <v>1</v>
      </c>
      <c r="Q121" s="181">
        <v>249</v>
      </c>
      <c r="R121" s="185" t="s">
        <v>461</v>
      </c>
      <c r="S121" s="631" t="s">
        <v>462</v>
      </c>
      <c r="T121" s="631" t="s">
        <v>461</v>
      </c>
      <c r="U121" s="694">
        <v>887</v>
      </c>
    </row>
    <row r="122" spans="1:21" s="586" customFormat="1" ht="12.75">
      <c r="A122" s="145" t="str">
        <f>R122</f>
        <v>* Data exclude those for Taiwan Province of China, Hong Kong Special Administrative Region and Macau Special Administrative Region. </v>
      </c>
      <c r="B122" s="591"/>
      <c r="C122" s="591"/>
      <c r="D122" s="591"/>
      <c r="E122" s="591"/>
      <c r="F122" s="591"/>
      <c r="G122" s="591"/>
      <c r="H122" s="591"/>
      <c r="I122" s="591"/>
      <c r="J122" s="591"/>
      <c r="K122" s="591"/>
      <c r="L122" s="591"/>
      <c r="M122" s="591"/>
      <c r="N122" s="591"/>
      <c r="O122" s="591"/>
      <c r="Q122" s="590"/>
      <c r="R122" s="145" t="s">
        <v>942</v>
      </c>
      <c r="S122" s="188" t="s">
        <v>847</v>
      </c>
      <c r="T122" s="636" t="s">
        <v>848</v>
      </c>
      <c r="U122" s="698"/>
    </row>
    <row r="123" spans="1:21" s="191" customFormat="1" ht="12.75">
      <c r="A123" s="178" t="str">
        <f>R123</f>
        <v>OCEANIA </v>
      </c>
      <c r="B123" s="190">
        <f aca="true" t="shared" si="4" ref="B123:O123">SUM(B124:B143)</f>
        <v>0</v>
      </c>
      <c r="C123" s="190">
        <f t="shared" si="4"/>
        <v>0</v>
      </c>
      <c r="D123" s="190">
        <f t="shared" si="4"/>
        <v>0</v>
      </c>
      <c r="E123" s="190">
        <f t="shared" si="4"/>
        <v>0</v>
      </c>
      <c r="F123" s="190">
        <f t="shared" si="4"/>
        <v>0</v>
      </c>
      <c r="G123" s="190">
        <f t="shared" si="4"/>
        <v>0</v>
      </c>
      <c r="H123" s="190">
        <f t="shared" si="4"/>
        <v>0</v>
      </c>
      <c r="I123" s="190">
        <f>SUM(I124:I143)</f>
        <v>0</v>
      </c>
      <c r="J123" s="190">
        <f t="shared" si="4"/>
        <v>0</v>
      </c>
      <c r="K123" s="190">
        <f t="shared" si="4"/>
        <v>0</v>
      </c>
      <c r="L123" s="190">
        <f t="shared" si="4"/>
        <v>0</v>
      </c>
      <c r="M123" s="190">
        <f t="shared" si="4"/>
        <v>0</v>
      </c>
      <c r="N123" s="190">
        <f t="shared" si="4"/>
        <v>0</v>
      </c>
      <c r="O123" s="190">
        <f t="shared" si="4"/>
        <v>0</v>
      </c>
      <c r="Q123" s="192"/>
      <c r="R123" s="178" t="s">
        <v>463</v>
      </c>
      <c r="S123" s="191" t="s">
        <v>464</v>
      </c>
      <c r="T123" s="637" t="s">
        <v>465</v>
      </c>
      <c r="U123" s="699"/>
    </row>
    <row r="124" spans="1:21" ht="12.75">
      <c r="A124" s="153" t="str">
        <f>R124</f>
        <v>American Samoa</v>
      </c>
      <c r="B124" s="184" t="s">
        <v>1</v>
      </c>
      <c r="C124" s="184" t="s">
        <v>1</v>
      </c>
      <c r="D124" s="184" t="s">
        <v>1</v>
      </c>
      <c r="E124" s="184" t="s">
        <v>1</v>
      </c>
      <c r="F124" s="184" t="s">
        <v>1</v>
      </c>
      <c r="G124" s="184" t="s">
        <v>1</v>
      </c>
      <c r="H124" s="184" t="s">
        <v>1</v>
      </c>
      <c r="I124" s="184" t="s">
        <v>1</v>
      </c>
      <c r="J124" s="184" t="s">
        <v>1</v>
      </c>
      <c r="K124" s="184" t="s">
        <v>1</v>
      </c>
      <c r="L124" s="184" t="s">
        <v>1</v>
      </c>
      <c r="M124" s="184" t="s">
        <v>1</v>
      </c>
      <c r="N124" s="184" t="s">
        <v>1</v>
      </c>
      <c r="O124" s="184" t="s">
        <v>1</v>
      </c>
      <c r="Q124" s="181">
        <v>5</v>
      </c>
      <c r="R124" s="153" t="s">
        <v>466</v>
      </c>
      <c r="S124" s="135" t="s">
        <v>467</v>
      </c>
      <c r="T124" s="134" t="s">
        <v>468</v>
      </c>
      <c r="U124" s="694">
        <v>882</v>
      </c>
    </row>
    <row r="125" spans="1:21" ht="12.75">
      <c r="A125" s="153" t="str">
        <f aca="true" t="shared" si="5" ref="A125:A142">R125</f>
        <v>Australia</v>
      </c>
      <c r="B125" s="184" t="s">
        <v>1</v>
      </c>
      <c r="C125" s="184" t="s">
        <v>1</v>
      </c>
      <c r="D125" s="184" t="s">
        <v>1</v>
      </c>
      <c r="E125" s="184" t="s">
        <v>1</v>
      </c>
      <c r="F125" s="184" t="s">
        <v>1</v>
      </c>
      <c r="G125" s="184" t="s">
        <v>1</v>
      </c>
      <c r="H125" s="184" t="s">
        <v>1</v>
      </c>
      <c r="I125" s="184" t="s">
        <v>1</v>
      </c>
      <c r="J125" s="184" t="s">
        <v>1</v>
      </c>
      <c r="K125" s="184" t="s">
        <v>1</v>
      </c>
      <c r="L125" s="184" t="s">
        <v>1</v>
      </c>
      <c r="M125" s="184" t="s">
        <v>1</v>
      </c>
      <c r="N125" s="184" t="s">
        <v>1</v>
      </c>
      <c r="O125" s="184" t="s">
        <v>1</v>
      </c>
      <c r="Q125" s="181">
        <v>10</v>
      </c>
      <c r="R125" s="159" t="s">
        <v>469</v>
      </c>
      <c r="S125" s="135" t="s">
        <v>470</v>
      </c>
      <c r="T125" s="134" t="s">
        <v>469</v>
      </c>
      <c r="U125" s="694">
        <v>36</v>
      </c>
    </row>
    <row r="126" spans="1:21" ht="12.75">
      <c r="A126" s="153" t="str">
        <f t="shared" si="5"/>
        <v>Cook Islands</v>
      </c>
      <c r="B126" s="184" t="s">
        <v>1</v>
      </c>
      <c r="C126" s="184" t="s">
        <v>1</v>
      </c>
      <c r="D126" s="184" t="s">
        <v>1</v>
      </c>
      <c r="E126" s="184" t="s">
        <v>1</v>
      </c>
      <c r="F126" s="184" t="s">
        <v>1</v>
      </c>
      <c r="G126" s="184" t="s">
        <v>1</v>
      </c>
      <c r="H126" s="184" t="s">
        <v>1</v>
      </c>
      <c r="I126" s="184" t="s">
        <v>1</v>
      </c>
      <c r="J126" s="184" t="s">
        <v>1</v>
      </c>
      <c r="K126" s="184" t="s">
        <v>1</v>
      </c>
      <c r="L126" s="184" t="s">
        <v>1</v>
      </c>
      <c r="M126" s="184" t="s">
        <v>1</v>
      </c>
      <c r="N126" s="184" t="s">
        <v>1</v>
      </c>
      <c r="O126" s="184" t="s">
        <v>1</v>
      </c>
      <c r="Q126" s="181">
        <v>47</v>
      </c>
      <c r="R126" s="159" t="s">
        <v>471</v>
      </c>
      <c r="S126" s="135" t="s">
        <v>472</v>
      </c>
      <c r="T126" s="134" t="s">
        <v>473</v>
      </c>
      <c r="U126" s="694">
        <v>184</v>
      </c>
    </row>
    <row r="127" spans="1:21" ht="12.75">
      <c r="A127" s="153" t="str">
        <f t="shared" si="5"/>
        <v>The Republic of the Fiji Islands</v>
      </c>
      <c r="B127" s="184" t="s">
        <v>1</v>
      </c>
      <c r="C127" s="184" t="s">
        <v>1</v>
      </c>
      <c r="D127" s="184" t="s">
        <v>1</v>
      </c>
      <c r="E127" s="184" t="s">
        <v>1</v>
      </c>
      <c r="F127" s="184" t="s">
        <v>1</v>
      </c>
      <c r="G127" s="184" t="s">
        <v>1</v>
      </c>
      <c r="H127" s="184" t="s">
        <v>1</v>
      </c>
      <c r="I127" s="184" t="s">
        <v>1</v>
      </c>
      <c r="J127" s="184" t="s">
        <v>1</v>
      </c>
      <c r="K127" s="184" t="s">
        <v>1</v>
      </c>
      <c r="L127" s="184" t="s">
        <v>1</v>
      </c>
      <c r="M127" s="184" t="s">
        <v>1</v>
      </c>
      <c r="N127" s="184" t="s">
        <v>1</v>
      </c>
      <c r="O127" s="184" t="s">
        <v>1</v>
      </c>
      <c r="Q127" s="181">
        <v>66</v>
      </c>
      <c r="R127" s="193" t="s">
        <v>874</v>
      </c>
      <c r="S127" s="135" t="s">
        <v>875</v>
      </c>
      <c r="T127" s="134" t="s">
        <v>876</v>
      </c>
      <c r="U127" s="694">
        <v>242</v>
      </c>
    </row>
    <row r="128" spans="1:21" ht="12.75">
      <c r="A128" s="153" t="str">
        <f t="shared" si="5"/>
        <v>French Polynesia</v>
      </c>
      <c r="B128" s="184" t="s">
        <v>1</v>
      </c>
      <c r="C128" s="184" t="s">
        <v>1</v>
      </c>
      <c r="D128" s="184" t="s">
        <v>1</v>
      </c>
      <c r="E128" s="184" t="s">
        <v>1</v>
      </c>
      <c r="F128" s="184" t="s">
        <v>1</v>
      </c>
      <c r="G128" s="184" t="s">
        <v>1</v>
      </c>
      <c r="H128" s="184" t="s">
        <v>1</v>
      </c>
      <c r="I128" s="184" t="s">
        <v>1</v>
      </c>
      <c r="J128" s="184" t="s">
        <v>1</v>
      </c>
      <c r="K128" s="184" t="s">
        <v>1</v>
      </c>
      <c r="L128" s="184" t="s">
        <v>1</v>
      </c>
      <c r="M128" s="184" t="s">
        <v>1</v>
      </c>
      <c r="N128" s="184" t="s">
        <v>1</v>
      </c>
      <c r="O128" s="184" t="s">
        <v>1</v>
      </c>
      <c r="Q128" s="181">
        <v>70</v>
      </c>
      <c r="R128" s="159" t="s">
        <v>474</v>
      </c>
      <c r="S128" s="135" t="s">
        <v>475</v>
      </c>
      <c r="T128" s="134" t="s">
        <v>476</v>
      </c>
      <c r="U128" s="694">
        <v>258</v>
      </c>
    </row>
    <row r="129" spans="1:21" ht="12.75">
      <c r="A129" s="153" t="str">
        <f t="shared" si="5"/>
        <v>Guam</v>
      </c>
      <c r="B129" s="184" t="s">
        <v>1</v>
      </c>
      <c r="C129" s="184" t="s">
        <v>1</v>
      </c>
      <c r="D129" s="184" t="s">
        <v>1</v>
      </c>
      <c r="E129" s="184" t="s">
        <v>1</v>
      </c>
      <c r="F129" s="184" t="s">
        <v>1</v>
      </c>
      <c r="G129" s="184" t="s">
        <v>1</v>
      </c>
      <c r="H129" s="184" t="s">
        <v>1</v>
      </c>
      <c r="I129" s="184" t="s">
        <v>1</v>
      </c>
      <c r="J129" s="184" t="s">
        <v>1</v>
      </c>
      <c r="K129" s="184" t="s">
        <v>1</v>
      </c>
      <c r="L129" s="184" t="s">
        <v>1</v>
      </c>
      <c r="M129" s="184" t="s">
        <v>1</v>
      </c>
      <c r="N129" s="184" t="s">
        <v>1</v>
      </c>
      <c r="O129" s="184" t="s">
        <v>1</v>
      </c>
      <c r="Q129" s="181">
        <v>88</v>
      </c>
      <c r="R129" s="159" t="s">
        <v>477</v>
      </c>
      <c r="S129" s="135" t="s">
        <v>477</v>
      </c>
      <c r="T129" s="134" t="s">
        <v>477</v>
      </c>
      <c r="U129" s="694">
        <v>316</v>
      </c>
    </row>
    <row r="130" spans="1:21" ht="12.75">
      <c r="A130" s="153" t="str">
        <f t="shared" si="5"/>
        <v>Kiribati</v>
      </c>
      <c r="B130" s="184" t="s">
        <v>1</v>
      </c>
      <c r="C130" s="184" t="s">
        <v>1</v>
      </c>
      <c r="D130" s="184" t="s">
        <v>1</v>
      </c>
      <c r="E130" s="184" t="s">
        <v>1</v>
      </c>
      <c r="F130" s="184" t="s">
        <v>1</v>
      </c>
      <c r="G130" s="184" t="s">
        <v>1</v>
      </c>
      <c r="H130" s="184" t="s">
        <v>1</v>
      </c>
      <c r="I130" s="184" t="s">
        <v>1</v>
      </c>
      <c r="J130" s="184" t="s">
        <v>1</v>
      </c>
      <c r="K130" s="184" t="s">
        <v>1</v>
      </c>
      <c r="L130" s="184" t="s">
        <v>1</v>
      </c>
      <c r="M130" s="184" t="s">
        <v>1</v>
      </c>
      <c r="N130" s="184" t="s">
        <v>1</v>
      </c>
      <c r="O130" s="184" t="s">
        <v>1</v>
      </c>
      <c r="Q130" s="181">
        <v>83</v>
      </c>
      <c r="R130" s="159" t="s">
        <v>478</v>
      </c>
      <c r="S130" s="135" t="s">
        <v>478</v>
      </c>
      <c r="T130" s="134" t="s">
        <v>478</v>
      </c>
      <c r="U130" s="694">
        <v>296</v>
      </c>
    </row>
    <row r="131" spans="1:21" ht="12.75">
      <c r="A131" s="153" t="str">
        <f t="shared" si="5"/>
        <v>Nauru</v>
      </c>
      <c r="B131" s="184" t="s">
        <v>1</v>
      </c>
      <c r="C131" s="184" t="s">
        <v>1</v>
      </c>
      <c r="D131" s="184" t="s">
        <v>1</v>
      </c>
      <c r="E131" s="184" t="s">
        <v>1</v>
      </c>
      <c r="F131" s="184" t="s">
        <v>1</v>
      </c>
      <c r="G131" s="184" t="s">
        <v>1</v>
      </c>
      <c r="H131" s="184" t="s">
        <v>1</v>
      </c>
      <c r="I131" s="184" t="s">
        <v>1</v>
      </c>
      <c r="J131" s="184" t="s">
        <v>1</v>
      </c>
      <c r="K131" s="184" t="s">
        <v>1</v>
      </c>
      <c r="L131" s="184" t="s">
        <v>1</v>
      </c>
      <c r="M131" s="184" t="s">
        <v>1</v>
      </c>
      <c r="N131" s="184" t="s">
        <v>1</v>
      </c>
      <c r="O131" s="184" t="s">
        <v>1</v>
      </c>
      <c r="Q131" s="181">
        <v>148</v>
      </c>
      <c r="R131" s="159" t="s">
        <v>479</v>
      </c>
      <c r="S131" s="135" t="s">
        <v>479</v>
      </c>
      <c r="T131" s="134" t="s">
        <v>479</v>
      </c>
      <c r="U131" s="694">
        <v>520</v>
      </c>
    </row>
    <row r="132" spans="1:21" ht="12.75">
      <c r="A132" s="153" t="str">
        <f t="shared" si="5"/>
        <v>New Caledonia</v>
      </c>
      <c r="B132" s="184" t="s">
        <v>1</v>
      </c>
      <c r="C132" s="184" t="s">
        <v>1</v>
      </c>
      <c r="D132" s="184" t="s">
        <v>1</v>
      </c>
      <c r="E132" s="184" t="s">
        <v>1</v>
      </c>
      <c r="F132" s="184" t="s">
        <v>1</v>
      </c>
      <c r="G132" s="184" t="s">
        <v>1</v>
      </c>
      <c r="H132" s="184" t="s">
        <v>1</v>
      </c>
      <c r="I132" s="184" t="s">
        <v>1</v>
      </c>
      <c r="J132" s="184" t="s">
        <v>1</v>
      </c>
      <c r="K132" s="184" t="s">
        <v>1</v>
      </c>
      <c r="L132" s="184" t="s">
        <v>1</v>
      </c>
      <c r="M132" s="184" t="s">
        <v>1</v>
      </c>
      <c r="N132" s="184" t="s">
        <v>1</v>
      </c>
      <c r="O132" s="184" t="s">
        <v>1</v>
      </c>
      <c r="Q132" s="181">
        <v>153</v>
      </c>
      <c r="R132" s="159" t="s">
        <v>480</v>
      </c>
      <c r="S132" s="135" t="s">
        <v>481</v>
      </c>
      <c r="T132" s="134" t="s">
        <v>482</v>
      </c>
      <c r="U132" s="694">
        <v>540</v>
      </c>
    </row>
    <row r="133" spans="1:21" ht="12.75">
      <c r="A133" s="153" t="str">
        <f t="shared" si="5"/>
        <v>New Zealand</v>
      </c>
      <c r="B133" s="184" t="s">
        <v>1</v>
      </c>
      <c r="C133" s="184" t="s">
        <v>1</v>
      </c>
      <c r="D133" s="184" t="s">
        <v>1</v>
      </c>
      <c r="E133" s="184" t="s">
        <v>1</v>
      </c>
      <c r="F133" s="184" t="s">
        <v>1</v>
      </c>
      <c r="G133" s="184" t="s">
        <v>1</v>
      </c>
      <c r="H133" s="184" t="s">
        <v>1</v>
      </c>
      <c r="I133" s="184" t="s">
        <v>1</v>
      </c>
      <c r="J133" s="184" t="s">
        <v>1</v>
      </c>
      <c r="K133" s="184" t="s">
        <v>1</v>
      </c>
      <c r="L133" s="184" t="s">
        <v>1</v>
      </c>
      <c r="M133" s="184" t="s">
        <v>1</v>
      </c>
      <c r="N133" s="184" t="s">
        <v>1</v>
      </c>
      <c r="O133" s="184" t="s">
        <v>1</v>
      </c>
      <c r="Q133" s="181">
        <v>156</v>
      </c>
      <c r="R133" s="159" t="s">
        <v>483</v>
      </c>
      <c r="S133" s="135" t="s">
        <v>484</v>
      </c>
      <c r="T133" s="134" t="s">
        <v>485</v>
      </c>
      <c r="U133" s="694">
        <v>554</v>
      </c>
    </row>
    <row r="134" spans="1:21" ht="12.75">
      <c r="A134" s="153" t="str">
        <f t="shared" si="5"/>
        <v>Niue</v>
      </c>
      <c r="B134" s="184" t="s">
        <v>1</v>
      </c>
      <c r="C134" s="184" t="s">
        <v>1</v>
      </c>
      <c r="D134" s="184" t="s">
        <v>1</v>
      </c>
      <c r="E134" s="184" t="s">
        <v>1</v>
      </c>
      <c r="F134" s="184" t="s">
        <v>1</v>
      </c>
      <c r="G134" s="184" t="s">
        <v>1</v>
      </c>
      <c r="H134" s="184" t="s">
        <v>1</v>
      </c>
      <c r="I134" s="184" t="s">
        <v>1</v>
      </c>
      <c r="J134" s="184" t="s">
        <v>1</v>
      </c>
      <c r="K134" s="184" t="s">
        <v>1</v>
      </c>
      <c r="L134" s="184" t="s">
        <v>1</v>
      </c>
      <c r="M134" s="184" t="s">
        <v>1</v>
      </c>
      <c r="N134" s="184" t="s">
        <v>1</v>
      </c>
      <c r="O134" s="184" t="s">
        <v>1</v>
      </c>
      <c r="Q134" s="181">
        <v>160</v>
      </c>
      <c r="R134" s="159" t="s">
        <v>486</v>
      </c>
      <c r="S134" s="135" t="s">
        <v>487</v>
      </c>
      <c r="T134" s="134" t="s">
        <v>486</v>
      </c>
      <c r="U134" s="694">
        <v>570</v>
      </c>
    </row>
    <row r="135" spans="1:21" ht="12.75">
      <c r="A135" s="153" t="str">
        <f t="shared" si="5"/>
        <v>Palau</v>
      </c>
      <c r="B135" s="184"/>
      <c r="C135" s="184"/>
      <c r="D135" s="184"/>
      <c r="E135" s="184"/>
      <c r="F135" s="184"/>
      <c r="G135" s="184"/>
      <c r="H135" s="184"/>
      <c r="I135" s="184"/>
      <c r="J135" s="184"/>
      <c r="K135" s="184"/>
      <c r="L135" s="184"/>
      <c r="M135" s="184"/>
      <c r="N135" s="184"/>
      <c r="O135" s="184"/>
      <c r="Q135" s="181">
        <v>180</v>
      </c>
      <c r="R135" s="193" t="s">
        <v>488</v>
      </c>
      <c r="S135" s="135" t="s">
        <v>489</v>
      </c>
      <c r="T135" s="134" t="s">
        <v>488</v>
      </c>
      <c r="U135" s="694">
        <v>585</v>
      </c>
    </row>
    <row r="136" spans="1:21" ht="12.75">
      <c r="A136" s="153" t="str">
        <f t="shared" si="5"/>
        <v>Papua New Guinea</v>
      </c>
      <c r="B136" s="184" t="s">
        <v>1</v>
      </c>
      <c r="C136" s="184" t="s">
        <v>1</v>
      </c>
      <c r="D136" s="184" t="s">
        <v>1</v>
      </c>
      <c r="E136" s="184" t="s">
        <v>1</v>
      </c>
      <c r="F136" s="184" t="s">
        <v>1</v>
      </c>
      <c r="G136" s="184" t="s">
        <v>1</v>
      </c>
      <c r="H136" s="184" t="s">
        <v>1</v>
      </c>
      <c r="I136" s="184" t="s">
        <v>1</v>
      </c>
      <c r="J136" s="184" t="s">
        <v>1</v>
      </c>
      <c r="K136" s="184" t="s">
        <v>1</v>
      </c>
      <c r="L136" s="184" t="s">
        <v>1</v>
      </c>
      <c r="M136" s="184" t="s">
        <v>1</v>
      </c>
      <c r="N136" s="184" t="s">
        <v>1</v>
      </c>
      <c r="O136" s="184" t="s">
        <v>1</v>
      </c>
      <c r="Q136" s="181">
        <v>168</v>
      </c>
      <c r="R136" s="159" t="s">
        <v>490</v>
      </c>
      <c r="S136" s="135" t="s">
        <v>491</v>
      </c>
      <c r="T136" s="134" t="s">
        <v>492</v>
      </c>
      <c r="U136" s="694">
        <v>598</v>
      </c>
    </row>
    <row r="137" spans="1:21" ht="12.75">
      <c r="A137" s="153" t="str">
        <f t="shared" si="5"/>
        <v>Samoa</v>
      </c>
      <c r="B137" s="184" t="s">
        <v>1</v>
      </c>
      <c r="C137" s="184" t="s">
        <v>1</v>
      </c>
      <c r="D137" s="184" t="s">
        <v>1</v>
      </c>
      <c r="E137" s="184" t="s">
        <v>1</v>
      </c>
      <c r="F137" s="184" t="s">
        <v>1</v>
      </c>
      <c r="G137" s="184" t="s">
        <v>1</v>
      </c>
      <c r="H137" s="184" t="s">
        <v>1</v>
      </c>
      <c r="I137" s="184" t="s">
        <v>1</v>
      </c>
      <c r="J137" s="184" t="s">
        <v>1</v>
      </c>
      <c r="K137" s="184" t="s">
        <v>1</v>
      </c>
      <c r="L137" s="184" t="s">
        <v>1</v>
      </c>
      <c r="M137" s="184" t="s">
        <v>1</v>
      </c>
      <c r="N137" s="184" t="s">
        <v>1</v>
      </c>
      <c r="O137" s="184" t="s">
        <v>1</v>
      </c>
      <c r="Q137" s="181">
        <v>244</v>
      </c>
      <c r="R137" s="159" t="s">
        <v>493</v>
      </c>
      <c r="S137" s="135" t="s">
        <v>493</v>
      </c>
      <c r="T137" s="134" t="s">
        <v>493</v>
      </c>
      <c r="U137" s="694">
        <v>882</v>
      </c>
    </row>
    <row r="138" spans="1:21" ht="12.75">
      <c r="A138" s="153" t="str">
        <f t="shared" si="5"/>
        <v>Solomon Islands</v>
      </c>
      <c r="B138" s="184" t="s">
        <v>1</v>
      </c>
      <c r="C138" s="184" t="s">
        <v>1</v>
      </c>
      <c r="D138" s="184" t="s">
        <v>1</v>
      </c>
      <c r="E138" s="184" t="s">
        <v>1</v>
      </c>
      <c r="F138" s="184" t="s">
        <v>1</v>
      </c>
      <c r="G138" s="184" t="s">
        <v>1</v>
      </c>
      <c r="H138" s="184" t="s">
        <v>1</v>
      </c>
      <c r="I138" s="184" t="s">
        <v>1</v>
      </c>
      <c r="J138" s="184" t="s">
        <v>1</v>
      </c>
      <c r="K138" s="184" t="s">
        <v>1</v>
      </c>
      <c r="L138" s="184" t="s">
        <v>1</v>
      </c>
      <c r="M138" s="184" t="s">
        <v>1</v>
      </c>
      <c r="N138" s="184" t="s">
        <v>1</v>
      </c>
      <c r="O138" s="184" t="s">
        <v>1</v>
      </c>
      <c r="Q138" s="181">
        <v>25</v>
      </c>
      <c r="R138" s="159" t="s">
        <v>494</v>
      </c>
      <c r="S138" s="135" t="s">
        <v>495</v>
      </c>
      <c r="T138" s="134" t="s">
        <v>496</v>
      </c>
      <c r="U138" s="694">
        <v>90</v>
      </c>
    </row>
    <row r="139" spans="1:21" ht="12.75">
      <c r="A139" s="153" t="str">
        <f t="shared" si="5"/>
        <v>Tokelau</v>
      </c>
      <c r="B139" s="184"/>
      <c r="C139" s="184"/>
      <c r="D139" s="184"/>
      <c r="E139" s="184"/>
      <c r="F139" s="184"/>
      <c r="G139" s="184"/>
      <c r="H139" s="184"/>
      <c r="I139" s="184"/>
      <c r="J139" s="184"/>
      <c r="K139" s="184"/>
      <c r="L139" s="184"/>
      <c r="M139" s="184"/>
      <c r="N139" s="184"/>
      <c r="O139" s="184"/>
      <c r="Q139" s="181">
        <v>218</v>
      </c>
      <c r="R139" s="159" t="s">
        <v>497</v>
      </c>
      <c r="S139" s="135" t="s">
        <v>498</v>
      </c>
      <c r="T139" s="134" t="s">
        <v>497</v>
      </c>
      <c r="U139" s="694">
        <v>772</v>
      </c>
    </row>
    <row r="140" spans="1:21" ht="12.75">
      <c r="A140" s="153" t="str">
        <f t="shared" si="5"/>
        <v>Tonga</v>
      </c>
      <c r="B140" s="184" t="s">
        <v>1</v>
      </c>
      <c r="C140" s="184" t="s">
        <v>1</v>
      </c>
      <c r="D140" s="184" t="s">
        <v>1</v>
      </c>
      <c r="E140" s="184" t="s">
        <v>1</v>
      </c>
      <c r="F140" s="184" t="s">
        <v>1</v>
      </c>
      <c r="G140" s="184" t="s">
        <v>1</v>
      </c>
      <c r="H140" s="184" t="s">
        <v>1</v>
      </c>
      <c r="I140" s="184" t="s">
        <v>1</v>
      </c>
      <c r="J140" s="184" t="s">
        <v>1</v>
      </c>
      <c r="K140" s="184" t="s">
        <v>1</v>
      </c>
      <c r="L140" s="184" t="s">
        <v>1</v>
      </c>
      <c r="M140" s="184" t="s">
        <v>1</v>
      </c>
      <c r="N140" s="184" t="s">
        <v>1</v>
      </c>
      <c r="O140" s="184" t="s">
        <v>1</v>
      </c>
      <c r="Q140" s="181">
        <v>219</v>
      </c>
      <c r="R140" s="159" t="s">
        <v>499</v>
      </c>
      <c r="S140" s="135" t="s">
        <v>499</v>
      </c>
      <c r="T140" s="134" t="s">
        <v>499</v>
      </c>
      <c r="U140" s="694">
        <v>776</v>
      </c>
    </row>
    <row r="141" spans="1:21" ht="12.75">
      <c r="A141" s="153" t="str">
        <f t="shared" si="5"/>
        <v>Tuvalu </v>
      </c>
      <c r="B141" s="184" t="s">
        <v>1</v>
      </c>
      <c r="C141" s="184" t="s">
        <v>1</v>
      </c>
      <c r="D141" s="184" t="s">
        <v>1</v>
      </c>
      <c r="E141" s="184" t="s">
        <v>1</v>
      </c>
      <c r="F141" s="184" t="s">
        <v>1</v>
      </c>
      <c r="G141" s="184" t="s">
        <v>1</v>
      </c>
      <c r="H141" s="184" t="s">
        <v>1</v>
      </c>
      <c r="I141" s="184" t="s">
        <v>1</v>
      </c>
      <c r="J141" s="184" t="s">
        <v>1</v>
      </c>
      <c r="K141" s="184" t="s">
        <v>1</v>
      </c>
      <c r="L141" s="184" t="s">
        <v>1</v>
      </c>
      <c r="M141" s="184" t="s">
        <v>1</v>
      </c>
      <c r="N141" s="184" t="s">
        <v>1</v>
      </c>
      <c r="O141" s="184" t="s">
        <v>1</v>
      </c>
      <c r="Q141" s="181">
        <v>227</v>
      </c>
      <c r="R141" s="159" t="s">
        <v>500</v>
      </c>
      <c r="S141" s="135" t="s">
        <v>501</v>
      </c>
      <c r="T141" s="134" t="s">
        <v>501</v>
      </c>
      <c r="U141" s="694">
        <v>798</v>
      </c>
    </row>
    <row r="142" spans="1:21" ht="12.75">
      <c r="A142" s="153" t="str">
        <f t="shared" si="5"/>
        <v>Vanuatu</v>
      </c>
      <c r="B142" s="184" t="s">
        <v>1</v>
      </c>
      <c r="C142" s="184" t="s">
        <v>1</v>
      </c>
      <c r="D142" s="184" t="s">
        <v>1</v>
      </c>
      <c r="E142" s="184" t="s">
        <v>1</v>
      </c>
      <c r="F142" s="184" t="s">
        <v>1</v>
      </c>
      <c r="G142" s="184" t="s">
        <v>1</v>
      </c>
      <c r="H142" s="184" t="s">
        <v>1</v>
      </c>
      <c r="I142" s="184" t="s">
        <v>1</v>
      </c>
      <c r="J142" s="184" t="s">
        <v>1</v>
      </c>
      <c r="K142" s="184" t="s">
        <v>1</v>
      </c>
      <c r="L142" s="184" t="s">
        <v>1</v>
      </c>
      <c r="M142" s="184" t="s">
        <v>1</v>
      </c>
      <c r="N142" s="184" t="s">
        <v>1</v>
      </c>
      <c r="O142" s="184" t="s">
        <v>1</v>
      </c>
      <c r="Q142" s="181">
        <v>155</v>
      </c>
      <c r="R142" s="159" t="s">
        <v>502</v>
      </c>
      <c r="S142" s="135" t="s">
        <v>502</v>
      </c>
      <c r="T142" s="134" t="s">
        <v>502</v>
      </c>
      <c r="U142" s="694">
        <v>548</v>
      </c>
    </row>
    <row r="143" spans="1:21" ht="13.5" thickBot="1">
      <c r="A143" s="194" t="str">
        <f>R143</f>
        <v>Wallis and Futuna Islands</v>
      </c>
      <c r="B143" s="186"/>
      <c r="C143" s="186"/>
      <c r="D143" s="186"/>
      <c r="E143" s="186"/>
      <c r="F143" s="186"/>
      <c r="G143" s="186"/>
      <c r="H143" s="186"/>
      <c r="I143" s="186"/>
      <c r="J143" s="186"/>
      <c r="K143" s="186"/>
      <c r="L143" s="186"/>
      <c r="M143" s="186"/>
      <c r="N143" s="186"/>
      <c r="O143" s="186"/>
      <c r="Q143" s="181">
        <v>243</v>
      </c>
      <c r="R143" s="194" t="s">
        <v>503</v>
      </c>
      <c r="S143" s="631" t="s">
        <v>504</v>
      </c>
      <c r="T143" s="631" t="s">
        <v>505</v>
      </c>
      <c r="U143" s="694">
        <v>876</v>
      </c>
    </row>
    <row r="144" spans="1:21" s="191" customFormat="1" ht="12.75">
      <c r="A144" s="178" t="str">
        <f>R144</f>
        <v>EUROPE </v>
      </c>
      <c r="B144" s="190">
        <f>SUM(B145:B185)</f>
        <v>0</v>
      </c>
      <c r="C144" s="190">
        <f aca="true" t="shared" si="6" ref="C144:O144">SUM(C145:C185)</f>
        <v>0</v>
      </c>
      <c r="D144" s="190">
        <f t="shared" si="6"/>
        <v>0</v>
      </c>
      <c r="E144" s="190">
        <f t="shared" si="6"/>
        <v>0</v>
      </c>
      <c r="F144" s="190">
        <f t="shared" si="6"/>
        <v>0</v>
      </c>
      <c r="G144" s="190">
        <f t="shared" si="6"/>
        <v>0</v>
      </c>
      <c r="H144" s="190">
        <f t="shared" si="6"/>
        <v>0</v>
      </c>
      <c r="I144" s="190">
        <f>SUM(I145:I185)</f>
        <v>0</v>
      </c>
      <c r="J144" s="190">
        <f t="shared" si="6"/>
        <v>0</v>
      </c>
      <c r="K144" s="190">
        <f t="shared" si="6"/>
        <v>0</v>
      </c>
      <c r="L144" s="190">
        <f t="shared" si="6"/>
        <v>0</v>
      </c>
      <c r="M144" s="190">
        <f t="shared" si="6"/>
        <v>0</v>
      </c>
      <c r="N144" s="190">
        <f t="shared" si="6"/>
        <v>0</v>
      </c>
      <c r="O144" s="190">
        <f t="shared" si="6"/>
        <v>0</v>
      </c>
      <c r="Q144" s="192"/>
      <c r="R144" s="178" t="s">
        <v>506</v>
      </c>
      <c r="S144" s="191" t="s">
        <v>507</v>
      </c>
      <c r="T144" s="637" t="s">
        <v>508</v>
      </c>
      <c r="U144" s="699"/>
    </row>
    <row r="145" spans="1:21" ht="12.75">
      <c r="A145" s="159" t="str">
        <f>R145</f>
        <v>Albania</v>
      </c>
      <c r="B145" s="184" t="s">
        <v>1</v>
      </c>
      <c r="C145" s="184" t="s">
        <v>1</v>
      </c>
      <c r="D145" s="184" t="s">
        <v>1</v>
      </c>
      <c r="E145" s="184" t="s">
        <v>1</v>
      </c>
      <c r="F145" s="184" t="s">
        <v>1</v>
      </c>
      <c r="G145" s="184" t="s">
        <v>1</v>
      </c>
      <c r="H145" s="184" t="s">
        <v>1</v>
      </c>
      <c r="I145" s="184" t="s">
        <v>1</v>
      </c>
      <c r="J145" s="184" t="s">
        <v>1</v>
      </c>
      <c r="K145" s="184" t="s">
        <v>1</v>
      </c>
      <c r="L145" s="184" t="s">
        <v>1</v>
      </c>
      <c r="M145" s="184" t="s">
        <v>1</v>
      </c>
      <c r="N145" s="184" t="s">
        <v>1</v>
      </c>
      <c r="O145" s="184" t="s">
        <v>1</v>
      </c>
      <c r="Q145" s="181">
        <v>3</v>
      </c>
      <c r="R145" s="159" t="s">
        <v>509</v>
      </c>
      <c r="S145" s="135" t="s">
        <v>510</v>
      </c>
      <c r="T145" s="134" t="s">
        <v>509</v>
      </c>
      <c r="U145" s="694">
        <v>8</v>
      </c>
    </row>
    <row r="146" spans="1:21" ht="12.75">
      <c r="A146" s="159" t="str">
        <f aca="true" t="shared" si="7" ref="A146:A184">R146</f>
        <v>Andorra</v>
      </c>
      <c r="B146" s="184"/>
      <c r="C146" s="184"/>
      <c r="D146" s="184"/>
      <c r="E146" s="184"/>
      <c r="F146" s="184"/>
      <c r="G146" s="184"/>
      <c r="H146" s="184"/>
      <c r="I146" s="184"/>
      <c r="J146" s="184"/>
      <c r="K146" s="184"/>
      <c r="L146" s="184"/>
      <c r="M146" s="184"/>
      <c r="N146" s="184"/>
      <c r="O146" s="184"/>
      <c r="Q146" s="181">
        <v>6</v>
      </c>
      <c r="R146" s="159" t="s">
        <v>511</v>
      </c>
      <c r="S146" s="135" t="s">
        <v>512</v>
      </c>
      <c r="T146" s="134" t="s">
        <v>511</v>
      </c>
      <c r="U146" s="694">
        <v>20</v>
      </c>
    </row>
    <row r="147" spans="1:21" ht="12.75">
      <c r="A147" s="159" t="str">
        <f t="shared" si="7"/>
        <v>Austria</v>
      </c>
      <c r="B147" s="184" t="s">
        <v>1</v>
      </c>
      <c r="C147" s="184" t="s">
        <v>1</v>
      </c>
      <c r="D147" s="184" t="s">
        <v>1</v>
      </c>
      <c r="E147" s="184" t="s">
        <v>1</v>
      </c>
      <c r="F147" s="184" t="s">
        <v>1</v>
      </c>
      <c r="G147" s="184" t="s">
        <v>1</v>
      </c>
      <c r="H147" s="184" t="s">
        <v>1</v>
      </c>
      <c r="I147" s="184" t="s">
        <v>1</v>
      </c>
      <c r="J147" s="184" t="s">
        <v>1</v>
      </c>
      <c r="K147" s="184" t="s">
        <v>1</v>
      </c>
      <c r="L147" s="184" t="s">
        <v>1</v>
      </c>
      <c r="M147" s="184" t="s">
        <v>1</v>
      </c>
      <c r="N147" s="184" t="s">
        <v>1</v>
      </c>
      <c r="O147" s="184" t="s">
        <v>1</v>
      </c>
      <c r="Q147" s="181">
        <v>11</v>
      </c>
      <c r="R147" s="159" t="s">
        <v>513</v>
      </c>
      <c r="S147" s="135" t="s">
        <v>514</v>
      </c>
      <c r="T147" s="134" t="s">
        <v>513</v>
      </c>
      <c r="U147" s="694">
        <v>40</v>
      </c>
    </row>
    <row r="148" spans="1:21" ht="12.75">
      <c r="A148" s="159" t="str">
        <f t="shared" si="7"/>
        <v>Belarus</v>
      </c>
      <c r="B148" s="184" t="s">
        <v>1</v>
      </c>
      <c r="C148" s="184" t="s">
        <v>1</v>
      </c>
      <c r="D148" s="184" t="s">
        <v>1</v>
      </c>
      <c r="E148" s="184" t="s">
        <v>1</v>
      </c>
      <c r="F148" s="184" t="s">
        <v>1</v>
      </c>
      <c r="G148" s="184" t="s">
        <v>1</v>
      </c>
      <c r="H148" s="184" t="s">
        <v>1</v>
      </c>
      <c r="I148" s="184" t="s">
        <v>1</v>
      </c>
      <c r="J148" s="184" t="s">
        <v>1</v>
      </c>
      <c r="K148" s="184" t="s">
        <v>1</v>
      </c>
      <c r="L148" s="184" t="s">
        <v>1</v>
      </c>
      <c r="M148" s="184" t="s">
        <v>1</v>
      </c>
      <c r="N148" s="184" t="s">
        <v>1</v>
      </c>
      <c r="O148" s="184" t="s">
        <v>1</v>
      </c>
      <c r="Q148" s="181">
        <v>57</v>
      </c>
      <c r="R148" s="159" t="s">
        <v>515</v>
      </c>
      <c r="S148" s="135" t="s">
        <v>516</v>
      </c>
      <c r="T148" s="134" t="s">
        <v>517</v>
      </c>
      <c r="U148" s="694">
        <v>112</v>
      </c>
    </row>
    <row r="149" spans="1:21" ht="12.75">
      <c r="A149" s="159" t="str">
        <f t="shared" si="7"/>
        <v>Belgium</v>
      </c>
      <c r="B149" s="184" t="s">
        <v>1</v>
      </c>
      <c r="C149" s="184" t="s">
        <v>1</v>
      </c>
      <c r="D149" s="184" t="s">
        <v>1</v>
      </c>
      <c r="E149" s="184" t="s">
        <v>1</v>
      </c>
      <c r="F149" s="184" t="s">
        <v>1</v>
      </c>
      <c r="G149" s="184" t="s">
        <v>1</v>
      </c>
      <c r="H149" s="184" t="s">
        <v>1</v>
      </c>
      <c r="I149" s="184" t="s">
        <v>1</v>
      </c>
      <c r="J149" s="184" t="s">
        <v>1</v>
      </c>
      <c r="K149" s="184" t="s">
        <v>1</v>
      </c>
      <c r="L149" s="184" t="s">
        <v>1</v>
      </c>
      <c r="M149" s="184" t="s">
        <v>1</v>
      </c>
      <c r="N149" s="184" t="s">
        <v>1</v>
      </c>
      <c r="O149" s="184" t="s">
        <v>1</v>
      </c>
      <c r="Q149" s="181">
        <v>255</v>
      </c>
      <c r="R149" s="159" t="s">
        <v>849</v>
      </c>
      <c r="S149" s="135" t="s">
        <v>851</v>
      </c>
      <c r="T149" s="134" t="s">
        <v>853</v>
      </c>
      <c r="U149" s="694">
        <v>56</v>
      </c>
    </row>
    <row r="150" spans="1:21" ht="12.75">
      <c r="A150" s="159" t="str">
        <f t="shared" si="7"/>
        <v>Bosnia and Herzegovina</v>
      </c>
      <c r="B150" s="184" t="s">
        <v>1</v>
      </c>
      <c r="C150" s="184" t="s">
        <v>1</v>
      </c>
      <c r="D150" s="184" t="s">
        <v>1</v>
      </c>
      <c r="E150" s="184" t="s">
        <v>1</v>
      </c>
      <c r="F150" s="184" t="s">
        <v>1</v>
      </c>
      <c r="G150" s="184" t="s">
        <v>1</v>
      </c>
      <c r="H150" s="184" t="s">
        <v>1</v>
      </c>
      <c r="I150" s="184" t="s">
        <v>1</v>
      </c>
      <c r="J150" s="184" t="s">
        <v>1</v>
      </c>
      <c r="K150" s="184" t="s">
        <v>1</v>
      </c>
      <c r="L150" s="184" t="s">
        <v>1</v>
      </c>
      <c r="M150" s="184" t="s">
        <v>1</v>
      </c>
      <c r="N150" s="184" t="s">
        <v>1</v>
      </c>
      <c r="O150" s="184" t="s">
        <v>1</v>
      </c>
      <c r="Q150" s="181">
        <v>80</v>
      </c>
      <c r="R150" s="159" t="s">
        <v>518</v>
      </c>
      <c r="S150" s="135" t="s">
        <v>519</v>
      </c>
      <c r="T150" s="134" t="s">
        <v>520</v>
      </c>
      <c r="U150" s="694">
        <v>70</v>
      </c>
    </row>
    <row r="151" spans="1:21" ht="12.75">
      <c r="A151" s="159" t="str">
        <f t="shared" si="7"/>
        <v>Bulgaria</v>
      </c>
      <c r="B151" s="184" t="s">
        <v>1</v>
      </c>
      <c r="C151" s="184" t="s">
        <v>1</v>
      </c>
      <c r="D151" s="184" t="s">
        <v>1</v>
      </c>
      <c r="E151" s="184" t="s">
        <v>1</v>
      </c>
      <c r="F151" s="184" t="s">
        <v>1</v>
      </c>
      <c r="G151" s="184" t="s">
        <v>1</v>
      </c>
      <c r="H151" s="184" t="s">
        <v>1</v>
      </c>
      <c r="I151" s="184" t="s">
        <v>1</v>
      </c>
      <c r="J151" s="184" t="s">
        <v>1</v>
      </c>
      <c r="K151" s="184" t="s">
        <v>1</v>
      </c>
      <c r="L151" s="184" t="s">
        <v>1</v>
      </c>
      <c r="M151" s="184" t="s">
        <v>1</v>
      </c>
      <c r="N151" s="184" t="s">
        <v>1</v>
      </c>
      <c r="O151" s="184" t="s">
        <v>1</v>
      </c>
      <c r="Q151" s="181">
        <v>27</v>
      </c>
      <c r="R151" s="159" t="s">
        <v>521</v>
      </c>
      <c r="S151" s="135" t="s">
        <v>522</v>
      </c>
      <c r="T151" s="134" t="s">
        <v>521</v>
      </c>
      <c r="U151" s="694">
        <v>100</v>
      </c>
    </row>
    <row r="152" spans="1:21" ht="12.75">
      <c r="A152" s="159" t="str">
        <f t="shared" si="7"/>
        <v>Croatia</v>
      </c>
      <c r="B152" s="184" t="s">
        <v>1</v>
      </c>
      <c r="C152" s="184" t="s">
        <v>1</v>
      </c>
      <c r="D152" s="184" t="s">
        <v>1</v>
      </c>
      <c r="E152" s="184" t="s">
        <v>1</v>
      </c>
      <c r="F152" s="184" t="s">
        <v>1</v>
      </c>
      <c r="G152" s="184" t="s">
        <v>1</v>
      </c>
      <c r="H152" s="184" t="s">
        <v>1</v>
      </c>
      <c r="I152" s="184" t="s">
        <v>1</v>
      </c>
      <c r="J152" s="184" t="s">
        <v>1</v>
      </c>
      <c r="K152" s="184" t="s">
        <v>1</v>
      </c>
      <c r="L152" s="184" t="s">
        <v>1</v>
      </c>
      <c r="M152" s="184" t="s">
        <v>1</v>
      </c>
      <c r="N152" s="184" t="s">
        <v>1</v>
      </c>
      <c r="O152" s="184" t="s">
        <v>1</v>
      </c>
      <c r="Q152" s="181">
        <v>98</v>
      </c>
      <c r="R152" s="159" t="s">
        <v>523</v>
      </c>
      <c r="S152" s="135" t="s">
        <v>524</v>
      </c>
      <c r="T152" s="134" t="s">
        <v>525</v>
      </c>
      <c r="U152" s="694">
        <v>191</v>
      </c>
    </row>
    <row r="153" spans="1:21" ht="12.75">
      <c r="A153" s="159" t="str">
        <f t="shared" si="7"/>
        <v>Czech Republic</v>
      </c>
      <c r="B153" s="184" t="s">
        <v>1</v>
      </c>
      <c r="C153" s="184" t="s">
        <v>1</v>
      </c>
      <c r="D153" s="184" t="s">
        <v>1</v>
      </c>
      <c r="E153" s="184" t="s">
        <v>1</v>
      </c>
      <c r="F153" s="184" t="s">
        <v>1</v>
      </c>
      <c r="G153" s="184" t="s">
        <v>1</v>
      </c>
      <c r="H153" s="184" t="s">
        <v>1</v>
      </c>
      <c r="I153" s="184" t="s">
        <v>1</v>
      </c>
      <c r="J153" s="184" t="s">
        <v>1</v>
      </c>
      <c r="K153" s="184" t="s">
        <v>1</v>
      </c>
      <c r="L153" s="184" t="s">
        <v>1</v>
      </c>
      <c r="M153" s="184" t="s">
        <v>1</v>
      </c>
      <c r="N153" s="184" t="s">
        <v>1</v>
      </c>
      <c r="O153" s="184" t="s">
        <v>1</v>
      </c>
      <c r="Q153" s="181">
        <v>167</v>
      </c>
      <c r="R153" s="159" t="s">
        <v>526</v>
      </c>
      <c r="S153" s="135" t="s">
        <v>527</v>
      </c>
      <c r="T153" s="134" t="s">
        <v>528</v>
      </c>
      <c r="U153" s="694">
        <v>203</v>
      </c>
    </row>
    <row r="154" spans="1:21" ht="12.75">
      <c r="A154" s="159" t="str">
        <f t="shared" si="7"/>
        <v>Denmark</v>
      </c>
      <c r="B154" s="184" t="s">
        <v>1</v>
      </c>
      <c r="C154" s="184" t="s">
        <v>1</v>
      </c>
      <c r="D154" s="184" t="s">
        <v>1</v>
      </c>
      <c r="E154" s="184" t="s">
        <v>1</v>
      </c>
      <c r="F154" s="184" t="s">
        <v>1</v>
      </c>
      <c r="G154" s="184" t="s">
        <v>1</v>
      </c>
      <c r="H154" s="184" t="s">
        <v>1</v>
      </c>
      <c r="I154" s="184" t="s">
        <v>1</v>
      </c>
      <c r="J154" s="184" t="s">
        <v>1</v>
      </c>
      <c r="K154" s="184" t="s">
        <v>1</v>
      </c>
      <c r="L154" s="184" t="s">
        <v>1</v>
      </c>
      <c r="M154" s="184" t="s">
        <v>1</v>
      </c>
      <c r="N154" s="184" t="s">
        <v>1</v>
      </c>
      <c r="O154" s="184" t="s">
        <v>1</v>
      </c>
      <c r="Q154" s="181">
        <v>54</v>
      </c>
      <c r="R154" s="159" t="s">
        <v>529</v>
      </c>
      <c r="S154" s="135" t="s">
        <v>530</v>
      </c>
      <c r="T154" s="134" t="s">
        <v>531</v>
      </c>
      <c r="U154" s="694">
        <v>208</v>
      </c>
    </row>
    <row r="155" spans="1:21" ht="12.75">
      <c r="A155" s="159" t="str">
        <f t="shared" si="7"/>
        <v>Estonia</v>
      </c>
      <c r="B155" s="184" t="s">
        <v>1</v>
      </c>
      <c r="C155" s="184" t="s">
        <v>1</v>
      </c>
      <c r="D155" s="184" t="s">
        <v>1</v>
      </c>
      <c r="E155" s="184" t="s">
        <v>1</v>
      </c>
      <c r="F155" s="184" t="s">
        <v>1</v>
      </c>
      <c r="G155" s="184" t="s">
        <v>1</v>
      </c>
      <c r="H155" s="184" t="s">
        <v>1</v>
      </c>
      <c r="I155" s="184" t="s">
        <v>1</v>
      </c>
      <c r="J155" s="184" t="s">
        <v>1</v>
      </c>
      <c r="K155" s="184" t="s">
        <v>1</v>
      </c>
      <c r="L155" s="184" t="s">
        <v>1</v>
      </c>
      <c r="M155" s="184" t="s">
        <v>1</v>
      </c>
      <c r="N155" s="184" t="s">
        <v>1</v>
      </c>
      <c r="O155" s="184" t="s">
        <v>1</v>
      </c>
      <c r="Q155" s="181">
        <v>63</v>
      </c>
      <c r="R155" s="159" t="s">
        <v>532</v>
      </c>
      <c r="S155" s="135" t="s">
        <v>533</v>
      </c>
      <c r="T155" s="134" t="s">
        <v>532</v>
      </c>
      <c r="U155" s="694">
        <v>233</v>
      </c>
    </row>
    <row r="156" spans="1:21" ht="12.75">
      <c r="A156" s="159" t="str">
        <f t="shared" si="7"/>
        <v>Faeroe Islands</v>
      </c>
      <c r="B156" s="184"/>
      <c r="C156" s="184"/>
      <c r="D156" s="184"/>
      <c r="E156" s="184"/>
      <c r="F156" s="184"/>
      <c r="G156" s="184"/>
      <c r="H156" s="184"/>
      <c r="I156" s="184"/>
      <c r="J156" s="184"/>
      <c r="K156" s="184"/>
      <c r="L156" s="184"/>
      <c r="M156" s="184"/>
      <c r="N156" s="184"/>
      <c r="O156" s="184"/>
      <c r="Q156" s="181">
        <v>64</v>
      </c>
      <c r="R156" s="159" t="s">
        <v>534</v>
      </c>
      <c r="S156" s="135" t="s">
        <v>535</v>
      </c>
      <c r="T156" s="134" t="s">
        <v>536</v>
      </c>
      <c r="U156" s="694">
        <v>234</v>
      </c>
    </row>
    <row r="157" spans="1:21" ht="12.75">
      <c r="A157" s="159" t="str">
        <f t="shared" si="7"/>
        <v>Finland</v>
      </c>
      <c r="B157" s="184" t="s">
        <v>1</v>
      </c>
      <c r="C157" s="184" t="s">
        <v>1</v>
      </c>
      <c r="D157" s="184" t="s">
        <v>1</v>
      </c>
      <c r="E157" s="184" t="s">
        <v>1</v>
      </c>
      <c r="F157" s="184" t="s">
        <v>1</v>
      </c>
      <c r="G157" s="184" t="s">
        <v>1</v>
      </c>
      <c r="H157" s="184" t="s">
        <v>1</v>
      </c>
      <c r="I157" s="184" t="s">
        <v>1</v>
      </c>
      <c r="J157" s="184" t="s">
        <v>1</v>
      </c>
      <c r="K157" s="184" t="s">
        <v>1</v>
      </c>
      <c r="L157" s="184" t="s">
        <v>1</v>
      </c>
      <c r="M157" s="184" t="s">
        <v>1</v>
      </c>
      <c r="N157" s="184" t="s">
        <v>1</v>
      </c>
      <c r="O157" s="184" t="s">
        <v>1</v>
      </c>
      <c r="Q157" s="181">
        <v>67</v>
      </c>
      <c r="R157" s="159" t="s">
        <v>537</v>
      </c>
      <c r="S157" s="135" t="s">
        <v>538</v>
      </c>
      <c r="T157" s="134" t="s">
        <v>539</v>
      </c>
      <c r="U157" s="694">
        <v>246</v>
      </c>
    </row>
    <row r="158" spans="1:21" ht="12.75">
      <c r="A158" s="159" t="str">
        <f t="shared" si="7"/>
        <v>France</v>
      </c>
      <c r="B158" s="184" t="s">
        <v>1</v>
      </c>
      <c r="C158" s="184" t="s">
        <v>1</v>
      </c>
      <c r="D158" s="184" t="s">
        <v>1</v>
      </c>
      <c r="E158" s="184" t="s">
        <v>1</v>
      </c>
      <c r="F158" s="184" t="s">
        <v>1</v>
      </c>
      <c r="G158" s="184" t="s">
        <v>1</v>
      </c>
      <c r="H158" s="184" t="s">
        <v>1</v>
      </c>
      <c r="I158" s="184" t="s">
        <v>1</v>
      </c>
      <c r="J158" s="184" t="s">
        <v>1</v>
      </c>
      <c r="K158" s="184" t="s">
        <v>1</v>
      </c>
      <c r="L158" s="184" t="s">
        <v>1</v>
      </c>
      <c r="M158" s="184" t="s">
        <v>1</v>
      </c>
      <c r="N158" s="184" t="s">
        <v>1</v>
      </c>
      <c r="O158" s="184" t="s">
        <v>1</v>
      </c>
      <c r="Q158" s="181">
        <v>68</v>
      </c>
      <c r="R158" s="159" t="s">
        <v>540</v>
      </c>
      <c r="S158" s="135" t="s">
        <v>540</v>
      </c>
      <c r="T158" s="134" t="s">
        <v>541</v>
      </c>
      <c r="U158" s="694">
        <v>250</v>
      </c>
    </row>
    <row r="159" spans="1:21" ht="12.75">
      <c r="A159" s="159" t="str">
        <f t="shared" si="7"/>
        <v>Germany</v>
      </c>
      <c r="B159" s="184" t="s">
        <v>1</v>
      </c>
      <c r="C159" s="184" t="s">
        <v>1</v>
      </c>
      <c r="D159" s="184" t="s">
        <v>1</v>
      </c>
      <c r="E159" s="184" t="s">
        <v>1</v>
      </c>
      <c r="F159" s="184" t="s">
        <v>1</v>
      </c>
      <c r="G159" s="184" t="s">
        <v>1</v>
      </c>
      <c r="H159" s="184" t="s">
        <v>1</v>
      </c>
      <c r="I159" s="184" t="s">
        <v>1</v>
      </c>
      <c r="J159" s="184" t="s">
        <v>1</v>
      </c>
      <c r="K159" s="184" t="s">
        <v>1</v>
      </c>
      <c r="L159" s="184" t="s">
        <v>1</v>
      </c>
      <c r="M159" s="184" t="s">
        <v>1</v>
      </c>
      <c r="N159" s="184" t="s">
        <v>1</v>
      </c>
      <c r="O159" s="184" t="s">
        <v>1</v>
      </c>
      <c r="Q159" s="181">
        <v>79</v>
      </c>
      <c r="R159" s="159" t="s">
        <v>542</v>
      </c>
      <c r="S159" s="135" t="s">
        <v>543</v>
      </c>
      <c r="T159" s="134" t="s">
        <v>544</v>
      </c>
      <c r="U159" s="694">
        <v>276</v>
      </c>
    </row>
    <row r="160" spans="1:21" ht="12.75">
      <c r="A160" s="159" t="str">
        <f t="shared" si="7"/>
        <v>Gibraltar</v>
      </c>
      <c r="B160" s="184"/>
      <c r="C160" s="184"/>
      <c r="D160" s="184"/>
      <c r="E160" s="184"/>
      <c r="F160" s="184"/>
      <c r="G160" s="184"/>
      <c r="H160" s="184"/>
      <c r="I160" s="184"/>
      <c r="J160" s="184"/>
      <c r="K160" s="184"/>
      <c r="L160" s="184"/>
      <c r="M160" s="184"/>
      <c r="N160" s="184"/>
      <c r="O160" s="184"/>
      <c r="Q160" s="181">
        <v>82</v>
      </c>
      <c r="R160" s="159" t="s">
        <v>545</v>
      </c>
      <c r="S160" s="135" t="s">
        <v>545</v>
      </c>
      <c r="T160" s="134" t="s">
        <v>545</v>
      </c>
      <c r="U160" s="694">
        <v>292</v>
      </c>
    </row>
    <row r="161" spans="1:21" ht="12.75">
      <c r="A161" s="159" t="str">
        <f t="shared" si="7"/>
        <v>Greece</v>
      </c>
      <c r="B161" s="184" t="s">
        <v>1</v>
      </c>
      <c r="C161" s="184" t="s">
        <v>1</v>
      </c>
      <c r="D161" s="184" t="s">
        <v>1</v>
      </c>
      <c r="E161" s="184" t="s">
        <v>1</v>
      </c>
      <c r="F161" s="184" t="s">
        <v>1</v>
      </c>
      <c r="G161" s="184" t="s">
        <v>1</v>
      </c>
      <c r="H161" s="184" t="s">
        <v>1</v>
      </c>
      <c r="I161" s="184" t="s">
        <v>1</v>
      </c>
      <c r="J161" s="184" t="s">
        <v>1</v>
      </c>
      <c r="K161" s="184" t="s">
        <v>1</v>
      </c>
      <c r="L161" s="184" t="s">
        <v>1</v>
      </c>
      <c r="M161" s="184" t="s">
        <v>1</v>
      </c>
      <c r="N161" s="184" t="s">
        <v>1</v>
      </c>
      <c r="O161" s="184" t="s">
        <v>1</v>
      </c>
      <c r="Q161" s="181">
        <v>84</v>
      </c>
      <c r="R161" s="159" t="s">
        <v>546</v>
      </c>
      <c r="S161" s="135" t="s">
        <v>547</v>
      </c>
      <c r="T161" s="134" t="s">
        <v>548</v>
      </c>
      <c r="U161" s="694">
        <v>300</v>
      </c>
    </row>
    <row r="162" spans="1:21" ht="12.75">
      <c r="A162" s="159" t="str">
        <f t="shared" si="7"/>
        <v>Hungary</v>
      </c>
      <c r="B162" s="184" t="s">
        <v>1</v>
      </c>
      <c r="C162" s="184" t="s">
        <v>1</v>
      </c>
      <c r="D162" s="184" t="s">
        <v>1</v>
      </c>
      <c r="E162" s="184" t="s">
        <v>1</v>
      </c>
      <c r="F162" s="184" t="s">
        <v>1</v>
      </c>
      <c r="G162" s="184" t="s">
        <v>1</v>
      </c>
      <c r="H162" s="184" t="s">
        <v>1</v>
      </c>
      <c r="I162" s="184" t="s">
        <v>1</v>
      </c>
      <c r="J162" s="184" t="s">
        <v>1</v>
      </c>
      <c r="K162" s="184" t="s">
        <v>1</v>
      </c>
      <c r="L162" s="184" t="s">
        <v>1</v>
      </c>
      <c r="M162" s="184" t="s">
        <v>1</v>
      </c>
      <c r="N162" s="184" t="s">
        <v>1</v>
      </c>
      <c r="O162" s="184" t="s">
        <v>1</v>
      </c>
      <c r="Q162" s="181">
        <v>97</v>
      </c>
      <c r="R162" s="159" t="s">
        <v>549</v>
      </c>
      <c r="S162" s="135" t="s">
        <v>550</v>
      </c>
      <c r="T162" s="134" t="s">
        <v>551</v>
      </c>
      <c r="U162" s="694">
        <v>348</v>
      </c>
    </row>
    <row r="163" spans="1:21" ht="12.75">
      <c r="A163" s="159" t="str">
        <f t="shared" si="7"/>
        <v>Iceland</v>
      </c>
      <c r="B163" s="184" t="s">
        <v>1</v>
      </c>
      <c r="C163" s="184" t="s">
        <v>1</v>
      </c>
      <c r="D163" s="184" t="s">
        <v>1</v>
      </c>
      <c r="E163" s="184" t="s">
        <v>1</v>
      </c>
      <c r="F163" s="184" t="s">
        <v>1</v>
      </c>
      <c r="G163" s="184" t="s">
        <v>1</v>
      </c>
      <c r="H163" s="184" t="s">
        <v>1</v>
      </c>
      <c r="I163" s="184" t="s">
        <v>1</v>
      </c>
      <c r="J163" s="184" t="s">
        <v>1</v>
      </c>
      <c r="K163" s="184" t="s">
        <v>1</v>
      </c>
      <c r="L163" s="184" t="s">
        <v>1</v>
      </c>
      <c r="M163" s="184" t="s">
        <v>1</v>
      </c>
      <c r="N163" s="184" t="s">
        <v>1</v>
      </c>
      <c r="O163" s="184" t="s">
        <v>1</v>
      </c>
      <c r="Q163" s="181">
        <v>99</v>
      </c>
      <c r="R163" s="159" t="s">
        <v>552</v>
      </c>
      <c r="S163" s="135" t="s">
        <v>553</v>
      </c>
      <c r="T163" s="134" t="s">
        <v>554</v>
      </c>
      <c r="U163" s="694">
        <v>352</v>
      </c>
    </row>
    <row r="164" spans="1:21" ht="12.75">
      <c r="A164" s="159" t="str">
        <f t="shared" si="7"/>
        <v>Ireland</v>
      </c>
      <c r="B164" s="184" t="s">
        <v>1</v>
      </c>
      <c r="C164" s="184" t="s">
        <v>1</v>
      </c>
      <c r="D164" s="184" t="s">
        <v>1</v>
      </c>
      <c r="E164" s="184" t="s">
        <v>1</v>
      </c>
      <c r="F164" s="184" t="s">
        <v>1</v>
      </c>
      <c r="G164" s="184" t="s">
        <v>1</v>
      </c>
      <c r="H164" s="184" t="s">
        <v>1</v>
      </c>
      <c r="I164" s="184" t="s">
        <v>1</v>
      </c>
      <c r="J164" s="184" t="s">
        <v>1</v>
      </c>
      <c r="K164" s="184" t="s">
        <v>1</v>
      </c>
      <c r="L164" s="184" t="s">
        <v>1</v>
      </c>
      <c r="M164" s="184" t="s">
        <v>1</v>
      </c>
      <c r="N164" s="184" t="s">
        <v>1</v>
      </c>
      <c r="O164" s="184" t="s">
        <v>1</v>
      </c>
      <c r="Q164" s="181">
        <v>104</v>
      </c>
      <c r="R164" s="159" t="s">
        <v>555</v>
      </c>
      <c r="S164" s="135" t="s">
        <v>556</v>
      </c>
      <c r="T164" s="134" t="s">
        <v>557</v>
      </c>
      <c r="U164" s="694">
        <v>372</v>
      </c>
    </row>
    <row r="165" spans="1:21" ht="12.75">
      <c r="A165" s="159" t="str">
        <f t="shared" si="7"/>
        <v>Italy</v>
      </c>
      <c r="B165" s="184" t="s">
        <v>1</v>
      </c>
      <c r="C165" s="184" t="s">
        <v>1</v>
      </c>
      <c r="D165" s="184" t="s">
        <v>1</v>
      </c>
      <c r="E165" s="184" t="s">
        <v>1</v>
      </c>
      <c r="F165" s="184" t="s">
        <v>1</v>
      </c>
      <c r="G165" s="184" t="s">
        <v>1</v>
      </c>
      <c r="H165" s="184" t="s">
        <v>1</v>
      </c>
      <c r="I165" s="184" t="s">
        <v>1</v>
      </c>
      <c r="J165" s="184" t="s">
        <v>1</v>
      </c>
      <c r="K165" s="184" t="s">
        <v>1</v>
      </c>
      <c r="L165" s="184" t="s">
        <v>1</v>
      </c>
      <c r="M165" s="184" t="s">
        <v>1</v>
      </c>
      <c r="N165" s="184" t="s">
        <v>1</v>
      </c>
      <c r="O165" s="184" t="s">
        <v>1</v>
      </c>
      <c r="Q165" s="181">
        <v>106</v>
      </c>
      <c r="R165" s="159" t="s">
        <v>558</v>
      </c>
      <c r="S165" s="135" t="s">
        <v>559</v>
      </c>
      <c r="T165" s="134" t="s">
        <v>560</v>
      </c>
      <c r="U165" s="694">
        <v>380</v>
      </c>
    </row>
    <row r="166" spans="1:21" ht="12.75">
      <c r="A166" s="159" t="str">
        <f t="shared" si="7"/>
        <v>Latvia</v>
      </c>
      <c r="B166" s="184" t="s">
        <v>1</v>
      </c>
      <c r="C166" s="184" t="s">
        <v>1</v>
      </c>
      <c r="D166" s="184" t="s">
        <v>1</v>
      </c>
      <c r="E166" s="184" t="s">
        <v>1</v>
      </c>
      <c r="F166" s="184" t="s">
        <v>1</v>
      </c>
      <c r="G166" s="184" t="s">
        <v>1</v>
      </c>
      <c r="H166" s="184" t="s">
        <v>1</v>
      </c>
      <c r="I166" s="184" t="s">
        <v>1</v>
      </c>
      <c r="J166" s="184" t="s">
        <v>1</v>
      </c>
      <c r="K166" s="184" t="s">
        <v>1</v>
      </c>
      <c r="L166" s="184" t="s">
        <v>1</v>
      </c>
      <c r="M166" s="184" t="s">
        <v>1</v>
      </c>
      <c r="N166" s="184" t="s">
        <v>1</v>
      </c>
      <c r="O166" s="184" t="s">
        <v>1</v>
      </c>
      <c r="Q166" s="181">
        <v>119</v>
      </c>
      <c r="R166" s="159" t="s">
        <v>561</v>
      </c>
      <c r="S166" s="135" t="s">
        <v>562</v>
      </c>
      <c r="T166" s="134" t="s">
        <v>563</v>
      </c>
      <c r="U166" s="694">
        <v>428</v>
      </c>
    </row>
    <row r="167" spans="1:21" ht="12.75">
      <c r="A167" s="159" t="str">
        <f t="shared" si="7"/>
        <v>Lithuania</v>
      </c>
      <c r="B167" s="184" t="s">
        <v>1</v>
      </c>
      <c r="C167" s="184" t="s">
        <v>1</v>
      </c>
      <c r="D167" s="184" t="s">
        <v>1</v>
      </c>
      <c r="E167" s="184" t="s">
        <v>1</v>
      </c>
      <c r="F167" s="184" t="s">
        <v>1</v>
      </c>
      <c r="G167" s="184" t="s">
        <v>1</v>
      </c>
      <c r="H167" s="184" t="s">
        <v>1</v>
      </c>
      <c r="I167" s="184" t="s">
        <v>1</v>
      </c>
      <c r="J167" s="184" t="s">
        <v>1</v>
      </c>
      <c r="K167" s="184" t="s">
        <v>1</v>
      </c>
      <c r="L167" s="184" t="s">
        <v>1</v>
      </c>
      <c r="M167" s="184" t="s">
        <v>1</v>
      </c>
      <c r="N167" s="184" t="s">
        <v>1</v>
      </c>
      <c r="O167" s="184" t="s">
        <v>1</v>
      </c>
      <c r="Q167" s="181">
        <v>126</v>
      </c>
      <c r="R167" s="159" t="s">
        <v>564</v>
      </c>
      <c r="S167" s="135" t="s">
        <v>565</v>
      </c>
      <c r="T167" s="134" t="s">
        <v>566</v>
      </c>
      <c r="U167" s="694">
        <v>440</v>
      </c>
    </row>
    <row r="168" spans="1:21" ht="12.75">
      <c r="A168" s="159" t="str">
        <f t="shared" si="7"/>
        <v>Luxembourg</v>
      </c>
      <c r="B168" s="184"/>
      <c r="C168" s="184"/>
      <c r="D168" s="184"/>
      <c r="E168" s="184"/>
      <c r="F168" s="184"/>
      <c r="G168" s="184"/>
      <c r="H168" s="184"/>
      <c r="I168" s="184"/>
      <c r="J168" s="184"/>
      <c r="K168" s="184"/>
      <c r="L168" s="184"/>
      <c r="M168" s="184"/>
      <c r="N168" s="184"/>
      <c r="O168" s="184"/>
      <c r="Q168" s="181">
        <v>256</v>
      </c>
      <c r="R168" s="159" t="s">
        <v>850</v>
      </c>
      <c r="S168" s="135" t="s">
        <v>850</v>
      </c>
      <c r="T168" s="134" t="s">
        <v>852</v>
      </c>
      <c r="U168" s="694">
        <v>442</v>
      </c>
    </row>
    <row r="169" spans="1:21" ht="12.75">
      <c r="A169" s="159" t="str">
        <f t="shared" si="7"/>
        <v>Macedonia, the fmr Yugoslav Rep. of  </v>
      </c>
      <c r="B169" s="184" t="s">
        <v>1</v>
      </c>
      <c r="C169" s="184" t="s">
        <v>1</v>
      </c>
      <c r="D169" s="184" t="s">
        <v>1</v>
      </c>
      <c r="E169" s="184" t="s">
        <v>1</v>
      </c>
      <c r="F169" s="184" t="s">
        <v>1</v>
      </c>
      <c r="G169" s="184" t="s">
        <v>1</v>
      </c>
      <c r="H169" s="184" t="s">
        <v>1</v>
      </c>
      <c r="I169" s="184" t="s">
        <v>1</v>
      </c>
      <c r="J169" s="184" t="s">
        <v>1</v>
      </c>
      <c r="K169" s="184" t="s">
        <v>1</v>
      </c>
      <c r="L169" s="184" t="s">
        <v>1</v>
      </c>
      <c r="M169" s="184" t="s">
        <v>1</v>
      </c>
      <c r="N169" s="184" t="s">
        <v>1</v>
      </c>
      <c r="O169" s="184" t="s">
        <v>1</v>
      </c>
      <c r="Q169" s="181">
        <v>154</v>
      </c>
      <c r="R169" s="193" t="s">
        <v>889</v>
      </c>
      <c r="S169" s="135" t="s">
        <v>567</v>
      </c>
      <c r="T169" s="134" t="s">
        <v>568</v>
      </c>
      <c r="U169" s="694">
        <v>807</v>
      </c>
    </row>
    <row r="170" spans="1:21" ht="12.75">
      <c r="A170" s="159" t="str">
        <f t="shared" si="7"/>
        <v>Malta</v>
      </c>
      <c r="B170" s="184"/>
      <c r="C170" s="184"/>
      <c r="D170" s="184"/>
      <c r="E170" s="184"/>
      <c r="F170" s="184"/>
      <c r="G170" s="184"/>
      <c r="H170" s="184"/>
      <c r="I170" s="184"/>
      <c r="J170" s="184"/>
      <c r="K170" s="184"/>
      <c r="L170" s="184"/>
      <c r="M170" s="184"/>
      <c r="N170" s="184"/>
      <c r="O170" s="184"/>
      <c r="Q170" s="181">
        <v>134</v>
      </c>
      <c r="R170" s="159" t="s">
        <v>569</v>
      </c>
      <c r="S170" s="135" t="s">
        <v>570</v>
      </c>
      <c r="T170" s="134" t="s">
        <v>569</v>
      </c>
      <c r="U170" s="694">
        <v>470</v>
      </c>
    </row>
    <row r="171" spans="1:21" ht="12.75">
      <c r="A171" s="159" t="str">
        <f t="shared" si="7"/>
        <v>Republic of Moldava</v>
      </c>
      <c r="B171" s="184"/>
      <c r="C171" s="184"/>
      <c r="D171" s="184"/>
      <c r="E171" s="184"/>
      <c r="F171" s="184"/>
      <c r="G171" s="184"/>
      <c r="H171" s="184"/>
      <c r="I171" s="184"/>
      <c r="J171" s="184"/>
      <c r="K171" s="184"/>
      <c r="L171" s="184"/>
      <c r="M171" s="184"/>
      <c r="N171" s="184"/>
      <c r="O171" s="184"/>
      <c r="Q171" s="181">
        <v>146</v>
      </c>
      <c r="R171" s="159" t="s">
        <v>571</v>
      </c>
      <c r="S171" s="135" t="s">
        <v>572</v>
      </c>
      <c r="T171" s="134" t="s">
        <v>573</v>
      </c>
      <c r="U171" s="694">
        <v>498</v>
      </c>
    </row>
    <row r="172" spans="1:21" ht="12.75">
      <c r="A172" s="159" t="str">
        <f t="shared" si="7"/>
        <v>Netherlands</v>
      </c>
      <c r="B172" s="184" t="s">
        <v>1</v>
      </c>
      <c r="C172" s="184" t="s">
        <v>1</v>
      </c>
      <c r="D172" s="184" t="s">
        <v>1</v>
      </c>
      <c r="E172" s="184" t="s">
        <v>1</v>
      </c>
      <c r="F172" s="184" t="s">
        <v>1</v>
      </c>
      <c r="G172" s="184" t="s">
        <v>1</v>
      </c>
      <c r="H172" s="184" t="s">
        <v>1</v>
      </c>
      <c r="I172" s="184" t="s">
        <v>1</v>
      </c>
      <c r="J172" s="184" t="s">
        <v>1</v>
      </c>
      <c r="K172" s="184" t="s">
        <v>1</v>
      </c>
      <c r="L172" s="184" t="s">
        <v>1</v>
      </c>
      <c r="M172" s="184" t="s">
        <v>1</v>
      </c>
      <c r="N172" s="184" t="s">
        <v>1</v>
      </c>
      <c r="O172" s="184" t="s">
        <v>1</v>
      </c>
      <c r="Q172" s="181">
        <v>150</v>
      </c>
      <c r="R172" s="159" t="s">
        <v>574</v>
      </c>
      <c r="S172" s="135" t="s">
        <v>575</v>
      </c>
      <c r="T172" s="134" t="s">
        <v>576</v>
      </c>
      <c r="U172" s="694">
        <v>528</v>
      </c>
    </row>
    <row r="173" spans="1:21" ht="12.75">
      <c r="A173" s="159" t="str">
        <f t="shared" si="7"/>
        <v>Norway</v>
      </c>
      <c r="B173" s="184" t="s">
        <v>1</v>
      </c>
      <c r="C173" s="184" t="s">
        <v>1</v>
      </c>
      <c r="D173" s="184" t="s">
        <v>1</v>
      </c>
      <c r="E173" s="184" t="s">
        <v>1</v>
      </c>
      <c r="F173" s="184" t="s">
        <v>1</v>
      </c>
      <c r="G173" s="184" t="s">
        <v>1</v>
      </c>
      <c r="H173" s="184" t="s">
        <v>1</v>
      </c>
      <c r="I173" s="184" t="s">
        <v>1</v>
      </c>
      <c r="J173" s="184" t="s">
        <v>1</v>
      </c>
      <c r="K173" s="184" t="s">
        <v>1</v>
      </c>
      <c r="L173" s="184" t="s">
        <v>1</v>
      </c>
      <c r="M173" s="184" t="s">
        <v>1</v>
      </c>
      <c r="N173" s="184" t="s">
        <v>1</v>
      </c>
      <c r="O173" s="184" t="s">
        <v>1</v>
      </c>
      <c r="Q173" s="181">
        <v>162</v>
      </c>
      <c r="R173" s="159" t="s">
        <v>577</v>
      </c>
      <c r="S173" s="135" t="s">
        <v>578</v>
      </c>
      <c r="T173" s="134" t="s">
        <v>579</v>
      </c>
      <c r="U173" s="694">
        <v>578</v>
      </c>
    </row>
    <row r="174" spans="1:21" ht="12.75">
      <c r="A174" s="159" t="str">
        <f t="shared" si="7"/>
        <v>Poland</v>
      </c>
      <c r="B174" s="184" t="s">
        <v>1</v>
      </c>
      <c r="C174" s="184" t="s">
        <v>1</v>
      </c>
      <c r="D174" s="184" t="s">
        <v>1</v>
      </c>
      <c r="E174" s="184" t="s">
        <v>1</v>
      </c>
      <c r="F174" s="184" t="s">
        <v>1</v>
      </c>
      <c r="G174" s="184" t="s">
        <v>1</v>
      </c>
      <c r="H174" s="184" t="s">
        <v>1</v>
      </c>
      <c r="I174" s="184" t="s">
        <v>1</v>
      </c>
      <c r="J174" s="184" t="s">
        <v>1</v>
      </c>
      <c r="K174" s="184" t="s">
        <v>1</v>
      </c>
      <c r="L174" s="184" t="s">
        <v>1</v>
      </c>
      <c r="M174" s="184" t="s">
        <v>1</v>
      </c>
      <c r="N174" s="184" t="s">
        <v>1</v>
      </c>
      <c r="O174" s="184" t="s">
        <v>1</v>
      </c>
      <c r="Q174" s="181">
        <v>173</v>
      </c>
      <c r="R174" s="159" t="s">
        <v>580</v>
      </c>
      <c r="S174" s="135" t="s">
        <v>581</v>
      </c>
      <c r="T174" s="134" t="s">
        <v>582</v>
      </c>
      <c r="U174" s="694">
        <v>616</v>
      </c>
    </row>
    <row r="175" spans="1:21" ht="12.75">
      <c r="A175" s="159" t="str">
        <f t="shared" si="7"/>
        <v>Portugal</v>
      </c>
      <c r="B175" s="184" t="s">
        <v>1</v>
      </c>
      <c r="C175" s="184" t="s">
        <v>1</v>
      </c>
      <c r="D175" s="184" t="s">
        <v>1</v>
      </c>
      <c r="E175" s="184" t="s">
        <v>1</v>
      </c>
      <c r="F175" s="184" t="s">
        <v>1</v>
      </c>
      <c r="G175" s="184" t="s">
        <v>1</v>
      </c>
      <c r="H175" s="184" t="s">
        <v>1</v>
      </c>
      <c r="I175" s="184" t="s">
        <v>1</v>
      </c>
      <c r="J175" s="184" t="s">
        <v>1</v>
      </c>
      <c r="K175" s="184" t="s">
        <v>1</v>
      </c>
      <c r="L175" s="184" t="s">
        <v>1</v>
      </c>
      <c r="M175" s="184" t="s">
        <v>1</v>
      </c>
      <c r="N175" s="184" t="s">
        <v>1</v>
      </c>
      <c r="O175" s="184" t="s">
        <v>1</v>
      </c>
      <c r="Q175" s="181">
        <v>174</v>
      </c>
      <c r="R175" s="159" t="s">
        <v>583</v>
      </c>
      <c r="S175" s="135" t="s">
        <v>583</v>
      </c>
      <c r="T175" s="134" t="s">
        <v>583</v>
      </c>
      <c r="U175" s="694">
        <v>620</v>
      </c>
    </row>
    <row r="176" spans="1:21" ht="12.75">
      <c r="A176" s="159" t="str">
        <f t="shared" si="7"/>
        <v>Romania</v>
      </c>
      <c r="B176" s="184" t="s">
        <v>1</v>
      </c>
      <c r="C176" s="184" t="s">
        <v>1</v>
      </c>
      <c r="D176" s="184" t="s">
        <v>1</v>
      </c>
      <c r="E176" s="184" t="s">
        <v>1</v>
      </c>
      <c r="F176" s="184" t="s">
        <v>1</v>
      </c>
      <c r="G176" s="184" t="s">
        <v>1</v>
      </c>
      <c r="H176" s="184" t="s">
        <v>1</v>
      </c>
      <c r="I176" s="184" t="s">
        <v>1</v>
      </c>
      <c r="J176" s="184" t="s">
        <v>1</v>
      </c>
      <c r="K176" s="184" t="s">
        <v>1</v>
      </c>
      <c r="L176" s="184" t="s">
        <v>1</v>
      </c>
      <c r="M176" s="184" t="s">
        <v>1</v>
      </c>
      <c r="N176" s="184" t="s">
        <v>1</v>
      </c>
      <c r="O176" s="184" t="s">
        <v>1</v>
      </c>
      <c r="Q176" s="181">
        <v>183</v>
      </c>
      <c r="R176" s="159" t="s">
        <v>584</v>
      </c>
      <c r="S176" s="135" t="s">
        <v>585</v>
      </c>
      <c r="T176" s="134" t="s">
        <v>586</v>
      </c>
      <c r="U176" s="694">
        <v>642</v>
      </c>
    </row>
    <row r="177" spans="1:21" ht="12.75">
      <c r="A177" s="159" t="str">
        <f t="shared" si="7"/>
        <v>Russian Federation</v>
      </c>
      <c r="B177" s="184" t="s">
        <v>1</v>
      </c>
      <c r="C177" s="184" t="s">
        <v>1</v>
      </c>
      <c r="D177" s="184" t="s">
        <v>1</v>
      </c>
      <c r="E177" s="184" t="s">
        <v>1</v>
      </c>
      <c r="F177" s="184" t="s">
        <v>1</v>
      </c>
      <c r="G177" s="184" t="s">
        <v>1</v>
      </c>
      <c r="H177" s="184" t="s">
        <v>1</v>
      </c>
      <c r="I177" s="184" t="s">
        <v>1</v>
      </c>
      <c r="J177" s="184" t="s">
        <v>1</v>
      </c>
      <c r="K177" s="184" t="s">
        <v>1</v>
      </c>
      <c r="L177" s="184" t="s">
        <v>1</v>
      </c>
      <c r="M177" s="184" t="s">
        <v>1</v>
      </c>
      <c r="N177" s="184" t="s">
        <v>1</v>
      </c>
      <c r="O177" s="184" t="s">
        <v>1</v>
      </c>
      <c r="Q177" s="181">
        <v>185</v>
      </c>
      <c r="R177" s="159" t="s">
        <v>587</v>
      </c>
      <c r="S177" s="135" t="s">
        <v>588</v>
      </c>
      <c r="T177" s="134" t="s">
        <v>589</v>
      </c>
      <c r="U177" s="694">
        <v>643</v>
      </c>
    </row>
    <row r="178" spans="1:21" ht="12.75">
      <c r="A178" s="159" t="str">
        <f t="shared" si="7"/>
        <v>Slovakia</v>
      </c>
      <c r="B178" s="184" t="s">
        <v>1</v>
      </c>
      <c r="C178" s="184" t="s">
        <v>1</v>
      </c>
      <c r="D178" s="184" t="s">
        <v>1</v>
      </c>
      <c r="E178" s="184" t="s">
        <v>1</v>
      </c>
      <c r="F178" s="184" t="s">
        <v>1</v>
      </c>
      <c r="G178" s="184" t="s">
        <v>1</v>
      </c>
      <c r="H178" s="184" t="s">
        <v>1</v>
      </c>
      <c r="I178" s="184" t="s">
        <v>1</v>
      </c>
      <c r="J178" s="184" t="s">
        <v>1</v>
      </c>
      <c r="K178" s="184" t="s">
        <v>1</v>
      </c>
      <c r="L178" s="184" t="s">
        <v>1</v>
      </c>
      <c r="M178" s="184" t="s">
        <v>1</v>
      </c>
      <c r="N178" s="184" t="s">
        <v>1</v>
      </c>
      <c r="O178" s="184" t="s">
        <v>1</v>
      </c>
      <c r="Q178" s="181">
        <v>199</v>
      </c>
      <c r="R178" s="159" t="s">
        <v>590</v>
      </c>
      <c r="S178" s="135" t="s">
        <v>591</v>
      </c>
      <c r="T178" s="134" t="s">
        <v>592</v>
      </c>
      <c r="U178" s="694">
        <v>703</v>
      </c>
    </row>
    <row r="179" spans="1:21" ht="12.75">
      <c r="A179" s="159" t="str">
        <f t="shared" si="7"/>
        <v>Slovenia</v>
      </c>
      <c r="B179" s="184" t="s">
        <v>1</v>
      </c>
      <c r="C179" s="184" t="s">
        <v>1</v>
      </c>
      <c r="D179" s="184" t="s">
        <v>1</v>
      </c>
      <c r="E179" s="184" t="s">
        <v>1</v>
      </c>
      <c r="F179" s="184" t="s">
        <v>1</v>
      </c>
      <c r="G179" s="184" t="s">
        <v>1</v>
      </c>
      <c r="H179" s="184" t="s">
        <v>1</v>
      </c>
      <c r="I179" s="184" t="s">
        <v>1</v>
      </c>
      <c r="J179" s="184" t="s">
        <v>1</v>
      </c>
      <c r="K179" s="184" t="s">
        <v>1</v>
      </c>
      <c r="L179" s="184" t="s">
        <v>1</v>
      </c>
      <c r="M179" s="184" t="s">
        <v>1</v>
      </c>
      <c r="N179" s="184" t="s">
        <v>1</v>
      </c>
      <c r="O179" s="184" t="s">
        <v>1</v>
      </c>
      <c r="Q179" s="181">
        <v>198</v>
      </c>
      <c r="R179" s="159" t="s">
        <v>593</v>
      </c>
      <c r="S179" s="135" t="s">
        <v>594</v>
      </c>
      <c r="T179" s="134" t="s">
        <v>595</v>
      </c>
      <c r="U179" s="694">
        <v>705</v>
      </c>
    </row>
    <row r="180" spans="1:21" ht="12.75">
      <c r="A180" s="159" t="str">
        <f t="shared" si="7"/>
        <v>Spain</v>
      </c>
      <c r="B180" s="184" t="s">
        <v>1</v>
      </c>
      <c r="C180" s="184" t="s">
        <v>1</v>
      </c>
      <c r="D180" s="184" t="s">
        <v>1</v>
      </c>
      <c r="E180" s="184" t="s">
        <v>1</v>
      </c>
      <c r="F180" s="184" t="s">
        <v>1</v>
      </c>
      <c r="G180" s="184" t="s">
        <v>1</v>
      </c>
      <c r="H180" s="184" t="s">
        <v>1</v>
      </c>
      <c r="I180" s="184" t="s">
        <v>1</v>
      </c>
      <c r="J180" s="184" t="s">
        <v>1</v>
      </c>
      <c r="K180" s="184" t="s">
        <v>1</v>
      </c>
      <c r="L180" s="184" t="s">
        <v>1</v>
      </c>
      <c r="M180" s="184" t="s">
        <v>1</v>
      </c>
      <c r="N180" s="184" t="s">
        <v>1</v>
      </c>
      <c r="O180" s="184" t="s">
        <v>1</v>
      </c>
      <c r="Q180" s="181">
        <v>203</v>
      </c>
      <c r="R180" s="159" t="s">
        <v>596</v>
      </c>
      <c r="S180" s="135" t="s">
        <v>597</v>
      </c>
      <c r="T180" s="134" t="s">
        <v>598</v>
      </c>
      <c r="U180" s="694">
        <v>724</v>
      </c>
    </row>
    <row r="181" spans="1:21" ht="12.75">
      <c r="A181" s="159" t="str">
        <f t="shared" si="7"/>
        <v>Sweden</v>
      </c>
      <c r="B181" s="184" t="s">
        <v>1</v>
      </c>
      <c r="C181" s="184" t="s">
        <v>1</v>
      </c>
      <c r="D181" s="184" t="s">
        <v>1</v>
      </c>
      <c r="E181" s="184" t="s">
        <v>1</v>
      </c>
      <c r="F181" s="184" t="s">
        <v>1</v>
      </c>
      <c r="G181" s="184" t="s">
        <v>1</v>
      </c>
      <c r="H181" s="184" t="s">
        <v>1</v>
      </c>
      <c r="I181" s="184" t="s">
        <v>1</v>
      </c>
      <c r="J181" s="184" t="s">
        <v>1</v>
      </c>
      <c r="K181" s="184" t="s">
        <v>1</v>
      </c>
      <c r="L181" s="184" t="s">
        <v>1</v>
      </c>
      <c r="M181" s="184" t="s">
        <v>1</v>
      </c>
      <c r="N181" s="184" t="s">
        <v>1</v>
      </c>
      <c r="O181" s="184" t="s">
        <v>1</v>
      </c>
      <c r="Q181" s="181">
        <v>210</v>
      </c>
      <c r="R181" s="159" t="s">
        <v>599</v>
      </c>
      <c r="S181" s="135" t="s">
        <v>600</v>
      </c>
      <c r="T181" s="134" t="s">
        <v>601</v>
      </c>
      <c r="U181" s="694">
        <v>752</v>
      </c>
    </row>
    <row r="182" spans="1:21" ht="12.75">
      <c r="A182" s="159" t="str">
        <f t="shared" si="7"/>
        <v>Switzerland</v>
      </c>
      <c r="B182" s="184" t="s">
        <v>1</v>
      </c>
      <c r="C182" s="184" t="s">
        <v>1</v>
      </c>
      <c r="D182" s="184" t="s">
        <v>1</v>
      </c>
      <c r="E182" s="184" t="s">
        <v>1</v>
      </c>
      <c r="F182" s="184" t="s">
        <v>1</v>
      </c>
      <c r="G182" s="184" t="s">
        <v>1</v>
      </c>
      <c r="H182" s="184" t="s">
        <v>1</v>
      </c>
      <c r="I182" s="184" t="s">
        <v>1</v>
      </c>
      <c r="J182" s="184" t="s">
        <v>1</v>
      </c>
      <c r="K182" s="184" t="s">
        <v>1</v>
      </c>
      <c r="L182" s="184" t="s">
        <v>1</v>
      </c>
      <c r="M182" s="184" t="s">
        <v>1</v>
      </c>
      <c r="N182" s="184" t="s">
        <v>1</v>
      </c>
      <c r="O182" s="184" t="s">
        <v>1</v>
      </c>
      <c r="Q182" s="181">
        <v>211</v>
      </c>
      <c r="R182" s="159" t="s">
        <v>602</v>
      </c>
      <c r="S182" s="135" t="s">
        <v>603</v>
      </c>
      <c r="T182" s="134" t="s">
        <v>604</v>
      </c>
      <c r="U182" s="694">
        <v>756</v>
      </c>
    </row>
    <row r="183" spans="1:21" ht="12.75">
      <c r="A183" s="159" t="str">
        <f t="shared" si="7"/>
        <v>United Kingdom</v>
      </c>
      <c r="B183" s="184"/>
      <c r="C183" s="184"/>
      <c r="D183" s="184"/>
      <c r="E183" s="184"/>
      <c r="F183" s="184"/>
      <c r="G183" s="184"/>
      <c r="H183" s="184"/>
      <c r="I183" s="184"/>
      <c r="J183" s="184"/>
      <c r="K183" s="184"/>
      <c r="L183" s="184"/>
      <c r="M183" s="184"/>
      <c r="N183" s="184"/>
      <c r="O183" s="184"/>
      <c r="Q183" s="181">
        <v>229</v>
      </c>
      <c r="R183" s="159" t="s">
        <v>605</v>
      </c>
      <c r="S183" s="135" t="s">
        <v>606</v>
      </c>
      <c r="T183" s="134" t="s">
        <v>607</v>
      </c>
      <c r="U183" s="694">
        <v>826</v>
      </c>
    </row>
    <row r="184" spans="1:21" ht="12.75">
      <c r="A184" s="159" t="str">
        <f t="shared" si="7"/>
        <v>Ukraine</v>
      </c>
      <c r="B184" s="184" t="s">
        <v>1</v>
      </c>
      <c r="C184" s="184" t="s">
        <v>1</v>
      </c>
      <c r="D184" s="184" t="s">
        <v>1</v>
      </c>
      <c r="E184" s="184" t="s">
        <v>1</v>
      </c>
      <c r="F184" s="184" t="s">
        <v>1</v>
      </c>
      <c r="G184" s="184" t="s">
        <v>1</v>
      </c>
      <c r="H184" s="184" t="s">
        <v>1</v>
      </c>
      <c r="I184" s="184" t="s">
        <v>1</v>
      </c>
      <c r="J184" s="184" t="s">
        <v>1</v>
      </c>
      <c r="K184" s="184" t="s">
        <v>1</v>
      </c>
      <c r="L184" s="184" t="s">
        <v>1</v>
      </c>
      <c r="M184" s="184" t="s">
        <v>1</v>
      </c>
      <c r="N184" s="184" t="s">
        <v>1</v>
      </c>
      <c r="O184" s="184" t="s">
        <v>1</v>
      </c>
      <c r="Q184" s="181">
        <v>230</v>
      </c>
      <c r="R184" s="159" t="s">
        <v>608</v>
      </c>
      <c r="S184" s="135" t="s">
        <v>608</v>
      </c>
      <c r="T184" s="134" t="s">
        <v>609</v>
      </c>
      <c r="U184" s="694">
        <v>804</v>
      </c>
    </row>
    <row r="185" spans="1:21" ht="13.5" thickBot="1">
      <c r="A185" s="194" t="str">
        <f>R185</f>
        <v>Yugoslavia, the Federal Republic of</v>
      </c>
      <c r="B185" s="186" t="s">
        <v>1</v>
      </c>
      <c r="C185" s="186" t="s">
        <v>1</v>
      </c>
      <c r="D185" s="186" t="s">
        <v>1</v>
      </c>
      <c r="E185" s="186" t="s">
        <v>1</v>
      </c>
      <c r="F185" s="186" t="s">
        <v>1</v>
      </c>
      <c r="G185" s="186" t="s">
        <v>1</v>
      </c>
      <c r="H185" s="186" t="s">
        <v>1</v>
      </c>
      <c r="I185" s="186" t="s">
        <v>1</v>
      </c>
      <c r="J185" s="186" t="s">
        <v>1</v>
      </c>
      <c r="K185" s="186" t="s">
        <v>1</v>
      </c>
      <c r="L185" s="186" t="s">
        <v>1</v>
      </c>
      <c r="M185" s="186" t="s">
        <v>1</v>
      </c>
      <c r="N185" s="186" t="s">
        <v>1</v>
      </c>
      <c r="O185" s="186" t="s">
        <v>1</v>
      </c>
      <c r="Q185" s="181">
        <v>186</v>
      </c>
      <c r="R185" s="194" t="s">
        <v>877</v>
      </c>
      <c r="S185" s="631" t="s">
        <v>878</v>
      </c>
      <c r="T185" s="631" t="s">
        <v>879</v>
      </c>
      <c r="U185" s="694">
        <v>891</v>
      </c>
    </row>
    <row r="186" spans="1:21" s="191" customFormat="1" ht="12.75">
      <c r="A186" s="178" t="str">
        <f>R186</f>
        <v>NORTH AMERICA </v>
      </c>
      <c r="B186" s="190">
        <f>SUM(B187:B221)</f>
        <v>0</v>
      </c>
      <c r="C186" s="190">
        <f aca="true" t="shared" si="8" ref="C186:O186">SUM(C187:C221)</f>
        <v>0</v>
      </c>
      <c r="D186" s="190">
        <f t="shared" si="8"/>
        <v>0</v>
      </c>
      <c r="E186" s="190">
        <f t="shared" si="8"/>
        <v>0</v>
      </c>
      <c r="F186" s="190">
        <f t="shared" si="8"/>
        <v>0</v>
      </c>
      <c r="G186" s="190">
        <f t="shared" si="8"/>
        <v>0</v>
      </c>
      <c r="H186" s="190">
        <f t="shared" si="8"/>
        <v>0</v>
      </c>
      <c r="I186" s="190">
        <f>SUM(I187:I221)</f>
        <v>0</v>
      </c>
      <c r="J186" s="190">
        <f t="shared" si="8"/>
        <v>0</v>
      </c>
      <c r="K186" s="190">
        <f t="shared" si="8"/>
        <v>0</v>
      </c>
      <c r="L186" s="190">
        <f t="shared" si="8"/>
        <v>0</v>
      </c>
      <c r="M186" s="190">
        <f t="shared" si="8"/>
        <v>0</v>
      </c>
      <c r="N186" s="190">
        <f t="shared" si="8"/>
        <v>0</v>
      </c>
      <c r="O186" s="190">
        <f t="shared" si="8"/>
        <v>0</v>
      </c>
      <c r="Q186" s="192"/>
      <c r="R186" s="178" t="s">
        <v>610</v>
      </c>
      <c r="S186" s="191" t="s">
        <v>611</v>
      </c>
      <c r="T186" s="637" t="s">
        <v>612</v>
      </c>
      <c r="U186" s="699"/>
    </row>
    <row r="187" spans="1:21" ht="12.75">
      <c r="A187" s="159" t="str">
        <f>R187</f>
        <v>Anguilla</v>
      </c>
      <c r="B187" s="184" t="s">
        <v>1</v>
      </c>
      <c r="C187" s="184" t="s">
        <v>1</v>
      </c>
      <c r="D187" s="184" t="s">
        <v>1</v>
      </c>
      <c r="E187" s="184" t="s">
        <v>1</v>
      </c>
      <c r="F187" s="184" t="s">
        <v>1</v>
      </c>
      <c r="G187" s="184" t="s">
        <v>1</v>
      </c>
      <c r="H187" s="184" t="s">
        <v>1</v>
      </c>
      <c r="I187" s="184" t="s">
        <v>1</v>
      </c>
      <c r="J187" s="184" t="s">
        <v>1</v>
      </c>
      <c r="K187" s="184" t="s">
        <v>1</v>
      </c>
      <c r="L187" s="184" t="s">
        <v>1</v>
      </c>
      <c r="M187" s="184" t="s">
        <v>1</v>
      </c>
      <c r="N187" s="184" t="s">
        <v>1</v>
      </c>
      <c r="O187" s="184" t="s">
        <v>1</v>
      </c>
      <c r="Q187" s="181">
        <v>258</v>
      </c>
      <c r="R187" s="159" t="s">
        <v>613</v>
      </c>
      <c r="S187" s="135" t="s">
        <v>613</v>
      </c>
      <c r="T187" s="134" t="s">
        <v>614</v>
      </c>
      <c r="U187" s="694">
        <v>660</v>
      </c>
    </row>
    <row r="188" spans="1:21" ht="12.75">
      <c r="A188" s="159" t="str">
        <f aca="true" t="shared" si="9" ref="A188:A220">R188</f>
        <v>Antigua and Barbuda</v>
      </c>
      <c r="B188" s="184"/>
      <c r="C188" s="184"/>
      <c r="D188" s="184"/>
      <c r="E188" s="184"/>
      <c r="F188" s="184"/>
      <c r="G188" s="184"/>
      <c r="H188" s="184"/>
      <c r="I188" s="184"/>
      <c r="J188" s="184"/>
      <c r="K188" s="184"/>
      <c r="L188" s="184"/>
      <c r="M188" s="184"/>
      <c r="N188" s="184"/>
      <c r="O188" s="184"/>
      <c r="Q188" s="181">
        <v>8</v>
      </c>
      <c r="R188" s="159" t="s">
        <v>615</v>
      </c>
      <c r="S188" s="135" t="s">
        <v>616</v>
      </c>
      <c r="T188" s="134" t="s">
        <v>617</v>
      </c>
      <c r="U188" s="694">
        <v>28</v>
      </c>
    </row>
    <row r="189" spans="1:21" ht="12.75">
      <c r="A189" s="159" t="str">
        <f t="shared" si="9"/>
        <v>Aruba</v>
      </c>
      <c r="B189" s="184"/>
      <c r="C189" s="184"/>
      <c r="D189" s="184"/>
      <c r="E189" s="184"/>
      <c r="F189" s="184"/>
      <c r="G189" s="184"/>
      <c r="H189" s="184"/>
      <c r="I189" s="184"/>
      <c r="J189" s="184"/>
      <c r="K189" s="184"/>
      <c r="L189" s="184"/>
      <c r="M189" s="184"/>
      <c r="N189" s="184"/>
      <c r="O189" s="184"/>
      <c r="Q189" s="181">
        <v>22</v>
      </c>
      <c r="R189" s="159" t="s">
        <v>618</v>
      </c>
      <c r="S189" s="135" t="s">
        <v>618</v>
      </c>
      <c r="T189" s="134" t="s">
        <v>618</v>
      </c>
      <c r="U189" s="694">
        <v>533</v>
      </c>
    </row>
    <row r="190" spans="1:21" ht="12.75">
      <c r="A190" s="159" t="str">
        <f t="shared" si="9"/>
        <v>Bahamas</v>
      </c>
      <c r="B190" s="184" t="s">
        <v>1</v>
      </c>
      <c r="C190" s="184" t="s">
        <v>1</v>
      </c>
      <c r="D190" s="184" t="s">
        <v>1</v>
      </c>
      <c r="E190" s="184" t="s">
        <v>1</v>
      </c>
      <c r="F190" s="184" t="s">
        <v>1</v>
      </c>
      <c r="G190" s="184" t="s">
        <v>1</v>
      </c>
      <c r="H190" s="184" t="s">
        <v>1</v>
      </c>
      <c r="I190" s="184" t="s">
        <v>1</v>
      </c>
      <c r="J190" s="184" t="s">
        <v>1</v>
      </c>
      <c r="K190" s="184" t="s">
        <v>1</v>
      </c>
      <c r="L190" s="184" t="s">
        <v>1</v>
      </c>
      <c r="M190" s="184" t="s">
        <v>1</v>
      </c>
      <c r="N190" s="184" t="s">
        <v>1</v>
      </c>
      <c r="O190" s="184" t="s">
        <v>1</v>
      </c>
      <c r="Q190" s="181">
        <v>12</v>
      </c>
      <c r="R190" s="159" t="s">
        <v>619</v>
      </c>
      <c r="S190" s="135" t="s">
        <v>619</v>
      </c>
      <c r="T190" s="134" t="s">
        <v>619</v>
      </c>
      <c r="U190" s="694">
        <v>44</v>
      </c>
    </row>
    <row r="191" spans="1:21" ht="12.75">
      <c r="A191" s="159" t="str">
        <f t="shared" si="9"/>
        <v>Barbados</v>
      </c>
      <c r="B191" s="184" t="s">
        <v>1</v>
      </c>
      <c r="C191" s="184" t="s">
        <v>1</v>
      </c>
      <c r="D191" s="184" t="s">
        <v>1</v>
      </c>
      <c r="E191" s="184" t="s">
        <v>1</v>
      </c>
      <c r="F191" s="184" t="s">
        <v>1</v>
      </c>
      <c r="G191" s="184" t="s">
        <v>1</v>
      </c>
      <c r="H191" s="184" t="s">
        <v>1</v>
      </c>
      <c r="I191" s="184" t="s">
        <v>1</v>
      </c>
      <c r="J191" s="184" t="s">
        <v>1</v>
      </c>
      <c r="K191" s="184" t="s">
        <v>1</v>
      </c>
      <c r="L191" s="184" t="s">
        <v>1</v>
      </c>
      <c r="M191" s="184" t="s">
        <v>1</v>
      </c>
      <c r="N191" s="184" t="s">
        <v>1</v>
      </c>
      <c r="O191" s="184" t="s">
        <v>1</v>
      </c>
      <c r="Q191" s="181">
        <v>14</v>
      </c>
      <c r="R191" s="159" t="s">
        <v>620</v>
      </c>
      <c r="S191" s="135" t="s">
        <v>621</v>
      </c>
      <c r="T191" s="134" t="s">
        <v>620</v>
      </c>
      <c r="U191" s="694">
        <v>52</v>
      </c>
    </row>
    <row r="192" spans="1:21" ht="12.75">
      <c r="A192" s="159" t="str">
        <f t="shared" si="9"/>
        <v>Belize</v>
      </c>
      <c r="B192" s="184" t="s">
        <v>1</v>
      </c>
      <c r="C192" s="184" t="s">
        <v>1</v>
      </c>
      <c r="D192" s="184" t="s">
        <v>1</v>
      </c>
      <c r="E192" s="184" t="s">
        <v>1</v>
      </c>
      <c r="F192" s="184" t="s">
        <v>1</v>
      </c>
      <c r="G192" s="184" t="s">
        <v>1</v>
      </c>
      <c r="H192" s="184" t="s">
        <v>1</v>
      </c>
      <c r="I192" s="184" t="s">
        <v>1</v>
      </c>
      <c r="J192" s="184" t="s">
        <v>1</v>
      </c>
      <c r="K192" s="184" t="s">
        <v>1</v>
      </c>
      <c r="L192" s="184" t="s">
        <v>1</v>
      </c>
      <c r="M192" s="184" t="s">
        <v>1</v>
      </c>
      <c r="N192" s="184" t="s">
        <v>1</v>
      </c>
      <c r="O192" s="184" t="s">
        <v>1</v>
      </c>
      <c r="Q192" s="181">
        <v>23</v>
      </c>
      <c r="R192" s="159" t="s">
        <v>622</v>
      </c>
      <c r="S192" s="135" t="s">
        <v>622</v>
      </c>
      <c r="T192" s="134" t="s">
        <v>623</v>
      </c>
      <c r="U192" s="694">
        <v>84</v>
      </c>
    </row>
    <row r="193" spans="1:21" ht="12.75">
      <c r="A193" s="159" t="str">
        <f t="shared" si="9"/>
        <v>Bermuda</v>
      </c>
      <c r="B193" s="184" t="s">
        <v>1</v>
      </c>
      <c r="C193" s="184" t="s">
        <v>1</v>
      </c>
      <c r="D193" s="184" t="s">
        <v>1</v>
      </c>
      <c r="E193" s="184" t="s">
        <v>1</v>
      </c>
      <c r="F193" s="184" t="s">
        <v>1</v>
      </c>
      <c r="G193" s="184" t="s">
        <v>1</v>
      </c>
      <c r="H193" s="184" t="s">
        <v>1</v>
      </c>
      <c r="I193" s="184" t="s">
        <v>1</v>
      </c>
      <c r="J193" s="184" t="s">
        <v>1</v>
      </c>
      <c r="K193" s="184" t="s">
        <v>1</v>
      </c>
      <c r="L193" s="184" t="s">
        <v>1</v>
      </c>
      <c r="M193" s="184" t="s">
        <v>1</v>
      </c>
      <c r="N193" s="184" t="s">
        <v>1</v>
      </c>
      <c r="O193" s="184" t="s">
        <v>1</v>
      </c>
      <c r="Q193" s="181">
        <v>17</v>
      </c>
      <c r="R193" s="159" t="s">
        <v>624</v>
      </c>
      <c r="S193" s="135" t="s">
        <v>625</v>
      </c>
      <c r="T193" s="134" t="s">
        <v>626</v>
      </c>
      <c r="U193" s="694">
        <v>60</v>
      </c>
    </row>
    <row r="194" spans="1:21" ht="12.75">
      <c r="A194" s="159" t="str">
        <f t="shared" si="9"/>
        <v>British Virgin Islands</v>
      </c>
      <c r="B194" s="184" t="s">
        <v>1</v>
      </c>
      <c r="C194" s="184" t="s">
        <v>1</v>
      </c>
      <c r="D194" s="184" t="s">
        <v>1</v>
      </c>
      <c r="E194" s="184" t="s">
        <v>1</v>
      </c>
      <c r="F194" s="184" t="s">
        <v>1</v>
      </c>
      <c r="G194" s="184" t="s">
        <v>1</v>
      </c>
      <c r="H194" s="184" t="s">
        <v>1</v>
      </c>
      <c r="I194" s="184" t="s">
        <v>1</v>
      </c>
      <c r="J194" s="184" t="s">
        <v>1</v>
      </c>
      <c r="K194" s="184" t="s">
        <v>1</v>
      </c>
      <c r="L194" s="184" t="s">
        <v>1</v>
      </c>
      <c r="M194" s="184" t="s">
        <v>1</v>
      </c>
      <c r="N194" s="184" t="s">
        <v>1</v>
      </c>
      <c r="O194" s="184" t="s">
        <v>1</v>
      </c>
      <c r="Q194" s="181">
        <v>239</v>
      </c>
      <c r="R194" s="159" t="s">
        <v>627</v>
      </c>
      <c r="S194" s="135" t="s">
        <v>628</v>
      </c>
      <c r="T194" s="134" t="s">
        <v>629</v>
      </c>
      <c r="U194" s="694">
        <v>850</v>
      </c>
    </row>
    <row r="195" spans="1:21" ht="12.75">
      <c r="A195" s="159" t="str">
        <f t="shared" si="9"/>
        <v>Canada</v>
      </c>
      <c r="B195" s="184" t="s">
        <v>1</v>
      </c>
      <c r="C195" s="184" t="s">
        <v>1</v>
      </c>
      <c r="D195" s="184" t="s">
        <v>1</v>
      </c>
      <c r="E195" s="184" t="s">
        <v>1</v>
      </c>
      <c r="F195" s="184" t="s">
        <v>1</v>
      </c>
      <c r="G195" s="184" t="s">
        <v>1</v>
      </c>
      <c r="H195" s="184" t="s">
        <v>1</v>
      </c>
      <c r="I195" s="184" t="s">
        <v>1</v>
      </c>
      <c r="J195" s="184" t="s">
        <v>1</v>
      </c>
      <c r="K195" s="184" t="s">
        <v>1</v>
      </c>
      <c r="L195" s="184" t="s">
        <v>1</v>
      </c>
      <c r="M195" s="184" t="s">
        <v>1</v>
      </c>
      <c r="N195" s="184" t="s">
        <v>1</v>
      </c>
      <c r="O195" s="184" t="s">
        <v>1</v>
      </c>
      <c r="Q195" s="181">
        <v>33</v>
      </c>
      <c r="R195" s="159" t="s">
        <v>630</v>
      </c>
      <c r="S195" s="135" t="s">
        <v>630</v>
      </c>
      <c r="T195" s="134" t="s">
        <v>631</v>
      </c>
      <c r="U195" s="694">
        <v>124</v>
      </c>
    </row>
    <row r="196" spans="1:21" ht="12.75">
      <c r="A196" s="159" t="str">
        <f t="shared" si="9"/>
        <v>Cayman Islands</v>
      </c>
      <c r="B196" s="184" t="s">
        <v>1</v>
      </c>
      <c r="C196" s="184" t="s">
        <v>1</v>
      </c>
      <c r="D196" s="184" t="s">
        <v>1</v>
      </c>
      <c r="E196" s="184" t="s">
        <v>1</v>
      </c>
      <c r="F196" s="184" t="s">
        <v>1</v>
      </c>
      <c r="G196" s="184" t="s">
        <v>1</v>
      </c>
      <c r="H196" s="184" t="s">
        <v>1</v>
      </c>
      <c r="I196" s="184" t="s">
        <v>1</v>
      </c>
      <c r="J196" s="184" t="s">
        <v>1</v>
      </c>
      <c r="K196" s="184" t="s">
        <v>1</v>
      </c>
      <c r="L196" s="184" t="s">
        <v>1</v>
      </c>
      <c r="M196" s="184" t="s">
        <v>1</v>
      </c>
      <c r="N196" s="184" t="s">
        <v>1</v>
      </c>
      <c r="O196" s="184" t="s">
        <v>1</v>
      </c>
      <c r="Q196" s="181">
        <v>36</v>
      </c>
      <c r="R196" s="159" t="s">
        <v>632</v>
      </c>
      <c r="S196" s="135" t="s">
        <v>633</v>
      </c>
      <c r="T196" s="134" t="s">
        <v>634</v>
      </c>
      <c r="U196" s="694">
        <v>136</v>
      </c>
    </row>
    <row r="197" spans="1:21" ht="12.75">
      <c r="A197" s="159" t="str">
        <f t="shared" si="9"/>
        <v>Costa Rica</v>
      </c>
      <c r="B197" s="184" t="s">
        <v>1</v>
      </c>
      <c r="C197" s="184" t="s">
        <v>1</v>
      </c>
      <c r="D197" s="184" t="s">
        <v>1</v>
      </c>
      <c r="E197" s="184" t="s">
        <v>1</v>
      </c>
      <c r="F197" s="184" t="s">
        <v>1</v>
      </c>
      <c r="G197" s="184" t="s">
        <v>1</v>
      </c>
      <c r="H197" s="184" t="s">
        <v>1</v>
      </c>
      <c r="I197" s="184" t="s">
        <v>1</v>
      </c>
      <c r="J197" s="184" t="s">
        <v>1</v>
      </c>
      <c r="K197" s="184" t="s">
        <v>1</v>
      </c>
      <c r="L197" s="184" t="s">
        <v>1</v>
      </c>
      <c r="M197" s="184" t="s">
        <v>1</v>
      </c>
      <c r="N197" s="184" t="s">
        <v>1</v>
      </c>
      <c r="O197" s="184" t="s">
        <v>1</v>
      </c>
      <c r="Q197" s="181">
        <v>48</v>
      </c>
      <c r="R197" s="159" t="s">
        <v>635</v>
      </c>
      <c r="S197" s="135" t="s">
        <v>635</v>
      </c>
      <c r="T197" s="134" t="s">
        <v>635</v>
      </c>
      <c r="U197" s="694">
        <v>188</v>
      </c>
    </row>
    <row r="198" spans="1:21" ht="12.75">
      <c r="A198" s="159" t="str">
        <f t="shared" si="9"/>
        <v>Cuba</v>
      </c>
      <c r="B198" s="184" t="s">
        <v>1</v>
      </c>
      <c r="C198" s="184" t="s">
        <v>1</v>
      </c>
      <c r="D198" s="184" t="s">
        <v>1</v>
      </c>
      <c r="E198" s="184" t="s">
        <v>1</v>
      </c>
      <c r="F198" s="184" t="s">
        <v>1</v>
      </c>
      <c r="G198" s="184" t="s">
        <v>1</v>
      </c>
      <c r="H198" s="184" t="s">
        <v>1</v>
      </c>
      <c r="I198" s="184" t="s">
        <v>1</v>
      </c>
      <c r="J198" s="184" t="s">
        <v>1</v>
      </c>
      <c r="K198" s="184" t="s">
        <v>1</v>
      </c>
      <c r="L198" s="184" t="s">
        <v>1</v>
      </c>
      <c r="M198" s="184" t="s">
        <v>1</v>
      </c>
      <c r="N198" s="184" t="s">
        <v>1</v>
      </c>
      <c r="O198" s="184" t="s">
        <v>1</v>
      </c>
      <c r="Q198" s="181">
        <v>49</v>
      </c>
      <c r="R198" s="159" t="s">
        <v>636</v>
      </c>
      <c r="S198" s="135" t="s">
        <v>636</v>
      </c>
      <c r="T198" s="134" t="s">
        <v>636</v>
      </c>
      <c r="U198" s="694">
        <v>192</v>
      </c>
    </row>
    <row r="199" spans="1:21" ht="12.75">
      <c r="A199" s="159" t="str">
        <f t="shared" si="9"/>
        <v>Dominica</v>
      </c>
      <c r="B199" s="184" t="s">
        <v>1</v>
      </c>
      <c r="C199" s="184" t="s">
        <v>1</v>
      </c>
      <c r="D199" s="184" t="s">
        <v>1</v>
      </c>
      <c r="E199" s="184" t="s">
        <v>1</v>
      </c>
      <c r="F199" s="184" t="s">
        <v>1</v>
      </c>
      <c r="G199" s="184" t="s">
        <v>1</v>
      </c>
      <c r="H199" s="184" t="s">
        <v>1</v>
      </c>
      <c r="I199" s="184" t="s">
        <v>1</v>
      </c>
      <c r="J199" s="184" t="s">
        <v>1</v>
      </c>
      <c r="K199" s="184" t="s">
        <v>1</v>
      </c>
      <c r="L199" s="184" t="s">
        <v>1</v>
      </c>
      <c r="M199" s="184" t="s">
        <v>1</v>
      </c>
      <c r="N199" s="184" t="s">
        <v>1</v>
      </c>
      <c r="O199" s="184" t="s">
        <v>1</v>
      </c>
      <c r="Q199" s="181">
        <v>55</v>
      </c>
      <c r="R199" s="159" t="s">
        <v>637</v>
      </c>
      <c r="S199" s="135" t="s">
        <v>638</v>
      </c>
      <c r="T199" s="134" t="s">
        <v>637</v>
      </c>
      <c r="U199" s="694">
        <v>212</v>
      </c>
    </row>
    <row r="200" spans="1:21" ht="12.75">
      <c r="A200" s="159" t="str">
        <f t="shared" si="9"/>
        <v>Dominican Republic</v>
      </c>
      <c r="B200" s="184" t="s">
        <v>1</v>
      </c>
      <c r="C200" s="184" t="s">
        <v>1</v>
      </c>
      <c r="D200" s="184" t="s">
        <v>1</v>
      </c>
      <c r="E200" s="184" t="s">
        <v>1</v>
      </c>
      <c r="F200" s="184" t="s">
        <v>1</v>
      </c>
      <c r="G200" s="184" t="s">
        <v>1</v>
      </c>
      <c r="H200" s="184" t="s">
        <v>1</v>
      </c>
      <c r="I200" s="184" t="s">
        <v>1</v>
      </c>
      <c r="J200" s="184" t="s">
        <v>1</v>
      </c>
      <c r="K200" s="184" t="s">
        <v>1</v>
      </c>
      <c r="L200" s="184" t="s">
        <v>1</v>
      </c>
      <c r="M200" s="184" t="s">
        <v>1</v>
      </c>
      <c r="N200" s="184" t="s">
        <v>1</v>
      </c>
      <c r="O200" s="184" t="s">
        <v>1</v>
      </c>
      <c r="Q200" s="181">
        <v>56</v>
      </c>
      <c r="R200" s="159" t="s">
        <v>639</v>
      </c>
      <c r="S200" s="135" t="s">
        <v>640</v>
      </c>
      <c r="T200" s="134" t="s">
        <v>641</v>
      </c>
      <c r="U200" s="694">
        <v>214</v>
      </c>
    </row>
    <row r="201" spans="1:21" ht="12.75">
      <c r="A201" s="159" t="str">
        <f t="shared" si="9"/>
        <v>El Salvador</v>
      </c>
      <c r="B201" s="184" t="s">
        <v>1</v>
      </c>
      <c r="C201" s="184" t="s">
        <v>1</v>
      </c>
      <c r="D201" s="184" t="s">
        <v>1</v>
      </c>
      <c r="E201" s="184" t="s">
        <v>1</v>
      </c>
      <c r="F201" s="184" t="s">
        <v>1</v>
      </c>
      <c r="G201" s="184" t="s">
        <v>1</v>
      </c>
      <c r="H201" s="184" t="s">
        <v>1</v>
      </c>
      <c r="I201" s="184" t="s">
        <v>1</v>
      </c>
      <c r="J201" s="184" t="s">
        <v>1</v>
      </c>
      <c r="K201" s="184" t="s">
        <v>1</v>
      </c>
      <c r="L201" s="184" t="s">
        <v>1</v>
      </c>
      <c r="M201" s="184" t="s">
        <v>1</v>
      </c>
      <c r="N201" s="184" t="s">
        <v>1</v>
      </c>
      <c r="O201" s="184" t="s">
        <v>1</v>
      </c>
      <c r="Q201" s="181">
        <v>60</v>
      </c>
      <c r="R201" s="159" t="s">
        <v>642</v>
      </c>
      <c r="S201" s="135" t="s">
        <v>642</v>
      </c>
      <c r="T201" s="134" t="s">
        <v>642</v>
      </c>
      <c r="U201" s="694">
        <v>222</v>
      </c>
    </row>
    <row r="202" spans="1:21" ht="12.75">
      <c r="A202" s="159" t="str">
        <f t="shared" si="9"/>
        <v>Greenland </v>
      </c>
      <c r="B202" s="184" t="s">
        <v>1</v>
      </c>
      <c r="C202" s="184" t="s">
        <v>1</v>
      </c>
      <c r="D202" s="184" t="s">
        <v>1</v>
      </c>
      <c r="E202" s="184" t="s">
        <v>1</v>
      </c>
      <c r="F202" s="184" t="s">
        <v>1</v>
      </c>
      <c r="G202" s="184" t="s">
        <v>1</v>
      </c>
      <c r="H202" s="184" t="s">
        <v>1</v>
      </c>
      <c r="I202" s="184" t="s">
        <v>1</v>
      </c>
      <c r="J202" s="184" t="s">
        <v>1</v>
      </c>
      <c r="K202" s="184" t="s">
        <v>1</v>
      </c>
      <c r="L202" s="184" t="s">
        <v>1</v>
      </c>
      <c r="M202" s="184" t="s">
        <v>1</v>
      </c>
      <c r="N202" s="184" t="s">
        <v>1</v>
      </c>
      <c r="O202" s="184" t="s">
        <v>1</v>
      </c>
      <c r="Q202" s="181">
        <v>85</v>
      </c>
      <c r="R202" s="159" t="s">
        <v>643</v>
      </c>
      <c r="S202" s="135" t="s">
        <v>644</v>
      </c>
      <c r="T202" s="134" t="s">
        <v>645</v>
      </c>
      <c r="U202" s="694">
        <v>304</v>
      </c>
    </row>
    <row r="203" spans="1:21" ht="12.75">
      <c r="A203" s="159" t="str">
        <f t="shared" si="9"/>
        <v>Grenada</v>
      </c>
      <c r="B203" s="184" t="s">
        <v>1</v>
      </c>
      <c r="C203" s="184" t="s">
        <v>1</v>
      </c>
      <c r="D203" s="184" t="s">
        <v>1</v>
      </c>
      <c r="E203" s="184" t="s">
        <v>1</v>
      </c>
      <c r="F203" s="184" t="s">
        <v>1</v>
      </c>
      <c r="G203" s="184" t="s">
        <v>1</v>
      </c>
      <c r="H203" s="184" t="s">
        <v>1</v>
      </c>
      <c r="I203" s="184" t="s">
        <v>1</v>
      </c>
      <c r="J203" s="184" t="s">
        <v>1</v>
      </c>
      <c r="K203" s="184" t="s">
        <v>1</v>
      </c>
      <c r="L203" s="184" t="s">
        <v>1</v>
      </c>
      <c r="M203" s="184" t="s">
        <v>1</v>
      </c>
      <c r="N203" s="184" t="s">
        <v>1</v>
      </c>
      <c r="O203" s="184" t="s">
        <v>1</v>
      </c>
      <c r="Q203" s="181">
        <v>86</v>
      </c>
      <c r="R203" s="159" t="s">
        <v>646</v>
      </c>
      <c r="S203" s="135" t="s">
        <v>647</v>
      </c>
      <c r="T203" s="134" t="s">
        <v>648</v>
      </c>
      <c r="U203" s="694">
        <v>308</v>
      </c>
    </row>
    <row r="204" spans="1:21" ht="12.75">
      <c r="A204" s="159" t="str">
        <f t="shared" si="9"/>
        <v>Guadeloupe</v>
      </c>
      <c r="B204" s="184" t="s">
        <v>1</v>
      </c>
      <c r="C204" s="184" t="s">
        <v>1</v>
      </c>
      <c r="D204" s="184" t="s">
        <v>1</v>
      </c>
      <c r="E204" s="184" t="s">
        <v>1</v>
      </c>
      <c r="F204" s="184" t="s">
        <v>1</v>
      </c>
      <c r="G204" s="184" t="s">
        <v>1</v>
      </c>
      <c r="H204" s="184" t="s">
        <v>1</v>
      </c>
      <c r="I204" s="184" t="s">
        <v>1</v>
      </c>
      <c r="J204" s="184" t="s">
        <v>1</v>
      </c>
      <c r="K204" s="184" t="s">
        <v>1</v>
      </c>
      <c r="L204" s="184" t="s">
        <v>1</v>
      </c>
      <c r="M204" s="184" t="s">
        <v>1</v>
      </c>
      <c r="N204" s="184" t="s">
        <v>1</v>
      </c>
      <c r="O204" s="184" t="s">
        <v>1</v>
      </c>
      <c r="Q204" s="181">
        <v>87</v>
      </c>
      <c r="R204" s="159" t="s">
        <v>649</v>
      </c>
      <c r="S204" s="135" t="s">
        <v>649</v>
      </c>
      <c r="T204" s="134" t="s">
        <v>650</v>
      </c>
      <c r="U204" s="694">
        <v>312</v>
      </c>
    </row>
    <row r="205" spans="1:21" ht="12.75">
      <c r="A205" s="159" t="str">
        <f t="shared" si="9"/>
        <v>Guatemala</v>
      </c>
      <c r="B205" s="184" t="s">
        <v>1</v>
      </c>
      <c r="C205" s="184" t="s">
        <v>1</v>
      </c>
      <c r="D205" s="184" t="s">
        <v>1</v>
      </c>
      <c r="E205" s="184" t="s">
        <v>1</v>
      </c>
      <c r="F205" s="184" t="s">
        <v>1</v>
      </c>
      <c r="G205" s="184" t="s">
        <v>1</v>
      </c>
      <c r="H205" s="184" t="s">
        <v>1</v>
      </c>
      <c r="I205" s="184" t="s">
        <v>1</v>
      </c>
      <c r="J205" s="184" t="s">
        <v>1</v>
      </c>
      <c r="K205" s="184" t="s">
        <v>1</v>
      </c>
      <c r="L205" s="184" t="s">
        <v>1</v>
      </c>
      <c r="M205" s="184" t="s">
        <v>1</v>
      </c>
      <c r="N205" s="184" t="s">
        <v>1</v>
      </c>
      <c r="O205" s="184" t="s">
        <v>1</v>
      </c>
      <c r="Q205" s="181">
        <v>89</v>
      </c>
      <c r="R205" s="159" t="s">
        <v>651</v>
      </c>
      <c r="S205" s="135" t="s">
        <v>651</v>
      </c>
      <c r="T205" s="134" t="s">
        <v>651</v>
      </c>
      <c r="U205" s="694">
        <v>320</v>
      </c>
    </row>
    <row r="206" spans="1:21" ht="12.75">
      <c r="A206" s="159" t="str">
        <f t="shared" si="9"/>
        <v>Haiti</v>
      </c>
      <c r="B206" s="184" t="s">
        <v>1</v>
      </c>
      <c r="C206" s="184" t="s">
        <v>1</v>
      </c>
      <c r="D206" s="184" t="s">
        <v>1</v>
      </c>
      <c r="E206" s="184" t="s">
        <v>1</v>
      </c>
      <c r="F206" s="184" t="s">
        <v>1</v>
      </c>
      <c r="G206" s="184" t="s">
        <v>1</v>
      </c>
      <c r="H206" s="184" t="s">
        <v>1</v>
      </c>
      <c r="I206" s="184" t="s">
        <v>1</v>
      </c>
      <c r="J206" s="184" t="s">
        <v>1</v>
      </c>
      <c r="K206" s="184" t="s">
        <v>1</v>
      </c>
      <c r="L206" s="184" t="s">
        <v>1</v>
      </c>
      <c r="M206" s="184" t="s">
        <v>1</v>
      </c>
      <c r="N206" s="184" t="s">
        <v>1</v>
      </c>
      <c r="O206" s="184" t="s">
        <v>1</v>
      </c>
      <c r="Q206" s="181">
        <v>93</v>
      </c>
      <c r="R206" s="159" t="s">
        <v>652</v>
      </c>
      <c r="S206" s="135" t="s">
        <v>653</v>
      </c>
      <c r="T206" s="134" t="s">
        <v>654</v>
      </c>
      <c r="U206" s="694">
        <v>332</v>
      </c>
    </row>
    <row r="207" spans="1:21" ht="12.75">
      <c r="A207" s="159" t="str">
        <f t="shared" si="9"/>
        <v>Honduras</v>
      </c>
      <c r="B207" s="184" t="s">
        <v>1</v>
      </c>
      <c r="C207" s="184" t="s">
        <v>1</v>
      </c>
      <c r="D207" s="184" t="s">
        <v>1</v>
      </c>
      <c r="E207" s="184" t="s">
        <v>1</v>
      </c>
      <c r="F207" s="184" t="s">
        <v>1</v>
      </c>
      <c r="G207" s="184" t="s">
        <v>1</v>
      </c>
      <c r="H207" s="184" t="s">
        <v>1</v>
      </c>
      <c r="I207" s="184" t="s">
        <v>1</v>
      </c>
      <c r="J207" s="184" t="s">
        <v>1</v>
      </c>
      <c r="K207" s="184" t="s">
        <v>1</v>
      </c>
      <c r="L207" s="184" t="s">
        <v>1</v>
      </c>
      <c r="M207" s="184" t="s">
        <v>1</v>
      </c>
      <c r="N207" s="184" t="s">
        <v>1</v>
      </c>
      <c r="O207" s="184" t="s">
        <v>1</v>
      </c>
      <c r="Q207" s="181">
        <v>95</v>
      </c>
      <c r="R207" s="159" t="s">
        <v>655</v>
      </c>
      <c r="S207" s="135" t="s">
        <v>655</v>
      </c>
      <c r="T207" s="134" t="s">
        <v>655</v>
      </c>
      <c r="U207" s="694">
        <v>340</v>
      </c>
    </row>
    <row r="208" spans="1:21" ht="12.75">
      <c r="A208" s="159" t="str">
        <f t="shared" si="9"/>
        <v>Jamaica</v>
      </c>
      <c r="B208" s="184" t="s">
        <v>1</v>
      </c>
      <c r="C208" s="184" t="s">
        <v>1</v>
      </c>
      <c r="D208" s="184" t="s">
        <v>1</v>
      </c>
      <c r="E208" s="184" t="s">
        <v>1</v>
      </c>
      <c r="F208" s="184" t="s">
        <v>1</v>
      </c>
      <c r="G208" s="184" t="s">
        <v>1</v>
      </c>
      <c r="H208" s="184" t="s">
        <v>1</v>
      </c>
      <c r="I208" s="184" t="s">
        <v>1</v>
      </c>
      <c r="J208" s="184" t="s">
        <v>1</v>
      </c>
      <c r="K208" s="184" t="s">
        <v>1</v>
      </c>
      <c r="L208" s="184" t="s">
        <v>1</v>
      </c>
      <c r="M208" s="184" t="s">
        <v>1</v>
      </c>
      <c r="N208" s="184" t="s">
        <v>1</v>
      </c>
      <c r="O208" s="184" t="s">
        <v>1</v>
      </c>
      <c r="Q208" s="181">
        <v>109</v>
      </c>
      <c r="R208" s="159" t="s">
        <v>656</v>
      </c>
      <c r="S208" s="135" t="s">
        <v>657</v>
      </c>
      <c r="T208" s="134" t="s">
        <v>656</v>
      </c>
      <c r="U208" s="694">
        <v>388</v>
      </c>
    </row>
    <row r="209" spans="1:21" ht="12.75">
      <c r="A209" s="159" t="str">
        <f t="shared" si="9"/>
        <v>Martinique</v>
      </c>
      <c r="B209" s="184" t="s">
        <v>1</v>
      </c>
      <c r="C209" s="184" t="s">
        <v>1</v>
      </c>
      <c r="D209" s="184" t="s">
        <v>1</v>
      </c>
      <c r="E209" s="184" t="s">
        <v>1</v>
      </c>
      <c r="F209" s="184" t="s">
        <v>1</v>
      </c>
      <c r="G209" s="184" t="s">
        <v>1</v>
      </c>
      <c r="H209" s="184" t="s">
        <v>1</v>
      </c>
      <c r="I209" s="184" t="s">
        <v>1</v>
      </c>
      <c r="J209" s="184" t="s">
        <v>1</v>
      </c>
      <c r="K209" s="184" t="s">
        <v>1</v>
      </c>
      <c r="L209" s="184" t="s">
        <v>1</v>
      </c>
      <c r="M209" s="184" t="s">
        <v>1</v>
      </c>
      <c r="N209" s="184" t="s">
        <v>1</v>
      </c>
      <c r="O209" s="184" t="s">
        <v>1</v>
      </c>
      <c r="Q209" s="181">
        <v>135</v>
      </c>
      <c r="R209" s="159" t="s">
        <v>658</v>
      </c>
      <c r="S209" s="135" t="s">
        <v>658</v>
      </c>
      <c r="T209" s="134" t="s">
        <v>659</v>
      </c>
      <c r="U209" s="694">
        <v>474</v>
      </c>
    </row>
    <row r="210" spans="1:21" ht="12.75">
      <c r="A210" s="159" t="str">
        <f t="shared" si="9"/>
        <v>Mexico</v>
      </c>
      <c r="B210" s="184" t="s">
        <v>1</v>
      </c>
      <c r="C210" s="184" t="s">
        <v>1</v>
      </c>
      <c r="D210" s="184" t="s">
        <v>1</v>
      </c>
      <c r="E210" s="184" t="s">
        <v>1</v>
      </c>
      <c r="F210" s="184" t="s">
        <v>1</v>
      </c>
      <c r="G210" s="184" t="s">
        <v>1</v>
      </c>
      <c r="H210" s="184" t="s">
        <v>1</v>
      </c>
      <c r="I210" s="184" t="s">
        <v>1</v>
      </c>
      <c r="J210" s="184" t="s">
        <v>1</v>
      </c>
      <c r="K210" s="184" t="s">
        <v>1</v>
      </c>
      <c r="L210" s="184" t="s">
        <v>1</v>
      </c>
      <c r="M210" s="184" t="s">
        <v>1</v>
      </c>
      <c r="N210" s="184" t="s">
        <v>1</v>
      </c>
      <c r="O210" s="184" t="s">
        <v>1</v>
      </c>
      <c r="Q210" s="181">
        <v>138</v>
      </c>
      <c r="R210" s="159" t="s">
        <v>660</v>
      </c>
      <c r="S210" s="135" t="s">
        <v>661</v>
      </c>
      <c r="T210" s="134" t="s">
        <v>662</v>
      </c>
      <c r="U210" s="694">
        <v>484</v>
      </c>
    </row>
    <row r="211" spans="1:21" ht="12.75">
      <c r="A211" s="159" t="str">
        <f t="shared" si="9"/>
        <v>Montserrat</v>
      </c>
      <c r="B211" s="184" t="s">
        <v>1</v>
      </c>
      <c r="C211" s="184" t="s">
        <v>1</v>
      </c>
      <c r="D211" s="184" t="s">
        <v>1</v>
      </c>
      <c r="E211" s="184" t="s">
        <v>1</v>
      </c>
      <c r="F211" s="184" t="s">
        <v>1</v>
      </c>
      <c r="G211" s="184" t="s">
        <v>1</v>
      </c>
      <c r="H211" s="184" t="s">
        <v>1</v>
      </c>
      <c r="I211" s="184" t="s">
        <v>1</v>
      </c>
      <c r="J211" s="184" t="s">
        <v>1</v>
      </c>
      <c r="K211" s="184" t="s">
        <v>1</v>
      </c>
      <c r="L211" s="184" t="s">
        <v>1</v>
      </c>
      <c r="M211" s="184" t="s">
        <v>1</v>
      </c>
      <c r="N211" s="184" t="s">
        <v>1</v>
      </c>
      <c r="O211" s="184" t="s">
        <v>1</v>
      </c>
      <c r="Q211" s="181">
        <v>142</v>
      </c>
      <c r="R211" s="159" t="s">
        <v>663</v>
      </c>
      <c r="S211" s="135" t="s">
        <v>663</v>
      </c>
      <c r="T211" s="134" t="s">
        <v>664</v>
      </c>
      <c r="U211" s="694">
        <v>500</v>
      </c>
    </row>
    <row r="212" spans="1:21" ht="12.75">
      <c r="A212" s="159" t="str">
        <f t="shared" si="9"/>
        <v>Netherlands Antilles</v>
      </c>
      <c r="B212" s="184" t="s">
        <v>1</v>
      </c>
      <c r="C212" s="184" t="s">
        <v>1</v>
      </c>
      <c r="D212" s="184" t="s">
        <v>1</v>
      </c>
      <c r="E212" s="184" t="s">
        <v>1</v>
      </c>
      <c r="F212" s="184" t="s">
        <v>1</v>
      </c>
      <c r="G212" s="184" t="s">
        <v>1</v>
      </c>
      <c r="H212" s="184" t="s">
        <v>1</v>
      </c>
      <c r="I212" s="184" t="s">
        <v>1</v>
      </c>
      <c r="J212" s="184" t="s">
        <v>1</v>
      </c>
      <c r="K212" s="184" t="s">
        <v>1</v>
      </c>
      <c r="L212" s="184" t="s">
        <v>1</v>
      </c>
      <c r="M212" s="184" t="s">
        <v>1</v>
      </c>
      <c r="N212" s="184" t="s">
        <v>1</v>
      </c>
      <c r="O212" s="184" t="s">
        <v>1</v>
      </c>
      <c r="Q212" s="181">
        <v>151</v>
      </c>
      <c r="R212" s="159" t="s">
        <v>665</v>
      </c>
      <c r="S212" s="135" t="s">
        <v>666</v>
      </c>
      <c r="T212" s="134" t="s">
        <v>667</v>
      </c>
      <c r="U212" s="694">
        <v>530</v>
      </c>
    </row>
    <row r="213" spans="1:21" ht="12.75">
      <c r="A213" s="159" t="str">
        <f t="shared" si="9"/>
        <v>Nicaragua</v>
      </c>
      <c r="B213" s="184" t="s">
        <v>1</v>
      </c>
      <c r="C213" s="184" t="s">
        <v>1</v>
      </c>
      <c r="D213" s="184" t="s">
        <v>1</v>
      </c>
      <c r="E213" s="184" t="s">
        <v>1</v>
      </c>
      <c r="F213" s="184" t="s">
        <v>1</v>
      </c>
      <c r="G213" s="184" t="s">
        <v>1</v>
      </c>
      <c r="H213" s="184" t="s">
        <v>1</v>
      </c>
      <c r="I213" s="184" t="s">
        <v>1</v>
      </c>
      <c r="J213" s="184" t="s">
        <v>1</v>
      </c>
      <c r="K213" s="184" t="s">
        <v>1</v>
      </c>
      <c r="L213" s="184" t="s">
        <v>1</v>
      </c>
      <c r="M213" s="184" t="s">
        <v>1</v>
      </c>
      <c r="N213" s="184" t="s">
        <v>1</v>
      </c>
      <c r="O213" s="184" t="s">
        <v>1</v>
      </c>
      <c r="Q213" s="181">
        <v>157</v>
      </c>
      <c r="R213" s="159" t="s">
        <v>668</v>
      </c>
      <c r="S213" s="135" t="s">
        <v>668</v>
      </c>
      <c r="T213" s="134" t="s">
        <v>668</v>
      </c>
      <c r="U213" s="694">
        <v>558</v>
      </c>
    </row>
    <row r="214" spans="1:21" ht="12.75">
      <c r="A214" s="159" t="str">
        <f t="shared" si="9"/>
        <v>Panama</v>
      </c>
      <c r="B214" s="184" t="s">
        <v>1</v>
      </c>
      <c r="C214" s="184" t="s">
        <v>1</v>
      </c>
      <c r="D214" s="184" t="s">
        <v>1</v>
      </c>
      <c r="E214" s="184" t="s">
        <v>1</v>
      </c>
      <c r="F214" s="184" t="s">
        <v>1</v>
      </c>
      <c r="G214" s="184" t="s">
        <v>1</v>
      </c>
      <c r="H214" s="184" t="s">
        <v>1</v>
      </c>
      <c r="I214" s="184" t="s">
        <v>1</v>
      </c>
      <c r="J214" s="184" t="s">
        <v>1</v>
      </c>
      <c r="K214" s="184" t="s">
        <v>1</v>
      </c>
      <c r="L214" s="184" t="s">
        <v>1</v>
      </c>
      <c r="M214" s="184" t="s">
        <v>1</v>
      </c>
      <c r="N214" s="184" t="s">
        <v>1</v>
      </c>
      <c r="O214" s="184" t="s">
        <v>1</v>
      </c>
      <c r="Q214" s="181">
        <v>166</v>
      </c>
      <c r="R214" s="159" t="s">
        <v>669</v>
      </c>
      <c r="S214" s="135" t="s">
        <v>669</v>
      </c>
      <c r="T214" s="134" t="s">
        <v>670</v>
      </c>
      <c r="U214" s="694">
        <v>591</v>
      </c>
    </row>
    <row r="215" spans="1:21" ht="12.75">
      <c r="A215" s="159" t="str">
        <f t="shared" si="9"/>
        <v>Saint Kitts and Nevis</v>
      </c>
      <c r="B215" s="184" t="s">
        <v>1</v>
      </c>
      <c r="C215" s="184" t="s">
        <v>1</v>
      </c>
      <c r="D215" s="184" t="s">
        <v>1</v>
      </c>
      <c r="E215" s="184" t="s">
        <v>1</v>
      </c>
      <c r="F215" s="184" t="s">
        <v>1</v>
      </c>
      <c r="G215" s="184" t="s">
        <v>1</v>
      </c>
      <c r="H215" s="184" t="s">
        <v>1</v>
      </c>
      <c r="I215" s="184" t="s">
        <v>1</v>
      </c>
      <c r="J215" s="184" t="s">
        <v>1</v>
      </c>
      <c r="K215" s="184" t="s">
        <v>1</v>
      </c>
      <c r="L215" s="184" t="s">
        <v>1</v>
      </c>
      <c r="M215" s="184" t="s">
        <v>1</v>
      </c>
      <c r="N215" s="184" t="s">
        <v>1</v>
      </c>
      <c r="O215" s="184" t="s">
        <v>1</v>
      </c>
      <c r="Q215" s="181">
        <v>188</v>
      </c>
      <c r="R215" s="159" t="s">
        <v>671</v>
      </c>
      <c r="S215" s="135" t="s">
        <v>672</v>
      </c>
      <c r="T215" s="134" t="s">
        <v>673</v>
      </c>
      <c r="U215" s="694">
        <v>659</v>
      </c>
    </row>
    <row r="216" spans="1:21" ht="12.75">
      <c r="A216" s="159" t="str">
        <f t="shared" si="9"/>
        <v>Saint Lucia</v>
      </c>
      <c r="B216" s="184" t="s">
        <v>1</v>
      </c>
      <c r="C216" s="184" t="s">
        <v>1</v>
      </c>
      <c r="D216" s="184" t="s">
        <v>1</v>
      </c>
      <c r="E216" s="184" t="s">
        <v>1</v>
      </c>
      <c r="F216" s="184" t="s">
        <v>1</v>
      </c>
      <c r="G216" s="184" t="s">
        <v>1</v>
      </c>
      <c r="H216" s="184" t="s">
        <v>1</v>
      </c>
      <c r="I216" s="184" t="s">
        <v>1</v>
      </c>
      <c r="J216" s="184" t="s">
        <v>1</v>
      </c>
      <c r="K216" s="184" t="s">
        <v>1</v>
      </c>
      <c r="L216" s="184" t="s">
        <v>1</v>
      </c>
      <c r="M216" s="184" t="s">
        <v>1</v>
      </c>
      <c r="N216" s="184" t="s">
        <v>1</v>
      </c>
      <c r="O216" s="184" t="s">
        <v>1</v>
      </c>
      <c r="Q216" s="181">
        <v>189</v>
      </c>
      <c r="R216" s="159" t="s">
        <v>674</v>
      </c>
      <c r="S216" s="135" t="s">
        <v>675</v>
      </c>
      <c r="T216" s="134" t="s">
        <v>676</v>
      </c>
      <c r="U216" s="694">
        <v>662</v>
      </c>
    </row>
    <row r="217" spans="1:21" ht="12.75">
      <c r="A217" s="159" t="str">
        <f t="shared" si="9"/>
        <v>Saint Pierre and  Miquelon</v>
      </c>
      <c r="B217" s="184" t="s">
        <v>1</v>
      </c>
      <c r="C217" s="184" t="s">
        <v>1</v>
      </c>
      <c r="D217" s="184" t="s">
        <v>1</v>
      </c>
      <c r="E217" s="184" t="s">
        <v>1</v>
      </c>
      <c r="F217" s="184" t="s">
        <v>1</v>
      </c>
      <c r="G217" s="184" t="s">
        <v>1</v>
      </c>
      <c r="H217" s="184" t="s">
        <v>1</v>
      </c>
      <c r="I217" s="184" t="s">
        <v>1</v>
      </c>
      <c r="J217" s="184" t="s">
        <v>1</v>
      </c>
      <c r="K217" s="184" t="s">
        <v>1</v>
      </c>
      <c r="L217" s="184" t="s">
        <v>1</v>
      </c>
      <c r="M217" s="184" t="s">
        <v>1</v>
      </c>
      <c r="N217" s="184" t="s">
        <v>1</v>
      </c>
      <c r="O217" s="184" t="s">
        <v>1</v>
      </c>
      <c r="Q217" s="181">
        <v>190</v>
      </c>
      <c r="R217" s="159" t="s">
        <v>677</v>
      </c>
      <c r="S217" s="135" t="s">
        <v>678</v>
      </c>
      <c r="T217" s="134" t="s">
        <v>679</v>
      </c>
      <c r="U217" s="694">
        <v>666</v>
      </c>
    </row>
    <row r="218" spans="1:21" ht="12.75">
      <c r="A218" s="159" t="str">
        <f t="shared" si="9"/>
        <v>Saint Vincent and the Grenadines</v>
      </c>
      <c r="B218" s="184" t="s">
        <v>1</v>
      </c>
      <c r="C218" s="184" t="s">
        <v>1</v>
      </c>
      <c r="D218" s="184" t="s">
        <v>1</v>
      </c>
      <c r="E218" s="184" t="s">
        <v>1</v>
      </c>
      <c r="F218" s="184" t="s">
        <v>1</v>
      </c>
      <c r="G218" s="184" t="s">
        <v>1</v>
      </c>
      <c r="H218" s="184" t="s">
        <v>1</v>
      </c>
      <c r="I218" s="184" t="s">
        <v>1</v>
      </c>
      <c r="J218" s="184" t="s">
        <v>1</v>
      </c>
      <c r="K218" s="184" t="s">
        <v>1</v>
      </c>
      <c r="L218" s="184" t="s">
        <v>1</v>
      </c>
      <c r="M218" s="184" t="s">
        <v>1</v>
      </c>
      <c r="N218" s="184" t="s">
        <v>1</v>
      </c>
      <c r="O218" s="184" t="s">
        <v>1</v>
      </c>
      <c r="Q218" s="181">
        <v>191</v>
      </c>
      <c r="R218" s="159" t="s">
        <v>880</v>
      </c>
      <c r="S218" s="135" t="s">
        <v>680</v>
      </c>
      <c r="T218" s="134" t="s">
        <v>681</v>
      </c>
      <c r="U218" s="694">
        <v>670</v>
      </c>
    </row>
    <row r="219" spans="1:21" ht="12.75">
      <c r="A219" s="159" t="str">
        <f t="shared" si="9"/>
        <v>Trinidad and Tobago</v>
      </c>
      <c r="B219" s="184" t="s">
        <v>1</v>
      </c>
      <c r="C219" s="184" t="s">
        <v>1</v>
      </c>
      <c r="D219" s="184" t="s">
        <v>1</v>
      </c>
      <c r="E219" s="184" t="s">
        <v>1</v>
      </c>
      <c r="F219" s="184" t="s">
        <v>1</v>
      </c>
      <c r="G219" s="184" t="s">
        <v>1</v>
      </c>
      <c r="H219" s="184" t="s">
        <v>1</v>
      </c>
      <c r="I219" s="184" t="s">
        <v>1</v>
      </c>
      <c r="J219" s="184" t="s">
        <v>1</v>
      </c>
      <c r="K219" s="184" t="s">
        <v>1</v>
      </c>
      <c r="L219" s="184" t="s">
        <v>1</v>
      </c>
      <c r="M219" s="184" t="s">
        <v>1</v>
      </c>
      <c r="N219" s="184" t="s">
        <v>1</v>
      </c>
      <c r="O219" s="184" t="s">
        <v>1</v>
      </c>
      <c r="Q219" s="181">
        <v>220</v>
      </c>
      <c r="R219" s="159" t="s">
        <v>682</v>
      </c>
      <c r="S219" s="135" t="s">
        <v>683</v>
      </c>
      <c r="T219" s="134" t="s">
        <v>684</v>
      </c>
      <c r="U219" s="694">
        <v>780</v>
      </c>
    </row>
    <row r="220" spans="1:21" ht="12.75">
      <c r="A220" s="159" t="str">
        <f t="shared" si="9"/>
        <v>Turks and Caicos Islands</v>
      </c>
      <c r="B220" s="184"/>
      <c r="C220" s="184"/>
      <c r="D220" s="184"/>
      <c r="E220" s="184"/>
      <c r="F220" s="184"/>
      <c r="G220" s="184"/>
      <c r="H220" s="184"/>
      <c r="I220" s="184"/>
      <c r="J220" s="184"/>
      <c r="K220" s="184"/>
      <c r="L220" s="184"/>
      <c r="M220" s="184"/>
      <c r="N220" s="184"/>
      <c r="O220" s="184"/>
      <c r="Q220" s="181">
        <v>224</v>
      </c>
      <c r="R220" s="159" t="s">
        <v>685</v>
      </c>
      <c r="S220" s="135" t="s">
        <v>686</v>
      </c>
      <c r="T220" s="134" t="s">
        <v>687</v>
      </c>
      <c r="U220" s="694">
        <v>796</v>
      </c>
    </row>
    <row r="221" spans="1:21" ht="13.5" thickBot="1">
      <c r="A221" s="194" t="str">
        <f>R221</f>
        <v>United States of America</v>
      </c>
      <c r="B221" s="186" t="s">
        <v>1</v>
      </c>
      <c r="C221" s="186" t="s">
        <v>1</v>
      </c>
      <c r="D221" s="186" t="s">
        <v>1</v>
      </c>
      <c r="E221" s="186" t="s">
        <v>1</v>
      </c>
      <c r="F221" s="186" t="s">
        <v>1</v>
      </c>
      <c r="G221" s="186" t="s">
        <v>1</v>
      </c>
      <c r="H221" s="186" t="s">
        <v>1</v>
      </c>
      <c r="I221" s="186" t="s">
        <v>1</v>
      </c>
      <c r="J221" s="186" t="s">
        <v>1</v>
      </c>
      <c r="K221" s="186" t="s">
        <v>1</v>
      </c>
      <c r="L221" s="186" t="s">
        <v>1</v>
      </c>
      <c r="M221" s="186" t="s">
        <v>1</v>
      </c>
      <c r="N221" s="186" t="s">
        <v>1</v>
      </c>
      <c r="O221" s="186" t="s">
        <v>1</v>
      </c>
      <c r="Q221" s="181">
        <v>231</v>
      </c>
      <c r="R221" s="194" t="s">
        <v>688</v>
      </c>
      <c r="S221" s="631" t="s">
        <v>689</v>
      </c>
      <c r="T221" s="631" t="s">
        <v>690</v>
      </c>
      <c r="U221" s="694">
        <v>840</v>
      </c>
    </row>
    <row r="222" spans="1:21" s="191" customFormat="1" ht="12.75">
      <c r="A222" s="178" t="str">
        <f>R222</f>
        <v>SOUTH AMERICA</v>
      </c>
      <c r="B222" s="190">
        <f>SUM(B223:B236)</f>
        <v>0</v>
      </c>
      <c r="C222" s="190">
        <f aca="true" t="shared" si="10" ref="C222:O222">SUM(C223:C236)</f>
        <v>0</v>
      </c>
      <c r="D222" s="190">
        <f t="shared" si="10"/>
        <v>0</v>
      </c>
      <c r="E222" s="190">
        <f t="shared" si="10"/>
        <v>0</v>
      </c>
      <c r="F222" s="190">
        <f t="shared" si="10"/>
        <v>0</v>
      </c>
      <c r="G222" s="190">
        <f t="shared" si="10"/>
        <v>0</v>
      </c>
      <c r="H222" s="190">
        <f t="shared" si="10"/>
        <v>0</v>
      </c>
      <c r="I222" s="190">
        <f>SUM(I223:I236)</f>
        <v>0</v>
      </c>
      <c r="J222" s="190">
        <f t="shared" si="10"/>
        <v>0</v>
      </c>
      <c r="K222" s="190">
        <f t="shared" si="10"/>
        <v>0</v>
      </c>
      <c r="L222" s="190">
        <f t="shared" si="10"/>
        <v>0</v>
      </c>
      <c r="M222" s="190">
        <f t="shared" si="10"/>
        <v>0</v>
      </c>
      <c r="N222" s="190">
        <f t="shared" si="10"/>
        <v>0</v>
      </c>
      <c r="O222" s="190">
        <f t="shared" si="10"/>
        <v>0</v>
      </c>
      <c r="Q222" s="192"/>
      <c r="R222" s="178" t="s">
        <v>691</v>
      </c>
      <c r="S222" s="191" t="s">
        <v>692</v>
      </c>
      <c r="T222" s="637" t="s">
        <v>693</v>
      </c>
      <c r="U222" s="699"/>
    </row>
    <row r="223" spans="1:21" ht="12.75">
      <c r="A223" s="159" t="str">
        <f>R223</f>
        <v>Argentina</v>
      </c>
      <c r="B223" s="184" t="s">
        <v>1</v>
      </c>
      <c r="C223" s="184" t="s">
        <v>1</v>
      </c>
      <c r="D223" s="184" t="s">
        <v>1</v>
      </c>
      <c r="E223" s="184" t="s">
        <v>1</v>
      </c>
      <c r="F223" s="184" t="s">
        <v>1</v>
      </c>
      <c r="G223" s="184" t="s">
        <v>1</v>
      </c>
      <c r="H223" s="184" t="s">
        <v>1</v>
      </c>
      <c r="I223" s="184" t="s">
        <v>1</v>
      </c>
      <c r="J223" s="184" t="s">
        <v>1</v>
      </c>
      <c r="K223" s="184" t="s">
        <v>1</v>
      </c>
      <c r="L223" s="184" t="s">
        <v>1</v>
      </c>
      <c r="M223" s="184" t="s">
        <v>1</v>
      </c>
      <c r="N223" s="184" t="s">
        <v>1</v>
      </c>
      <c r="O223" s="184" t="s">
        <v>1</v>
      </c>
      <c r="Q223" s="181">
        <v>9</v>
      </c>
      <c r="R223" s="159" t="s">
        <v>694</v>
      </c>
      <c r="S223" s="135" t="s">
        <v>695</v>
      </c>
      <c r="T223" s="134" t="s">
        <v>694</v>
      </c>
      <c r="U223" s="694">
        <v>32</v>
      </c>
    </row>
    <row r="224" spans="1:21" ht="12.75">
      <c r="A224" s="159" t="str">
        <f aca="true" t="shared" si="11" ref="A224:A235">R224</f>
        <v>Bolivia</v>
      </c>
      <c r="B224" s="184" t="s">
        <v>1</v>
      </c>
      <c r="C224" s="184" t="s">
        <v>1</v>
      </c>
      <c r="D224" s="184" t="s">
        <v>1</v>
      </c>
      <c r="E224" s="184" t="s">
        <v>1</v>
      </c>
      <c r="F224" s="184" t="s">
        <v>1</v>
      </c>
      <c r="G224" s="184" t="s">
        <v>1</v>
      </c>
      <c r="H224" s="184" t="s">
        <v>1</v>
      </c>
      <c r="I224" s="184" t="s">
        <v>1</v>
      </c>
      <c r="J224" s="184" t="s">
        <v>1</v>
      </c>
      <c r="K224" s="184" t="s">
        <v>1</v>
      </c>
      <c r="L224" s="184" t="s">
        <v>1</v>
      </c>
      <c r="M224" s="184" t="s">
        <v>1</v>
      </c>
      <c r="N224" s="184" t="s">
        <v>1</v>
      </c>
      <c r="O224" s="184" t="s">
        <v>1</v>
      </c>
      <c r="Q224" s="181">
        <v>19</v>
      </c>
      <c r="R224" s="159" t="s">
        <v>696</v>
      </c>
      <c r="S224" s="135" t="s">
        <v>697</v>
      </c>
      <c r="T224" s="134" t="s">
        <v>696</v>
      </c>
      <c r="U224" s="694">
        <v>68</v>
      </c>
    </row>
    <row r="225" spans="1:21" ht="12.75">
      <c r="A225" s="159" t="str">
        <f t="shared" si="11"/>
        <v>Brazil</v>
      </c>
      <c r="B225" s="184" t="s">
        <v>1</v>
      </c>
      <c r="C225" s="184" t="s">
        <v>1</v>
      </c>
      <c r="D225" s="184" t="s">
        <v>1</v>
      </c>
      <c r="E225" s="184" t="s">
        <v>1</v>
      </c>
      <c r="F225" s="184" t="s">
        <v>1</v>
      </c>
      <c r="G225" s="184" t="s">
        <v>1</v>
      </c>
      <c r="H225" s="184" t="s">
        <v>1</v>
      </c>
      <c r="I225" s="184" t="s">
        <v>1</v>
      </c>
      <c r="J225" s="184" t="s">
        <v>1</v>
      </c>
      <c r="K225" s="184" t="s">
        <v>1</v>
      </c>
      <c r="L225" s="184" t="s">
        <v>1</v>
      </c>
      <c r="M225" s="184" t="s">
        <v>1</v>
      </c>
      <c r="N225" s="184" t="s">
        <v>1</v>
      </c>
      <c r="O225" s="184" t="s">
        <v>1</v>
      </c>
      <c r="Q225" s="181">
        <v>21</v>
      </c>
      <c r="R225" s="159" t="s">
        <v>698</v>
      </c>
      <c r="S225" s="135" t="s">
        <v>699</v>
      </c>
      <c r="T225" s="134" t="s">
        <v>700</v>
      </c>
      <c r="U225" s="694">
        <v>76</v>
      </c>
    </row>
    <row r="226" spans="1:21" ht="12.75">
      <c r="A226" s="159" t="str">
        <f t="shared" si="11"/>
        <v>Chile</v>
      </c>
      <c r="B226" s="184" t="s">
        <v>1</v>
      </c>
      <c r="C226" s="184" t="s">
        <v>1</v>
      </c>
      <c r="D226" s="184" t="s">
        <v>1</v>
      </c>
      <c r="E226" s="184" t="s">
        <v>1</v>
      </c>
      <c r="F226" s="184" t="s">
        <v>1</v>
      </c>
      <c r="G226" s="184" t="s">
        <v>1</v>
      </c>
      <c r="H226" s="184" t="s">
        <v>1</v>
      </c>
      <c r="I226" s="184" t="s">
        <v>1</v>
      </c>
      <c r="J226" s="184" t="s">
        <v>1</v>
      </c>
      <c r="K226" s="184" t="s">
        <v>1</v>
      </c>
      <c r="L226" s="184" t="s">
        <v>1</v>
      </c>
      <c r="M226" s="184" t="s">
        <v>1</v>
      </c>
      <c r="N226" s="184" t="s">
        <v>1</v>
      </c>
      <c r="O226" s="184" t="s">
        <v>1</v>
      </c>
      <c r="Q226" s="181">
        <v>40</v>
      </c>
      <c r="R226" s="159" t="s">
        <v>701</v>
      </c>
      <c r="S226" s="135" t="s">
        <v>702</v>
      </c>
      <c r="T226" s="134" t="s">
        <v>701</v>
      </c>
      <c r="U226" s="694">
        <v>152</v>
      </c>
    </row>
    <row r="227" spans="1:21" ht="12.75">
      <c r="A227" s="159" t="str">
        <f t="shared" si="11"/>
        <v>Colombia</v>
      </c>
      <c r="B227" s="184" t="s">
        <v>1</v>
      </c>
      <c r="C227" s="184" t="s">
        <v>1</v>
      </c>
      <c r="D227" s="184" t="s">
        <v>1</v>
      </c>
      <c r="E227" s="184" t="s">
        <v>1</v>
      </c>
      <c r="F227" s="184" t="s">
        <v>1</v>
      </c>
      <c r="G227" s="184" t="s">
        <v>1</v>
      </c>
      <c r="H227" s="184" t="s">
        <v>1</v>
      </c>
      <c r="I227" s="184" t="s">
        <v>1</v>
      </c>
      <c r="J227" s="184" t="s">
        <v>1</v>
      </c>
      <c r="K227" s="184" t="s">
        <v>1</v>
      </c>
      <c r="L227" s="184" t="s">
        <v>1</v>
      </c>
      <c r="M227" s="184" t="s">
        <v>1</v>
      </c>
      <c r="N227" s="184" t="s">
        <v>1</v>
      </c>
      <c r="O227" s="184" t="s">
        <v>1</v>
      </c>
      <c r="Q227" s="181">
        <v>44</v>
      </c>
      <c r="R227" s="159" t="s">
        <v>703</v>
      </c>
      <c r="S227" s="135" t="s">
        <v>704</v>
      </c>
      <c r="T227" s="134" t="s">
        <v>703</v>
      </c>
      <c r="U227" s="694">
        <v>170</v>
      </c>
    </row>
    <row r="228" spans="1:21" ht="12.75">
      <c r="A228" s="159" t="str">
        <f t="shared" si="11"/>
        <v>Ecuador</v>
      </c>
      <c r="B228" s="184" t="s">
        <v>1</v>
      </c>
      <c r="C228" s="184" t="s">
        <v>1</v>
      </c>
      <c r="D228" s="184" t="s">
        <v>1</v>
      </c>
      <c r="E228" s="184" t="s">
        <v>1</v>
      </c>
      <c r="F228" s="184" t="s">
        <v>1</v>
      </c>
      <c r="G228" s="184" t="s">
        <v>1</v>
      </c>
      <c r="H228" s="184" t="s">
        <v>1</v>
      </c>
      <c r="I228" s="184" t="s">
        <v>1</v>
      </c>
      <c r="J228" s="184" t="s">
        <v>1</v>
      </c>
      <c r="K228" s="184" t="s">
        <v>1</v>
      </c>
      <c r="L228" s="184" t="s">
        <v>1</v>
      </c>
      <c r="M228" s="184" t="s">
        <v>1</v>
      </c>
      <c r="N228" s="184" t="s">
        <v>1</v>
      </c>
      <c r="O228" s="184" t="s">
        <v>1</v>
      </c>
      <c r="Q228" s="181">
        <v>58</v>
      </c>
      <c r="R228" s="159" t="s">
        <v>705</v>
      </c>
      <c r="S228" s="135" t="s">
        <v>706</v>
      </c>
      <c r="T228" s="134" t="s">
        <v>705</v>
      </c>
      <c r="U228" s="694">
        <v>218</v>
      </c>
    </row>
    <row r="229" spans="1:21" ht="12.75">
      <c r="A229" s="159" t="str">
        <f t="shared" si="11"/>
        <v>Falkland Islands(Malvinas)</v>
      </c>
      <c r="B229" s="184"/>
      <c r="C229" s="184"/>
      <c r="D229" s="184"/>
      <c r="E229" s="184"/>
      <c r="F229" s="184"/>
      <c r="G229" s="184"/>
      <c r="H229" s="184"/>
      <c r="I229" s="184"/>
      <c r="J229" s="184"/>
      <c r="K229" s="184"/>
      <c r="L229" s="184"/>
      <c r="M229" s="184"/>
      <c r="N229" s="184"/>
      <c r="O229" s="184"/>
      <c r="Q229" s="181">
        <v>65</v>
      </c>
      <c r="R229" s="159" t="s">
        <v>707</v>
      </c>
      <c r="S229" s="135" t="s">
        <v>708</v>
      </c>
      <c r="T229" s="134" t="s">
        <v>709</v>
      </c>
      <c r="U229" s="694">
        <v>238</v>
      </c>
    </row>
    <row r="230" spans="1:21" ht="12.75">
      <c r="A230" s="159" t="str">
        <f t="shared" si="11"/>
        <v>French Guiana</v>
      </c>
      <c r="B230" s="184" t="s">
        <v>1</v>
      </c>
      <c r="C230" s="184" t="s">
        <v>1</v>
      </c>
      <c r="D230" s="184" t="s">
        <v>1</v>
      </c>
      <c r="E230" s="184" t="s">
        <v>1</v>
      </c>
      <c r="F230" s="184" t="s">
        <v>1</v>
      </c>
      <c r="G230" s="184" t="s">
        <v>1</v>
      </c>
      <c r="H230" s="184" t="s">
        <v>1</v>
      </c>
      <c r="I230" s="184" t="s">
        <v>1</v>
      </c>
      <c r="J230" s="184" t="s">
        <v>1</v>
      </c>
      <c r="K230" s="184" t="s">
        <v>1</v>
      </c>
      <c r="L230" s="184" t="s">
        <v>1</v>
      </c>
      <c r="M230" s="184" t="s">
        <v>1</v>
      </c>
      <c r="N230" s="184" t="s">
        <v>1</v>
      </c>
      <c r="O230" s="184" t="s">
        <v>1</v>
      </c>
      <c r="Q230" s="181">
        <v>69</v>
      </c>
      <c r="R230" s="159" t="s">
        <v>710</v>
      </c>
      <c r="S230" s="135" t="s">
        <v>711</v>
      </c>
      <c r="T230" s="134" t="s">
        <v>712</v>
      </c>
      <c r="U230" s="694">
        <v>254</v>
      </c>
    </row>
    <row r="231" spans="1:21" ht="12.75">
      <c r="A231" s="159" t="str">
        <f t="shared" si="11"/>
        <v>Guyana</v>
      </c>
      <c r="B231" s="184" t="s">
        <v>1</v>
      </c>
      <c r="C231" s="184" t="s">
        <v>1</v>
      </c>
      <c r="D231" s="184" t="s">
        <v>1</v>
      </c>
      <c r="E231" s="184" t="s">
        <v>1</v>
      </c>
      <c r="F231" s="184" t="s">
        <v>1</v>
      </c>
      <c r="G231" s="184" t="s">
        <v>1</v>
      </c>
      <c r="H231" s="184" t="s">
        <v>1</v>
      </c>
      <c r="I231" s="184" t="s">
        <v>1</v>
      </c>
      <c r="J231" s="184" t="s">
        <v>1</v>
      </c>
      <c r="K231" s="184" t="s">
        <v>1</v>
      </c>
      <c r="L231" s="184" t="s">
        <v>1</v>
      </c>
      <c r="M231" s="184" t="s">
        <v>1</v>
      </c>
      <c r="N231" s="184" t="s">
        <v>1</v>
      </c>
      <c r="O231" s="184" t="s">
        <v>1</v>
      </c>
      <c r="Q231" s="181">
        <v>91</v>
      </c>
      <c r="R231" s="159" t="s">
        <v>713</v>
      </c>
      <c r="S231" s="135" t="s">
        <v>713</v>
      </c>
      <c r="T231" s="134" t="s">
        <v>713</v>
      </c>
      <c r="U231" s="694">
        <v>328</v>
      </c>
    </row>
    <row r="232" spans="1:21" ht="12.75">
      <c r="A232" s="159" t="str">
        <f t="shared" si="11"/>
        <v>Paraguay</v>
      </c>
      <c r="B232" s="184" t="s">
        <v>1</v>
      </c>
      <c r="C232" s="184" t="s">
        <v>1</v>
      </c>
      <c r="D232" s="184" t="s">
        <v>1</v>
      </c>
      <c r="E232" s="184" t="s">
        <v>1</v>
      </c>
      <c r="F232" s="184" t="s">
        <v>1</v>
      </c>
      <c r="G232" s="184" t="s">
        <v>1</v>
      </c>
      <c r="H232" s="184" t="s">
        <v>1</v>
      </c>
      <c r="I232" s="184" t="s">
        <v>1</v>
      </c>
      <c r="J232" s="184" t="s">
        <v>1</v>
      </c>
      <c r="K232" s="184" t="s">
        <v>1</v>
      </c>
      <c r="L232" s="184" t="s">
        <v>1</v>
      </c>
      <c r="M232" s="184" t="s">
        <v>1</v>
      </c>
      <c r="N232" s="184" t="s">
        <v>1</v>
      </c>
      <c r="O232" s="184" t="s">
        <v>1</v>
      </c>
      <c r="Q232" s="181">
        <v>169</v>
      </c>
      <c r="R232" s="159" t="s">
        <v>714</v>
      </c>
      <c r="S232" s="135" t="s">
        <v>714</v>
      </c>
      <c r="T232" s="134" t="s">
        <v>714</v>
      </c>
      <c r="U232" s="694">
        <v>600</v>
      </c>
    </row>
    <row r="233" spans="1:21" ht="12.75">
      <c r="A233" s="159" t="str">
        <f t="shared" si="11"/>
        <v>Peru</v>
      </c>
      <c r="B233" s="184" t="s">
        <v>1</v>
      </c>
      <c r="C233" s="184" t="s">
        <v>1</v>
      </c>
      <c r="D233" s="184" t="s">
        <v>1</v>
      </c>
      <c r="E233" s="184" t="s">
        <v>1</v>
      </c>
      <c r="F233" s="184" t="s">
        <v>1</v>
      </c>
      <c r="G233" s="184" t="s">
        <v>1</v>
      </c>
      <c r="H233" s="184" t="s">
        <v>1</v>
      </c>
      <c r="I233" s="184" t="s">
        <v>1</v>
      </c>
      <c r="J233" s="184" t="s">
        <v>1</v>
      </c>
      <c r="K233" s="184" t="s">
        <v>1</v>
      </c>
      <c r="L233" s="184" t="s">
        <v>1</v>
      </c>
      <c r="M233" s="184" t="s">
        <v>1</v>
      </c>
      <c r="N233" s="184" t="s">
        <v>1</v>
      </c>
      <c r="O233" s="184" t="s">
        <v>1</v>
      </c>
      <c r="Q233" s="181">
        <v>170</v>
      </c>
      <c r="R233" s="159" t="s">
        <v>715</v>
      </c>
      <c r="S233" s="135" t="s">
        <v>716</v>
      </c>
      <c r="T233" s="134" t="s">
        <v>717</v>
      </c>
      <c r="U233" s="694">
        <v>604</v>
      </c>
    </row>
    <row r="234" spans="1:21" ht="12.75">
      <c r="A234" s="159" t="str">
        <f t="shared" si="11"/>
        <v>Suriname</v>
      </c>
      <c r="B234" s="184" t="s">
        <v>1</v>
      </c>
      <c r="C234" s="184" t="s">
        <v>1</v>
      </c>
      <c r="D234" s="184" t="s">
        <v>1</v>
      </c>
      <c r="E234" s="184" t="s">
        <v>1</v>
      </c>
      <c r="F234" s="184" t="s">
        <v>1</v>
      </c>
      <c r="G234" s="184" t="s">
        <v>1</v>
      </c>
      <c r="H234" s="184" t="s">
        <v>1</v>
      </c>
      <c r="I234" s="184" t="s">
        <v>1</v>
      </c>
      <c r="J234" s="184" t="s">
        <v>1</v>
      </c>
      <c r="K234" s="184" t="s">
        <v>1</v>
      </c>
      <c r="L234" s="184" t="s">
        <v>1</v>
      </c>
      <c r="M234" s="184" t="s">
        <v>1</v>
      </c>
      <c r="N234" s="184" t="s">
        <v>1</v>
      </c>
      <c r="O234" s="184" t="s">
        <v>1</v>
      </c>
      <c r="Q234" s="181">
        <v>207</v>
      </c>
      <c r="R234" s="159" t="s">
        <v>718</v>
      </c>
      <c r="S234" s="135" t="s">
        <v>718</v>
      </c>
      <c r="T234" s="134" t="s">
        <v>718</v>
      </c>
      <c r="U234" s="694">
        <v>740</v>
      </c>
    </row>
    <row r="235" spans="1:21" ht="12.75">
      <c r="A235" s="159" t="str">
        <f t="shared" si="11"/>
        <v>Uruguay</v>
      </c>
      <c r="B235" s="184" t="s">
        <v>1</v>
      </c>
      <c r="C235" s="184" t="s">
        <v>1</v>
      </c>
      <c r="D235" s="184" t="s">
        <v>1</v>
      </c>
      <c r="E235" s="184" t="s">
        <v>1</v>
      </c>
      <c r="F235" s="184" t="s">
        <v>1</v>
      </c>
      <c r="G235" s="184" t="s">
        <v>1</v>
      </c>
      <c r="H235" s="184" t="s">
        <v>1</v>
      </c>
      <c r="I235" s="184" t="s">
        <v>1</v>
      </c>
      <c r="J235" s="184" t="s">
        <v>1</v>
      </c>
      <c r="K235" s="184" t="s">
        <v>1</v>
      </c>
      <c r="L235" s="184" t="s">
        <v>1</v>
      </c>
      <c r="M235" s="184" t="s">
        <v>1</v>
      </c>
      <c r="N235" s="184" t="s">
        <v>1</v>
      </c>
      <c r="O235" s="184" t="s">
        <v>1</v>
      </c>
      <c r="Q235" s="181">
        <v>234</v>
      </c>
      <c r="R235" s="159" t="s">
        <v>719</v>
      </c>
      <c r="S235" s="135" t="s">
        <v>719</v>
      </c>
      <c r="T235" s="134" t="s">
        <v>719</v>
      </c>
      <c r="U235" s="694">
        <v>858</v>
      </c>
    </row>
    <row r="236" spans="1:21" ht="13.5" thickBot="1">
      <c r="A236" s="194" t="str">
        <f>R236</f>
        <v>Venezuela, The Bolivarian Republic of</v>
      </c>
      <c r="B236" s="186" t="s">
        <v>1</v>
      </c>
      <c r="C236" s="186" t="s">
        <v>1</v>
      </c>
      <c r="D236" s="186" t="s">
        <v>1</v>
      </c>
      <c r="E236" s="186" t="s">
        <v>1</v>
      </c>
      <c r="F236" s="186" t="s">
        <v>1</v>
      </c>
      <c r="G236" s="186" t="s">
        <v>1</v>
      </c>
      <c r="H236" s="186" t="s">
        <v>1</v>
      </c>
      <c r="I236" s="186" t="s">
        <v>1</v>
      </c>
      <c r="J236" s="186" t="s">
        <v>1</v>
      </c>
      <c r="K236" s="186" t="s">
        <v>1</v>
      </c>
      <c r="L236" s="186" t="s">
        <v>1</v>
      </c>
      <c r="M236" s="186" t="s">
        <v>1</v>
      </c>
      <c r="N236" s="186" t="s">
        <v>1</v>
      </c>
      <c r="O236" s="186" t="s">
        <v>1</v>
      </c>
      <c r="Q236" s="181">
        <v>236</v>
      </c>
      <c r="R236" s="194" t="s">
        <v>881</v>
      </c>
      <c r="S236" s="631" t="s">
        <v>882</v>
      </c>
      <c r="T236" s="631" t="s">
        <v>883</v>
      </c>
      <c r="U236" s="694">
        <v>862</v>
      </c>
    </row>
    <row r="237" spans="1:21" s="183" customFormat="1" ht="15" customHeight="1" thickBot="1">
      <c r="A237" s="195" t="str">
        <f>R237</f>
        <v>Total Import</v>
      </c>
      <c r="B237" s="196">
        <f aca="true" t="shared" si="12" ref="B237:O237">SUM(B222+B186+B144+B123+B72+B16)</f>
        <v>0</v>
      </c>
      <c r="C237" s="196">
        <f t="shared" si="12"/>
        <v>0</v>
      </c>
      <c r="D237" s="196">
        <f t="shared" si="12"/>
        <v>0</v>
      </c>
      <c r="E237" s="196">
        <f t="shared" si="12"/>
        <v>0</v>
      </c>
      <c r="F237" s="196">
        <f t="shared" si="12"/>
        <v>0</v>
      </c>
      <c r="G237" s="196">
        <f t="shared" si="12"/>
        <v>0</v>
      </c>
      <c r="H237" s="196">
        <f t="shared" si="12"/>
        <v>0</v>
      </c>
      <c r="I237" s="196">
        <f>SUM(I222+I186+I144+I123+I72+I16)</f>
        <v>0</v>
      </c>
      <c r="J237" s="196">
        <f t="shared" si="12"/>
        <v>0</v>
      </c>
      <c r="K237" s="196">
        <f t="shared" si="12"/>
        <v>0</v>
      </c>
      <c r="L237" s="196">
        <f t="shared" si="12"/>
        <v>0</v>
      </c>
      <c r="M237" s="196">
        <f t="shared" si="12"/>
        <v>0</v>
      </c>
      <c r="N237" s="196">
        <f t="shared" si="12"/>
        <v>0</v>
      </c>
      <c r="O237" s="196">
        <f t="shared" si="12"/>
        <v>0</v>
      </c>
      <c r="Q237" s="181"/>
      <c r="R237" s="197" t="s">
        <v>723</v>
      </c>
      <c r="S237" s="632" t="s">
        <v>724</v>
      </c>
      <c r="T237" s="197" t="s">
        <v>725</v>
      </c>
      <c r="U237" s="694"/>
    </row>
    <row r="238" ht="12.75">
      <c r="A238" s="135" t="s">
        <v>1</v>
      </c>
    </row>
  </sheetData>
  <sheetProtection sheet="1" objects="1" scenarios="1"/>
  <mergeCells count="10">
    <mergeCell ref="F6:H6"/>
    <mergeCell ref="L6:O6"/>
    <mergeCell ref="B9:C9"/>
    <mergeCell ref="E9:F9"/>
    <mergeCell ref="N9:O9"/>
    <mergeCell ref="H9:I9"/>
    <mergeCell ref="G2:G3"/>
    <mergeCell ref="F4:H4"/>
    <mergeCell ref="L4:O4"/>
    <mergeCell ref="F5:H5"/>
  </mergeCells>
  <printOptions horizontalCentered="1"/>
  <pageMargins left="0.1968503937007874" right="0.1968503937007874" top="0.7874015748031497" bottom="0" header="0.5118110236220472" footer="0"/>
  <pageSetup horizontalDpi="600" verticalDpi="600" orientation="landscape" paperSize="9" scale="52" r:id="rId2"/>
  <rowBreaks count="4" manualBreakCount="4">
    <brk id="71" max="14" man="1"/>
    <brk id="122" max="14" man="1"/>
    <brk id="143" max="14" man="1"/>
    <brk id="185" max="14" man="1"/>
  </rowBreaks>
  <drawing r:id="rId1"/>
</worksheet>
</file>

<file path=xl/worksheets/sheet4.xml><?xml version="1.0" encoding="utf-8"?>
<worksheet xmlns="http://schemas.openxmlformats.org/spreadsheetml/2006/main" xmlns:r="http://schemas.openxmlformats.org/officeDocument/2006/relationships">
  <dimension ref="A1:U237"/>
  <sheetViews>
    <sheetView showGridLines="0" zoomScaleSheetLayoutView="100" workbookViewId="0" topLeftCell="A1">
      <selection activeCell="A1" sqref="A1"/>
    </sheetView>
  </sheetViews>
  <sheetFormatPr defaultColWidth="9.00390625" defaultRowHeight="12.75"/>
  <cols>
    <col min="1" max="1" width="34.25390625" style="141" customWidth="1"/>
    <col min="2" max="6" width="15.625" style="141" customWidth="1"/>
    <col min="7" max="7" width="15.625" style="198" customWidth="1"/>
    <col min="8" max="15" width="15.625" style="199" customWidth="1"/>
    <col min="16" max="16" width="9.00390625" style="141" customWidth="1"/>
    <col min="17" max="17" width="6.75390625" style="181" hidden="1" customWidth="1"/>
    <col min="18" max="18" width="25.375" style="180" hidden="1" customWidth="1"/>
    <col min="19" max="19" width="27.75390625" style="135" hidden="1" customWidth="1"/>
    <col min="20" max="20" width="25.625" style="135" hidden="1" customWidth="1"/>
    <col min="21" max="21" width="9.00390625" style="694" hidden="1" customWidth="1"/>
    <col min="22" max="16384" width="9.00390625" style="141" customWidth="1"/>
  </cols>
  <sheetData>
    <row r="1" spans="17:21" s="577" customFormat="1" ht="13.5" thickBot="1">
      <c r="Q1" s="578"/>
      <c r="R1" s="579"/>
      <c r="U1" s="693"/>
    </row>
    <row r="2" spans="1:15" ht="12.75">
      <c r="A2" s="134"/>
      <c r="B2" s="135"/>
      <c r="C2" s="135"/>
      <c r="D2" s="136" t="s">
        <v>1</v>
      </c>
      <c r="E2" s="137" t="s">
        <v>1</v>
      </c>
      <c r="F2" s="138"/>
      <c r="G2" s="1438" t="s">
        <v>727</v>
      </c>
      <c r="H2" s="135"/>
      <c r="I2" s="135"/>
      <c r="J2" s="139"/>
      <c r="K2" s="140"/>
      <c r="L2" s="810" t="s">
        <v>125</v>
      </c>
      <c r="M2" s="811"/>
      <c r="N2" s="810" t="s">
        <v>60</v>
      </c>
      <c r="O2" s="820"/>
    </row>
    <row r="3" spans="1:15" ht="12.75">
      <c r="A3" s="134"/>
      <c r="B3" s="135"/>
      <c r="C3" s="135"/>
      <c r="D3" s="136"/>
      <c r="E3" s="138"/>
      <c r="F3" s="138"/>
      <c r="G3" s="1439"/>
      <c r="H3" s="135"/>
      <c r="I3" s="135"/>
      <c r="J3" s="139"/>
      <c r="K3" s="140"/>
      <c r="L3" s="812" t="s">
        <v>65</v>
      </c>
      <c r="M3" s="813"/>
      <c r="N3" s="814"/>
      <c r="O3" s="815"/>
    </row>
    <row r="4" spans="1:15" ht="12.75">
      <c r="A4" s="134"/>
      <c r="B4" s="135"/>
      <c r="C4" s="135"/>
      <c r="D4" s="136"/>
      <c r="E4" s="138"/>
      <c r="F4" s="1440" t="s">
        <v>53</v>
      </c>
      <c r="G4" s="1441"/>
      <c r="H4" s="1441"/>
      <c r="I4" s="1302"/>
      <c r="J4" s="139"/>
      <c r="K4" s="140"/>
      <c r="L4" s="1442" t="s">
        <v>1</v>
      </c>
      <c r="M4" s="1427"/>
      <c r="N4" s="1427"/>
      <c r="O4" s="1428"/>
    </row>
    <row r="5" spans="1:15" ht="12.75">
      <c r="A5" s="134"/>
      <c r="B5" s="135"/>
      <c r="C5" s="135"/>
      <c r="D5" s="136"/>
      <c r="E5" s="144"/>
      <c r="F5" s="1426" t="s">
        <v>728</v>
      </c>
      <c r="G5" s="1441"/>
      <c r="H5" s="1441"/>
      <c r="I5" s="1302"/>
      <c r="J5" s="139"/>
      <c r="K5" s="140"/>
      <c r="L5" s="812" t="s">
        <v>61</v>
      </c>
      <c r="M5" s="814"/>
      <c r="N5" s="814"/>
      <c r="O5" s="815"/>
    </row>
    <row r="6" spans="1:15" ht="12.75">
      <c r="A6" s="134"/>
      <c r="B6" s="135"/>
      <c r="C6" s="135"/>
      <c r="D6" s="136"/>
      <c r="E6" s="145"/>
      <c r="F6" s="1430">
        <v>2006</v>
      </c>
      <c r="G6" s="1441"/>
      <c r="H6" s="1441"/>
      <c r="I6" s="1302"/>
      <c r="J6" s="139"/>
      <c r="K6" s="140"/>
      <c r="L6" s="1442" t="s">
        <v>1</v>
      </c>
      <c r="M6" s="1427"/>
      <c r="N6" s="1427"/>
      <c r="O6" s="1428"/>
    </row>
    <row r="7" spans="1:15" ht="12.75">
      <c r="A7" s="146"/>
      <c r="B7" s="135"/>
      <c r="C7" s="135"/>
      <c r="D7" s="136"/>
      <c r="E7" s="147"/>
      <c r="F7" s="135"/>
      <c r="G7" s="135"/>
      <c r="H7" s="147"/>
      <c r="I7" s="147"/>
      <c r="J7" s="135"/>
      <c r="K7" s="140"/>
      <c r="L7" s="812" t="s">
        <v>62</v>
      </c>
      <c r="M7" s="814"/>
      <c r="N7" s="812" t="s">
        <v>63</v>
      </c>
      <c r="O7" s="816"/>
    </row>
    <row r="8" spans="1:15" ht="13.5" thickBot="1">
      <c r="A8" s="148" t="s">
        <v>1</v>
      </c>
      <c r="B8" s="135"/>
      <c r="C8" s="135"/>
      <c r="D8" s="149"/>
      <c r="E8" s="144" t="s">
        <v>1</v>
      </c>
      <c r="F8" s="150"/>
      <c r="G8" s="151"/>
      <c r="H8" s="151"/>
      <c r="I8" s="151"/>
      <c r="J8" s="151"/>
      <c r="K8" s="152"/>
      <c r="L8" s="817" t="s">
        <v>64</v>
      </c>
      <c r="M8" s="818"/>
      <c r="N8" s="818"/>
      <c r="O8" s="819"/>
    </row>
    <row r="9" spans="1:21" s="135" customFormat="1" ht="12.75">
      <c r="A9" s="153" t="s">
        <v>1</v>
      </c>
      <c r="B9" s="1431" t="s">
        <v>212</v>
      </c>
      <c r="C9" s="1432"/>
      <c r="D9" s="154" t="s">
        <v>213</v>
      </c>
      <c r="E9" s="1433" t="s">
        <v>214</v>
      </c>
      <c r="F9" s="1434"/>
      <c r="G9" s="154" t="s">
        <v>215</v>
      </c>
      <c r="H9" s="1433" t="s">
        <v>216</v>
      </c>
      <c r="I9" s="1434"/>
      <c r="J9" s="155" t="s">
        <v>217</v>
      </c>
      <c r="K9" s="143" t="s">
        <v>218</v>
      </c>
      <c r="L9" s="156" t="s">
        <v>219</v>
      </c>
      <c r="M9" s="154" t="s">
        <v>220</v>
      </c>
      <c r="N9" s="1424" t="s">
        <v>221</v>
      </c>
      <c r="O9" s="1425"/>
      <c r="P9" s="180"/>
      <c r="Q9" s="181"/>
      <c r="R9" s="180"/>
      <c r="U9" s="694"/>
    </row>
    <row r="10" spans="1:21" s="135" customFormat="1" ht="12.75">
      <c r="A10" s="157" t="s">
        <v>1</v>
      </c>
      <c r="B10" s="154" t="s">
        <v>43</v>
      </c>
      <c r="C10" s="155" t="s">
        <v>44</v>
      </c>
      <c r="D10" s="158" t="s">
        <v>222</v>
      </c>
      <c r="E10" s="160" t="s">
        <v>43</v>
      </c>
      <c r="F10" s="155" t="s">
        <v>44</v>
      </c>
      <c r="G10" s="161"/>
      <c r="H10" s="154" t="s">
        <v>43</v>
      </c>
      <c r="I10" s="155" t="s">
        <v>44</v>
      </c>
      <c r="J10" s="162" t="s">
        <v>1</v>
      </c>
      <c r="K10" s="163" t="s">
        <v>1</v>
      </c>
      <c r="L10" s="155" t="s">
        <v>1</v>
      </c>
      <c r="M10" s="162" t="s">
        <v>1</v>
      </c>
      <c r="N10" s="155" t="s">
        <v>223</v>
      </c>
      <c r="O10" s="155" t="s">
        <v>224</v>
      </c>
      <c r="Q10" s="181"/>
      <c r="R10" s="180"/>
      <c r="U10" s="694"/>
    </row>
    <row r="11" spans="1:21" s="151" customFormat="1" ht="12.75">
      <c r="A11" s="164" t="s">
        <v>225</v>
      </c>
      <c r="B11" s="165" t="s">
        <v>83</v>
      </c>
      <c r="C11" s="166" t="s">
        <v>171</v>
      </c>
      <c r="D11" s="167">
        <v>3</v>
      </c>
      <c r="E11" s="168" t="s">
        <v>88</v>
      </c>
      <c r="F11" s="165" t="s">
        <v>174</v>
      </c>
      <c r="G11" s="168">
        <v>6.1</v>
      </c>
      <c r="H11" s="168" t="s">
        <v>90</v>
      </c>
      <c r="I11" s="168" t="s">
        <v>177</v>
      </c>
      <c r="J11" s="165">
        <v>6.3</v>
      </c>
      <c r="K11" s="165">
        <v>6.4</v>
      </c>
      <c r="L11" s="165">
        <v>7</v>
      </c>
      <c r="M11" s="165">
        <v>9</v>
      </c>
      <c r="N11" s="165">
        <v>10</v>
      </c>
      <c r="O11" s="165" t="s">
        <v>155</v>
      </c>
      <c r="Q11" s="580"/>
      <c r="R11" s="581"/>
      <c r="U11" s="700" t="s">
        <v>908</v>
      </c>
    </row>
    <row r="12" spans="1:21" s="584" customFormat="1" ht="12.75" hidden="1">
      <c r="A12" s="170" t="s">
        <v>1</v>
      </c>
      <c r="B12" s="171">
        <v>1651</v>
      </c>
      <c r="C12" s="171" t="s">
        <v>226</v>
      </c>
      <c r="D12" s="171">
        <v>1619</v>
      </c>
      <c r="E12" s="171">
        <v>1632</v>
      </c>
      <c r="F12" s="172">
        <v>1633</v>
      </c>
      <c r="G12" s="171">
        <v>1634</v>
      </c>
      <c r="H12" s="172">
        <v>1639</v>
      </c>
      <c r="I12" s="172">
        <v>1641</v>
      </c>
      <c r="J12" s="173" t="s">
        <v>227</v>
      </c>
      <c r="K12" s="172">
        <v>1874</v>
      </c>
      <c r="L12" s="172">
        <v>1875</v>
      </c>
      <c r="M12" s="172">
        <v>1669</v>
      </c>
      <c r="N12" s="172">
        <v>1876</v>
      </c>
      <c r="O12" s="172">
        <v>1671</v>
      </c>
      <c r="Q12" s="582"/>
      <c r="R12" s="583"/>
      <c r="U12" s="695"/>
    </row>
    <row r="13" spans="1:21" s="139" customFormat="1" ht="14.25">
      <c r="A13" s="164" t="s">
        <v>59</v>
      </c>
      <c r="B13" s="166" t="s">
        <v>885</v>
      </c>
      <c r="C13" s="166" t="s">
        <v>885</v>
      </c>
      <c r="D13" s="166" t="s">
        <v>885</v>
      </c>
      <c r="E13" s="166" t="s">
        <v>885</v>
      </c>
      <c r="F13" s="166" t="s">
        <v>885</v>
      </c>
      <c r="G13" s="166" t="s">
        <v>885</v>
      </c>
      <c r="H13" s="166" t="s">
        <v>885</v>
      </c>
      <c r="I13" s="166" t="s">
        <v>885</v>
      </c>
      <c r="J13" s="166" t="s">
        <v>885</v>
      </c>
      <c r="K13" s="166" t="s">
        <v>885</v>
      </c>
      <c r="L13" s="347" t="s">
        <v>228</v>
      </c>
      <c r="M13" s="347" t="s">
        <v>228</v>
      </c>
      <c r="N13" s="347" t="s">
        <v>228</v>
      </c>
      <c r="O13" s="347" t="s">
        <v>228</v>
      </c>
      <c r="Q13" s="585" t="s">
        <v>229</v>
      </c>
      <c r="R13" s="586"/>
      <c r="U13" s="696" t="s">
        <v>229</v>
      </c>
    </row>
    <row r="14" spans="1:21" s="151" customFormat="1" ht="12.75" hidden="1">
      <c r="A14" s="157" t="s">
        <v>230</v>
      </c>
      <c r="B14" s="175"/>
      <c r="C14" s="175"/>
      <c r="D14" s="175"/>
      <c r="E14" s="175"/>
      <c r="F14" s="175"/>
      <c r="G14" s="175"/>
      <c r="H14" s="175"/>
      <c r="I14" s="175"/>
      <c r="J14" s="175"/>
      <c r="K14" s="175"/>
      <c r="L14" s="177"/>
      <c r="M14" s="177"/>
      <c r="N14" s="177"/>
      <c r="O14" s="177"/>
      <c r="Q14" s="587" t="s">
        <v>54</v>
      </c>
      <c r="R14" s="588" t="s">
        <v>231</v>
      </c>
      <c r="S14" s="588" t="s">
        <v>232</v>
      </c>
      <c r="T14" s="588" t="s">
        <v>233</v>
      </c>
      <c r="U14" s="697" t="s">
        <v>54</v>
      </c>
    </row>
    <row r="15" spans="1:21" s="151" customFormat="1" ht="12.75">
      <c r="A15" s="157" t="s">
        <v>230</v>
      </c>
      <c r="B15" s="175" t="s">
        <v>1</v>
      </c>
      <c r="C15" s="175" t="s">
        <v>1</v>
      </c>
      <c r="D15" s="175" t="s">
        <v>1</v>
      </c>
      <c r="E15" s="175" t="s">
        <v>1</v>
      </c>
      <c r="F15" s="175" t="s">
        <v>1</v>
      </c>
      <c r="G15" s="168" t="s">
        <v>1</v>
      </c>
      <c r="H15" s="168" t="s">
        <v>235</v>
      </c>
      <c r="I15" s="168" t="s">
        <v>235</v>
      </c>
      <c r="J15" s="168" t="s">
        <v>1</v>
      </c>
      <c r="K15" s="168" t="s">
        <v>1</v>
      </c>
      <c r="L15" s="165" t="s">
        <v>1</v>
      </c>
      <c r="M15" s="165" t="s">
        <v>1</v>
      </c>
      <c r="N15" s="165" t="s">
        <v>1</v>
      </c>
      <c r="O15" s="165" t="s">
        <v>1</v>
      </c>
      <c r="Q15" s="580"/>
      <c r="R15" s="581"/>
      <c r="U15" s="697" t="s">
        <v>54</v>
      </c>
    </row>
    <row r="16" spans="1:21" s="183" customFormat="1" ht="12.75">
      <c r="A16" s="178" t="str">
        <f aca="true" t="shared" si="0" ref="A16:A79">R16</f>
        <v>AFRICA </v>
      </c>
      <c r="B16" s="179">
        <f aca="true" t="shared" si="1" ref="B16:O16">SUM(B17:B71)</f>
        <v>0</v>
      </c>
      <c r="C16" s="179">
        <f t="shared" si="1"/>
        <v>0</v>
      </c>
      <c r="D16" s="179">
        <f t="shared" si="1"/>
        <v>0</v>
      </c>
      <c r="E16" s="179">
        <f t="shared" si="1"/>
        <v>0</v>
      </c>
      <c r="F16" s="179">
        <f t="shared" si="1"/>
        <v>0</v>
      </c>
      <c r="G16" s="179">
        <f t="shared" si="1"/>
        <v>0</v>
      </c>
      <c r="H16" s="179">
        <f t="shared" si="1"/>
        <v>0</v>
      </c>
      <c r="I16" s="179">
        <f>SUM(I17:I71)</f>
        <v>0</v>
      </c>
      <c r="J16" s="179">
        <f t="shared" si="1"/>
        <v>0</v>
      </c>
      <c r="K16" s="179">
        <f t="shared" si="1"/>
        <v>0</v>
      </c>
      <c r="L16" s="179">
        <f t="shared" si="1"/>
        <v>0</v>
      </c>
      <c r="M16" s="179">
        <f t="shared" si="1"/>
        <v>0</v>
      </c>
      <c r="N16" s="179">
        <f t="shared" si="1"/>
        <v>0</v>
      </c>
      <c r="O16" s="179">
        <f t="shared" si="1"/>
        <v>0</v>
      </c>
      <c r="P16" s="180"/>
      <c r="Q16" s="181"/>
      <c r="R16" s="178" t="s">
        <v>236</v>
      </c>
      <c r="S16" s="182" t="s">
        <v>237</v>
      </c>
      <c r="T16" s="182" t="s">
        <v>238</v>
      </c>
      <c r="U16" s="694"/>
    </row>
    <row r="17" spans="1:21" ht="12.75">
      <c r="A17" s="153" t="str">
        <f t="shared" si="0"/>
        <v>Algeria</v>
      </c>
      <c r="B17" s="184" t="s">
        <v>1</v>
      </c>
      <c r="C17" s="184" t="s">
        <v>1</v>
      </c>
      <c r="D17" s="184" t="s">
        <v>1</v>
      </c>
      <c r="E17" s="184" t="s">
        <v>1</v>
      </c>
      <c r="F17" s="184" t="s">
        <v>1</v>
      </c>
      <c r="G17" s="184" t="s">
        <v>1</v>
      </c>
      <c r="H17" s="184" t="s">
        <v>1</v>
      </c>
      <c r="I17" s="184" t="s">
        <v>1</v>
      </c>
      <c r="J17" s="184" t="s">
        <v>1</v>
      </c>
      <c r="K17" s="184" t="s">
        <v>1</v>
      </c>
      <c r="L17" s="184" t="s">
        <v>1</v>
      </c>
      <c r="M17" s="184" t="s">
        <v>1</v>
      </c>
      <c r="N17" s="184" t="s">
        <v>1</v>
      </c>
      <c r="O17" s="184" t="s">
        <v>1</v>
      </c>
      <c r="Q17" s="181">
        <v>4</v>
      </c>
      <c r="R17" s="153" t="s">
        <v>239</v>
      </c>
      <c r="S17" s="135" t="s">
        <v>240</v>
      </c>
      <c r="T17" s="589" t="s">
        <v>871</v>
      </c>
      <c r="U17" s="694">
        <v>12</v>
      </c>
    </row>
    <row r="18" spans="1:21" ht="12.75">
      <c r="A18" s="153" t="str">
        <f t="shared" si="0"/>
        <v>Angola</v>
      </c>
      <c r="B18" s="184" t="s">
        <v>1</v>
      </c>
      <c r="C18" s="184" t="s">
        <v>1</v>
      </c>
      <c r="D18" s="184" t="s">
        <v>1</v>
      </c>
      <c r="E18" s="184" t="s">
        <v>1</v>
      </c>
      <c r="F18" s="184" t="s">
        <v>1</v>
      </c>
      <c r="G18" s="184" t="s">
        <v>1</v>
      </c>
      <c r="H18" s="184" t="s">
        <v>1</v>
      </c>
      <c r="I18" s="184" t="s">
        <v>1</v>
      </c>
      <c r="J18" s="184" t="s">
        <v>1</v>
      </c>
      <c r="K18" s="184" t="s">
        <v>1</v>
      </c>
      <c r="L18" s="184" t="s">
        <v>1</v>
      </c>
      <c r="M18" s="184" t="s">
        <v>1</v>
      </c>
      <c r="N18" s="184" t="s">
        <v>1</v>
      </c>
      <c r="O18" s="184" t="s">
        <v>1</v>
      </c>
      <c r="Q18" s="181">
        <v>7</v>
      </c>
      <c r="R18" s="153" t="s">
        <v>241</v>
      </c>
      <c r="S18" s="135" t="s">
        <v>241</v>
      </c>
      <c r="T18" s="135" t="s">
        <v>241</v>
      </c>
      <c r="U18" s="694">
        <v>24</v>
      </c>
    </row>
    <row r="19" spans="1:21" ht="12.75">
      <c r="A19" s="153" t="str">
        <f t="shared" si="0"/>
        <v>Benin</v>
      </c>
      <c r="B19" s="184" t="s">
        <v>1</v>
      </c>
      <c r="C19" s="184" t="s">
        <v>1</v>
      </c>
      <c r="D19" s="184" t="s">
        <v>1</v>
      </c>
      <c r="E19" s="184" t="s">
        <v>1</v>
      </c>
      <c r="F19" s="184" t="s">
        <v>1</v>
      </c>
      <c r="G19" s="184" t="s">
        <v>1</v>
      </c>
      <c r="H19" s="184" t="s">
        <v>1</v>
      </c>
      <c r="I19" s="184" t="s">
        <v>1</v>
      </c>
      <c r="J19" s="184" t="s">
        <v>1</v>
      </c>
      <c r="K19" s="184" t="s">
        <v>1</v>
      </c>
      <c r="L19" s="184" t="s">
        <v>1</v>
      </c>
      <c r="M19" s="184" t="s">
        <v>1</v>
      </c>
      <c r="N19" s="184" t="s">
        <v>1</v>
      </c>
      <c r="O19" s="184" t="s">
        <v>1</v>
      </c>
      <c r="Q19" s="181">
        <v>53</v>
      </c>
      <c r="R19" s="153" t="s">
        <v>242</v>
      </c>
      <c r="S19" s="135" t="s">
        <v>243</v>
      </c>
      <c r="T19" s="135" t="s">
        <v>242</v>
      </c>
      <c r="U19" s="694">
        <v>204</v>
      </c>
    </row>
    <row r="20" spans="1:21" ht="12.75">
      <c r="A20" s="153" t="str">
        <f t="shared" si="0"/>
        <v>Botswana</v>
      </c>
      <c r="B20" s="184" t="s">
        <v>1</v>
      </c>
      <c r="C20" s="184" t="s">
        <v>1</v>
      </c>
      <c r="D20" s="184" t="s">
        <v>1</v>
      </c>
      <c r="E20" s="184" t="s">
        <v>1</v>
      </c>
      <c r="F20" s="184" t="s">
        <v>1</v>
      </c>
      <c r="G20" s="184" t="s">
        <v>1</v>
      </c>
      <c r="H20" s="184" t="s">
        <v>1</v>
      </c>
      <c r="I20" s="184" t="s">
        <v>1</v>
      </c>
      <c r="J20" s="184" t="s">
        <v>1</v>
      </c>
      <c r="K20" s="184" t="s">
        <v>1</v>
      </c>
      <c r="L20" s="184" t="s">
        <v>1</v>
      </c>
      <c r="M20" s="184" t="s">
        <v>1</v>
      </c>
      <c r="N20" s="184" t="s">
        <v>1</v>
      </c>
      <c r="O20" s="184" t="s">
        <v>1</v>
      </c>
      <c r="Q20" s="181">
        <v>20</v>
      </c>
      <c r="R20" s="153" t="s">
        <v>244</v>
      </c>
      <c r="S20" s="135" t="s">
        <v>244</v>
      </c>
      <c r="T20" s="135" t="s">
        <v>244</v>
      </c>
      <c r="U20" s="694">
        <v>72</v>
      </c>
    </row>
    <row r="21" spans="1:21" ht="12.75">
      <c r="A21" s="153" t="str">
        <f t="shared" si="0"/>
        <v>Burkina Faso</v>
      </c>
      <c r="B21" s="184" t="s">
        <v>1</v>
      </c>
      <c r="C21" s="184" t="s">
        <v>1</v>
      </c>
      <c r="D21" s="184" t="s">
        <v>1</v>
      </c>
      <c r="E21" s="184" t="s">
        <v>1</v>
      </c>
      <c r="F21" s="184" t="s">
        <v>1</v>
      </c>
      <c r="G21" s="184" t="s">
        <v>1</v>
      </c>
      <c r="H21" s="184" t="s">
        <v>1</v>
      </c>
      <c r="I21" s="184" t="s">
        <v>1</v>
      </c>
      <c r="J21" s="184" t="s">
        <v>1</v>
      </c>
      <c r="K21" s="184" t="s">
        <v>1</v>
      </c>
      <c r="L21" s="184" t="s">
        <v>1</v>
      </c>
      <c r="M21" s="184" t="s">
        <v>1</v>
      </c>
      <c r="N21" s="184" t="s">
        <v>1</v>
      </c>
      <c r="O21" s="184" t="s">
        <v>1</v>
      </c>
      <c r="Q21" s="181">
        <v>233</v>
      </c>
      <c r="R21" s="153" t="s">
        <v>245</v>
      </c>
      <c r="S21" s="135" t="s">
        <v>245</v>
      </c>
      <c r="T21" s="135" t="s">
        <v>245</v>
      </c>
      <c r="U21" s="694">
        <v>854</v>
      </c>
    </row>
    <row r="22" spans="1:21" ht="12.75">
      <c r="A22" s="153" t="str">
        <f t="shared" si="0"/>
        <v>Burundi</v>
      </c>
      <c r="B22" s="184" t="s">
        <v>1</v>
      </c>
      <c r="C22" s="184" t="s">
        <v>1</v>
      </c>
      <c r="D22" s="184" t="s">
        <v>1</v>
      </c>
      <c r="E22" s="184" t="s">
        <v>1</v>
      </c>
      <c r="F22" s="184" t="s">
        <v>1</v>
      </c>
      <c r="G22" s="184" t="s">
        <v>1</v>
      </c>
      <c r="H22" s="184" t="s">
        <v>1</v>
      </c>
      <c r="I22" s="184" t="s">
        <v>1</v>
      </c>
      <c r="J22" s="184" t="s">
        <v>1</v>
      </c>
      <c r="K22" s="184" t="s">
        <v>1</v>
      </c>
      <c r="L22" s="184" t="s">
        <v>1</v>
      </c>
      <c r="M22" s="184" t="s">
        <v>1</v>
      </c>
      <c r="N22" s="184" t="s">
        <v>1</v>
      </c>
      <c r="O22" s="184" t="s">
        <v>1</v>
      </c>
      <c r="Q22" s="181">
        <v>29</v>
      </c>
      <c r="R22" s="153" t="s">
        <v>246</v>
      </c>
      <c r="S22" s="135" t="s">
        <v>246</v>
      </c>
      <c r="T22" s="135" t="s">
        <v>246</v>
      </c>
      <c r="U22" s="694">
        <v>108</v>
      </c>
    </row>
    <row r="23" spans="1:21" ht="12.75">
      <c r="A23" s="153" t="str">
        <f t="shared" si="0"/>
        <v>Cameroon</v>
      </c>
      <c r="B23" s="184" t="s">
        <v>1</v>
      </c>
      <c r="C23" s="184" t="s">
        <v>1</v>
      </c>
      <c r="D23" s="184" t="s">
        <v>1</v>
      </c>
      <c r="E23" s="184" t="s">
        <v>1</v>
      </c>
      <c r="F23" s="184" t="s">
        <v>1</v>
      </c>
      <c r="G23" s="184" t="s">
        <v>1</v>
      </c>
      <c r="H23" s="184" t="s">
        <v>1</v>
      </c>
      <c r="I23" s="184" t="s">
        <v>1</v>
      </c>
      <c r="J23" s="184" t="s">
        <v>1</v>
      </c>
      <c r="K23" s="184" t="s">
        <v>1</v>
      </c>
      <c r="L23" s="184" t="s">
        <v>1</v>
      </c>
      <c r="M23" s="184" t="s">
        <v>1</v>
      </c>
      <c r="N23" s="184" t="s">
        <v>1</v>
      </c>
      <c r="O23" s="184" t="s">
        <v>1</v>
      </c>
      <c r="Q23" s="181">
        <v>32</v>
      </c>
      <c r="R23" s="153" t="s">
        <v>247</v>
      </c>
      <c r="S23" s="135" t="s">
        <v>248</v>
      </c>
      <c r="T23" s="135" t="s">
        <v>249</v>
      </c>
      <c r="U23" s="694">
        <v>120</v>
      </c>
    </row>
    <row r="24" spans="1:21" ht="12.75">
      <c r="A24" s="153" t="str">
        <f t="shared" si="0"/>
        <v>Cape Verde</v>
      </c>
      <c r="B24" s="184" t="s">
        <v>1</v>
      </c>
      <c r="C24" s="184" t="s">
        <v>1</v>
      </c>
      <c r="D24" s="184" t="s">
        <v>1</v>
      </c>
      <c r="E24" s="184" t="s">
        <v>1</v>
      </c>
      <c r="F24" s="184" t="s">
        <v>1</v>
      </c>
      <c r="G24" s="184" t="s">
        <v>1</v>
      </c>
      <c r="H24" s="184" t="s">
        <v>1</v>
      </c>
      <c r="I24" s="184" t="s">
        <v>1</v>
      </c>
      <c r="J24" s="184" t="s">
        <v>1</v>
      </c>
      <c r="K24" s="184" t="s">
        <v>1</v>
      </c>
      <c r="L24" s="184" t="s">
        <v>1</v>
      </c>
      <c r="M24" s="184" t="s">
        <v>1</v>
      </c>
      <c r="N24" s="184" t="s">
        <v>1</v>
      </c>
      <c r="O24" s="184" t="s">
        <v>1</v>
      </c>
      <c r="Q24" s="181">
        <v>35</v>
      </c>
      <c r="R24" s="153" t="s">
        <v>250</v>
      </c>
      <c r="S24" s="135" t="s">
        <v>251</v>
      </c>
      <c r="T24" s="135" t="s">
        <v>252</v>
      </c>
      <c r="U24" s="694">
        <v>132</v>
      </c>
    </row>
    <row r="25" spans="1:21" ht="12.75">
      <c r="A25" s="153" t="str">
        <f t="shared" si="0"/>
        <v>Central African Republic</v>
      </c>
      <c r="B25" s="184" t="s">
        <v>1</v>
      </c>
      <c r="C25" s="184" t="s">
        <v>1</v>
      </c>
      <c r="D25" s="184" t="s">
        <v>1</v>
      </c>
      <c r="E25" s="184" t="s">
        <v>1</v>
      </c>
      <c r="F25" s="184" t="s">
        <v>1</v>
      </c>
      <c r="G25" s="184" t="s">
        <v>1</v>
      </c>
      <c r="H25" s="184" t="s">
        <v>1</v>
      </c>
      <c r="I25" s="184" t="s">
        <v>1</v>
      </c>
      <c r="J25" s="184" t="s">
        <v>1</v>
      </c>
      <c r="K25" s="184" t="s">
        <v>1</v>
      </c>
      <c r="L25" s="184" t="s">
        <v>1</v>
      </c>
      <c r="M25" s="184" t="s">
        <v>1</v>
      </c>
      <c r="N25" s="184" t="s">
        <v>1</v>
      </c>
      <c r="O25" s="184" t="s">
        <v>1</v>
      </c>
      <c r="Q25" s="181">
        <v>37</v>
      </c>
      <c r="R25" s="153" t="s">
        <v>253</v>
      </c>
      <c r="S25" s="135" t="s">
        <v>254</v>
      </c>
      <c r="T25" s="135" t="s">
        <v>255</v>
      </c>
      <c r="U25" s="694">
        <v>140</v>
      </c>
    </row>
    <row r="26" spans="1:21" ht="12.75">
      <c r="A26" s="153" t="str">
        <f t="shared" si="0"/>
        <v>Chad</v>
      </c>
      <c r="B26" s="184" t="s">
        <v>1</v>
      </c>
      <c r="C26" s="184" t="s">
        <v>1</v>
      </c>
      <c r="D26" s="184" t="s">
        <v>1</v>
      </c>
      <c r="E26" s="184" t="s">
        <v>1</v>
      </c>
      <c r="F26" s="184" t="s">
        <v>1</v>
      </c>
      <c r="G26" s="184" t="s">
        <v>1</v>
      </c>
      <c r="H26" s="184" t="s">
        <v>1</v>
      </c>
      <c r="I26" s="184" t="s">
        <v>1</v>
      </c>
      <c r="J26" s="184" t="s">
        <v>1</v>
      </c>
      <c r="K26" s="184" t="s">
        <v>1</v>
      </c>
      <c r="L26" s="184" t="s">
        <v>1</v>
      </c>
      <c r="M26" s="184" t="s">
        <v>1</v>
      </c>
      <c r="N26" s="184" t="s">
        <v>1</v>
      </c>
      <c r="O26" s="184" t="s">
        <v>1</v>
      </c>
      <c r="Q26" s="181">
        <v>39</v>
      </c>
      <c r="R26" s="153" t="s">
        <v>256</v>
      </c>
      <c r="S26" s="135" t="s">
        <v>257</v>
      </c>
      <c r="T26" s="135" t="s">
        <v>256</v>
      </c>
      <c r="U26" s="694">
        <v>148</v>
      </c>
    </row>
    <row r="27" spans="1:21" ht="12.75">
      <c r="A27" s="153" t="str">
        <f t="shared" si="0"/>
        <v>Comoros</v>
      </c>
      <c r="B27" s="184" t="s">
        <v>1</v>
      </c>
      <c r="C27" s="184" t="s">
        <v>1</v>
      </c>
      <c r="D27" s="184" t="s">
        <v>1</v>
      </c>
      <c r="E27" s="184" t="s">
        <v>1</v>
      </c>
      <c r="F27" s="184" t="s">
        <v>1</v>
      </c>
      <c r="G27" s="184" t="s">
        <v>1</v>
      </c>
      <c r="H27" s="184" t="s">
        <v>1</v>
      </c>
      <c r="I27" s="184" t="s">
        <v>1</v>
      </c>
      <c r="J27" s="184" t="s">
        <v>1</v>
      </c>
      <c r="K27" s="184" t="s">
        <v>1</v>
      </c>
      <c r="L27" s="184" t="s">
        <v>1</v>
      </c>
      <c r="M27" s="184" t="s">
        <v>1</v>
      </c>
      <c r="N27" s="184" t="s">
        <v>1</v>
      </c>
      <c r="O27" s="184" t="s">
        <v>1</v>
      </c>
      <c r="Q27" s="181">
        <v>45</v>
      </c>
      <c r="R27" s="153" t="s">
        <v>258</v>
      </c>
      <c r="S27" s="135" t="s">
        <v>259</v>
      </c>
      <c r="T27" s="135" t="s">
        <v>260</v>
      </c>
      <c r="U27" s="694">
        <v>174</v>
      </c>
    </row>
    <row r="28" spans="1:21" ht="12.75">
      <c r="A28" s="153" t="str">
        <f t="shared" si="0"/>
        <v>Congo, Democratic Republic of</v>
      </c>
      <c r="B28" s="184" t="s">
        <v>1</v>
      </c>
      <c r="C28" s="184" t="s">
        <v>1</v>
      </c>
      <c r="D28" s="184" t="s">
        <v>1</v>
      </c>
      <c r="E28" s="184" t="s">
        <v>1</v>
      </c>
      <c r="F28" s="184" t="s">
        <v>1</v>
      </c>
      <c r="G28" s="184" t="s">
        <v>1</v>
      </c>
      <c r="H28" s="184" t="s">
        <v>1</v>
      </c>
      <c r="I28" s="184" t="s">
        <v>1</v>
      </c>
      <c r="J28" s="184" t="s">
        <v>1</v>
      </c>
      <c r="K28" s="184" t="s">
        <v>1</v>
      </c>
      <c r="L28" s="184" t="s">
        <v>1</v>
      </c>
      <c r="M28" s="184" t="s">
        <v>1</v>
      </c>
      <c r="N28" s="184" t="s">
        <v>1</v>
      </c>
      <c r="O28" s="184" t="s">
        <v>1</v>
      </c>
      <c r="Q28" s="181">
        <v>250</v>
      </c>
      <c r="R28" s="153" t="s">
        <v>261</v>
      </c>
      <c r="S28" s="135" t="s">
        <v>262</v>
      </c>
      <c r="T28" s="135" t="s">
        <v>263</v>
      </c>
      <c r="U28" s="694">
        <v>180</v>
      </c>
    </row>
    <row r="29" spans="1:21" ht="12.75">
      <c r="A29" s="153" t="str">
        <f t="shared" si="0"/>
        <v>Congo, Republic of</v>
      </c>
      <c r="B29" s="184" t="s">
        <v>1</v>
      </c>
      <c r="C29" s="184" t="s">
        <v>1</v>
      </c>
      <c r="D29" s="184" t="s">
        <v>1</v>
      </c>
      <c r="E29" s="184" t="s">
        <v>1</v>
      </c>
      <c r="F29" s="184" t="s">
        <v>1</v>
      </c>
      <c r="G29" s="184" t="s">
        <v>1</v>
      </c>
      <c r="H29" s="184" t="s">
        <v>1</v>
      </c>
      <c r="I29" s="184" t="s">
        <v>1</v>
      </c>
      <c r="J29" s="184" t="s">
        <v>1</v>
      </c>
      <c r="K29" s="184" t="s">
        <v>1</v>
      </c>
      <c r="L29" s="184" t="s">
        <v>1</v>
      </c>
      <c r="M29" s="184" t="s">
        <v>1</v>
      </c>
      <c r="N29" s="184" t="s">
        <v>1</v>
      </c>
      <c r="O29" s="184" t="s">
        <v>1</v>
      </c>
      <c r="Q29" s="181">
        <v>46</v>
      </c>
      <c r="R29" s="153" t="s">
        <v>264</v>
      </c>
      <c r="S29" s="135" t="s">
        <v>265</v>
      </c>
      <c r="T29" s="135" t="s">
        <v>266</v>
      </c>
      <c r="U29" s="694">
        <v>178</v>
      </c>
    </row>
    <row r="30" spans="1:21" ht="12.75">
      <c r="A30" s="153" t="str">
        <f t="shared" si="0"/>
        <v>Côte d'Ivoire</v>
      </c>
      <c r="B30" s="184" t="s">
        <v>1</v>
      </c>
      <c r="C30" s="184" t="s">
        <v>1</v>
      </c>
      <c r="D30" s="184" t="s">
        <v>1</v>
      </c>
      <c r="E30" s="184" t="s">
        <v>1</v>
      </c>
      <c r="F30" s="184" t="s">
        <v>1</v>
      </c>
      <c r="G30" s="184" t="s">
        <v>1</v>
      </c>
      <c r="H30" s="184" t="s">
        <v>1</v>
      </c>
      <c r="I30" s="184" t="s">
        <v>1</v>
      </c>
      <c r="J30" s="184" t="s">
        <v>1</v>
      </c>
      <c r="K30" s="184" t="s">
        <v>1</v>
      </c>
      <c r="L30" s="184" t="s">
        <v>1</v>
      </c>
      <c r="M30" s="184" t="s">
        <v>1</v>
      </c>
      <c r="N30" s="184" t="s">
        <v>1</v>
      </c>
      <c r="O30" s="184" t="s">
        <v>1</v>
      </c>
      <c r="Q30" s="181">
        <v>107</v>
      </c>
      <c r="R30" s="153" t="s">
        <v>267</v>
      </c>
      <c r="S30" s="135" t="s">
        <v>267</v>
      </c>
      <c r="T30" s="135" t="s">
        <v>267</v>
      </c>
      <c r="U30" s="694">
        <v>384</v>
      </c>
    </row>
    <row r="31" spans="1:21" ht="12.75">
      <c r="A31" s="153" t="str">
        <f t="shared" si="0"/>
        <v>Djibouti</v>
      </c>
      <c r="B31" s="184" t="s">
        <v>1</v>
      </c>
      <c r="C31" s="184" t="s">
        <v>1</v>
      </c>
      <c r="D31" s="184" t="s">
        <v>1</v>
      </c>
      <c r="E31" s="184" t="s">
        <v>1</v>
      </c>
      <c r="F31" s="184" t="s">
        <v>1</v>
      </c>
      <c r="G31" s="184" t="s">
        <v>1</v>
      </c>
      <c r="H31" s="184" t="s">
        <v>1</v>
      </c>
      <c r="I31" s="184" t="s">
        <v>1</v>
      </c>
      <c r="J31" s="184" t="s">
        <v>1</v>
      </c>
      <c r="K31" s="184" t="s">
        <v>1</v>
      </c>
      <c r="L31" s="184" t="s">
        <v>1</v>
      </c>
      <c r="M31" s="184" t="s">
        <v>1</v>
      </c>
      <c r="N31" s="184" t="s">
        <v>1</v>
      </c>
      <c r="O31" s="184" t="s">
        <v>1</v>
      </c>
      <c r="Q31" s="181">
        <v>72</v>
      </c>
      <c r="R31" s="153" t="s">
        <v>268</v>
      </c>
      <c r="S31" s="135" t="s">
        <v>268</v>
      </c>
      <c r="T31" s="135" t="s">
        <v>268</v>
      </c>
      <c r="U31" s="694">
        <v>262</v>
      </c>
    </row>
    <row r="32" spans="1:21" ht="12.75">
      <c r="A32" s="153" t="str">
        <f t="shared" si="0"/>
        <v>Egypt</v>
      </c>
      <c r="B32" s="184" t="s">
        <v>1</v>
      </c>
      <c r="C32" s="184" t="s">
        <v>1</v>
      </c>
      <c r="D32" s="184" t="s">
        <v>1</v>
      </c>
      <c r="E32" s="184" t="s">
        <v>1</v>
      </c>
      <c r="F32" s="184" t="s">
        <v>1</v>
      </c>
      <c r="G32" s="184" t="s">
        <v>1</v>
      </c>
      <c r="H32" s="184" t="s">
        <v>1</v>
      </c>
      <c r="I32" s="184" t="s">
        <v>1</v>
      </c>
      <c r="J32" s="184" t="s">
        <v>1</v>
      </c>
      <c r="K32" s="184" t="s">
        <v>1</v>
      </c>
      <c r="L32" s="184" t="s">
        <v>1</v>
      </c>
      <c r="M32" s="184" t="s">
        <v>1</v>
      </c>
      <c r="N32" s="184" t="s">
        <v>1</v>
      </c>
      <c r="O32" s="184" t="s">
        <v>1</v>
      </c>
      <c r="Q32" s="181">
        <v>59</v>
      </c>
      <c r="R32" s="153" t="s">
        <v>269</v>
      </c>
      <c r="S32" s="135" t="s">
        <v>270</v>
      </c>
      <c r="T32" s="135" t="s">
        <v>271</v>
      </c>
      <c r="U32" s="694">
        <v>818</v>
      </c>
    </row>
    <row r="33" spans="1:21" ht="12.75">
      <c r="A33" s="153" t="str">
        <f t="shared" si="0"/>
        <v>Equatorial Guinea</v>
      </c>
      <c r="B33" s="184" t="s">
        <v>1</v>
      </c>
      <c r="C33" s="184" t="s">
        <v>1</v>
      </c>
      <c r="D33" s="184" t="s">
        <v>1</v>
      </c>
      <c r="E33" s="184" t="s">
        <v>1</v>
      </c>
      <c r="F33" s="184" t="s">
        <v>1</v>
      </c>
      <c r="G33" s="184" t="s">
        <v>1</v>
      </c>
      <c r="H33" s="184" t="s">
        <v>1</v>
      </c>
      <c r="I33" s="184" t="s">
        <v>1</v>
      </c>
      <c r="J33" s="184" t="s">
        <v>1</v>
      </c>
      <c r="K33" s="184" t="s">
        <v>1</v>
      </c>
      <c r="L33" s="184" t="s">
        <v>1</v>
      </c>
      <c r="M33" s="184" t="s">
        <v>1</v>
      </c>
      <c r="N33" s="184" t="s">
        <v>1</v>
      </c>
      <c r="O33" s="184" t="s">
        <v>1</v>
      </c>
      <c r="Q33" s="181">
        <v>61</v>
      </c>
      <c r="R33" s="153" t="s">
        <v>272</v>
      </c>
      <c r="S33" s="135" t="s">
        <v>273</v>
      </c>
      <c r="T33" s="135" t="s">
        <v>274</v>
      </c>
      <c r="U33" s="694">
        <v>226</v>
      </c>
    </row>
    <row r="34" spans="1:21" ht="12.75">
      <c r="A34" s="153" t="str">
        <f t="shared" si="0"/>
        <v>Eritrea</v>
      </c>
      <c r="B34" s="184" t="s">
        <v>1</v>
      </c>
      <c r="C34" s="184" t="s">
        <v>1</v>
      </c>
      <c r="D34" s="184" t="s">
        <v>1</v>
      </c>
      <c r="E34" s="184" t="s">
        <v>1</v>
      </c>
      <c r="F34" s="184" t="s">
        <v>1</v>
      </c>
      <c r="G34" s="184" t="s">
        <v>1</v>
      </c>
      <c r="H34" s="184" t="s">
        <v>1</v>
      </c>
      <c r="I34" s="184" t="s">
        <v>1</v>
      </c>
      <c r="J34" s="184" t="s">
        <v>1</v>
      </c>
      <c r="K34" s="184" t="s">
        <v>1</v>
      </c>
      <c r="L34" s="184" t="s">
        <v>1</v>
      </c>
      <c r="M34" s="184" t="s">
        <v>1</v>
      </c>
      <c r="N34" s="184" t="s">
        <v>1</v>
      </c>
      <c r="O34" s="184" t="s">
        <v>1</v>
      </c>
      <c r="Q34" s="181">
        <v>178</v>
      </c>
      <c r="R34" s="153" t="s">
        <v>275</v>
      </c>
      <c r="S34" s="135" t="s">
        <v>276</v>
      </c>
      <c r="T34" s="135" t="s">
        <v>275</v>
      </c>
      <c r="U34" s="694">
        <v>232</v>
      </c>
    </row>
    <row r="35" spans="1:21" ht="12.75">
      <c r="A35" s="153" t="str">
        <f t="shared" si="0"/>
        <v>Ethiopia</v>
      </c>
      <c r="B35" s="184" t="s">
        <v>1</v>
      </c>
      <c r="C35" s="184" t="s">
        <v>1</v>
      </c>
      <c r="D35" s="184" t="s">
        <v>1</v>
      </c>
      <c r="E35" s="184" t="s">
        <v>1</v>
      </c>
      <c r="F35" s="184" t="s">
        <v>1</v>
      </c>
      <c r="G35" s="184" t="s">
        <v>1</v>
      </c>
      <c r="H35" s="184" t="s">
        <v>1</v>
      </c>
      <c r="I35" s="184" t="s">
        <v>1</v>
      </c>
      <c r="J35" s="184" t="s">
        <v>1</v>
      </c>
      <c r="K35" s="184" t="s">
        <v>1</v>
      </c>
      <c r="L35" s="184" t="s">
        <v>1</v>
      </c>
      <c r="M35" s="184" t="s">
        <v>1</v>
      </c>
      <c r="N35" s="184" t="s">
        <v>1</v>
      </c>
      <c r="O35" s="184" t="s">
        <v>1</v>
      </c>
      <c r="Q35" s="181">
        <v>238</v>
      </c>
      <c r="R35" s="153" t="s">
        <v>277</v>
      </c>
      <c r="S35" s="135" t="s">
        <v>278</v>
      </c>
      <c r="T35" s="135" t="s">
        <v>279</v>
      </c>
      <c r="U35" s="694">
        <v>231</v>
      </c>
    </row>
    <row r="36" spans="1:21" ht="12.75">
      <c r="A36" s="153" t="str">
        <f t="shared" si="0"/>
        <v>Gabon</v>
      </c>
      <c r="B36" s="184" t="s">
        <v>1</v>
      </c>
      <c r="C36" s="184" t="s">
        <v>1</v>
      </c>
      <c r="D36" s="184" t="s">
        <v>1</v>
      </c>
      <c r="E36" s="184" t="s">
        <v>1</v>
      </c>
      <c r="F36" s="184" t="s">
        <v>1</v>
      </c>
      <c r="G36" s="184" t="s">
        <v>1</v>
      </c>
      <c r="H36" s="184" t="s">
        <v>1</v>
      </c>
      <c r="I36" s="184" t="s">
        <v>1</v>
      </c>
      <c r="J36" s="184" t="s">
        <v>1</v>
      </c>
      <c r="K36" s="184" t="s">
        <v>1</v>
      </c>
      <c r="L36" s="184" t="s">
        <v>1</v>
      </c>
      <c r="M36" s="184" t="s">
        <v>1</v>
      </c>
      <c r="N36" s="184" t="s">
        <v>1</v>
      </c>
      <c r="O36" s="184" t="s">
        <v>1</v>
      </c>
      <c r="Q36" s="181">
        <v>74</v>
      </c>
      <c r="R36" s="153" t="s">
        <v>280</v>
      </c>
      <c r="S36" s="135" t="s">
        <v>280</v>
      </c>
      <c r="T36" s="135" t="s">
        <v>281</v>
      </c>
      <c r="U36" s="694">
        <v>266</v>
      </c>
    </row>
    <row r="37" spans="1:21" ht="12.75">
      <c r="A37" s="153" t="str">
        <f t="shared" si="0"/>
        <v>Gambia</v>
      </c>
      <c r="B37" s="184" t="s">
        <v>1</v>
      </c>
      <c r="C37" s="184" t="s">
        <v>1</v>
      </c>
      <c r="D37" s="184" t="s">
        <v>1</v>
      </c>
      <c r="E37" s="184" t="s">
        <v>1</v>
      </c>
      <c r="F37" s="184" t="s">
        <v>1</v>
      </c>
      <c r="G37" s="184" t="s">
        <v>1</v>
      </c>
      <c r="H37" s="184" t="s">
        <v>1</v>
      </c>
      <c r="I37" s="184" t="s">
        <v>1</v>
      </c>
      <c r="J37" s="184" t="s">
        <v>1</v>
      </c>
      <c r="K37" s="184" t="s">
        <v>1</v>
      </c>
      <c r="L37" s="184" t="s">
        <v>1</v>
      </c>
      <c r="M37" s="184" t="s">
        <v>1</v>
      </c>
      <c r="N37" s="184" t="s">
        <v>1</v>
      </c>
      <c r="O37" s="184" t="s">
        <v>1</v>
      </c>
      <c r="Q37" s="181">
        <v>75</v>
      </c>
      <c r="R37" s="153" t="s">
        <v>282</v>
      </c>
      <c r="S37" s="135" t="s">
        <v>283</v>
      </c>
      <c r="T37" s="135" t="s">
        <v>282</v>
      </c>
      <c r="U37" s="694">
        <v>270</v>
      </c>
    </row>
    <row r="38" spans="1:21" ht="12.75">
      <c r="A38" s="153" t="str">
        <f t="shared" si="0"/>
        <v>Ghana</v>
      </c>
      <c r="B38" s="184" t="s">
        <v>1</v>
      </c>
      <c r="C38" s="184" t="s">
        <v>1</v>
      </c>
      <c r="D38" s="184" t="s">
        <v>1</v>
      </c>
      <c r="E38" s="184" t="s">
        <v>1</v>
      </c>
      <c r="F38" s="184" t="s">
        <v>1</v>
      </c>
      <c r="G38" s="184" t="s">
        <v>1</v>
      </c>
      <c r="H38" s="184" t="s">
        <v>1</v>
      </c>
      <c r="I38" s="184" t="s">
        <v>1</v>
      </c>
      <c r="J38" s="184" t="s">
        <v>1</v>
      </c>
      <c r="K38" s="184" t="s">
        <v>1</v>
      </c>
      <c r="L38" s="184" t="s">
        <v>1</v>
      </c>
      <c r="M38" s="184" t="s">
        <v>1</v>
      </c>
      <c r="N38" s="184" t="s">
        <v>1</v>
      </c>
      <c r="O38" s="184" t="s">
        <v>1</v>
      </c>
      <c r="Q38" s="181">
        <v>81</v>
      </c>
      <c r="R38" s="153" t="s">
        <v>284</v>
      </c>
      <c r="S38" s="135" t="s">
        <v>284</v>
      </c>
      <c r="T38" s="135" t="s">
        <v>284</v>
      </c>
      <c r="U38" s="694">
        <v>288</v>
      </c>
    </row>
    <row r="39" spans="1:21" ht="12.75">
      <c r="A39" s="153" t="str">
        <f t="shared" si="0"/>
        <v>Guinea</v>
      </c>
      <c r="B39" s="184" t="s">
        <v>1</v>
      </c>
      <c r="C39" s="184" t="s">
        <v>1</v>
      </c>
      <c r="D39" s="184" t="s">
        <v>1</v>
      </c>
      <c r="E39" s="184" t="s">
        <v>1</v>
      </c>
      <c r="F39" s="184" t="s">
        <v>1</v>
      </c>
      <c r="G39" s="184" t="s">
        <v>1</v>
      </c>
      <c r="H39" s="184" t="s">
        <v>1</v>
      </c>
      <c r="I39" s="184" t="s">
        <v>1</v>
      </c>
      <c r="J39" s="184" t="s">
        <v>1</v>
      </c>
      <c r="K39" s="184" t="s">
        <v>1</v>
      </c>
      <c r="L39" s="184" t="s">
        <v>1</v>
      </c>
      <c r="M39" s="184" t="s">
        <v>1</v>
      </c>
      <c r="N39" s="184" t="s">
        <v>1</v>
      </c>
      <c r="O39" s="184" t="s">
        <v>1</v>
      </c>
      <c r="Q39" s="181">
        <v>90</v>
      </c>
      <c r="R39" s="153" t="s">
        <v>285</v>
      </c>
      <c r="S39" s="135" t="s">
        <v>286</v>
      </c>
      <c r="T39" s="135" t="s">
        <v>285</v>
      </c>
      <c r="U39" s="694">
        <v>324</v>
      </c>
    </row>
    <row r="40" spans="1:21" ht="12.75">
      <c r="A40" s="153" t="str">
        <f t="shared" si="0"/>
        <v>Guinea-Bissau</v>
      </c>
      <c r="B40" s="184" t="s">
        <v>1</v>
      </c>
      <c r="C40" s="184" t="s">
        <v>1</v>
      </c>
      <c r="D40" s="184" t="s">
        <v>1</v>
      </c>
      <c r="E40" s="184" t="s">
        <v>1</v>
      </c>
      <c r="F40" s="184" t="s">
        <v>1</v>
      </c>
      <c r="G40" s="184" t="s">
        <v>1</v>
      </c>
      <c r="H40" s="184" t="s">
        <v>1</v>
      </c>
      <c r="I40" s="184" t="s">
        <v>1</v>
      </c>
      <c r="J40" s="184" t="s">
        <v>1</v>
      </c>
      <c r="K40" s="184" t="s">
        <v>1</v>
      </c>
      <c r="L40" s="184" t="s">
        <v>1</v>
      </c>
      <c r="M40" s="184" t="s">
        <v>1</v>
      </c>
      <c r="N40" s="184" t="s">
        <v>1</v>
      </c>
      <c r="O40" s="184" t="s">
        <v>1</v>
      </c>
      <c r="Q40" s="181">
        <v>175</v>
      </c>
      <c r="R40" s="153" t="s">
        <v>287</v>
      </c>
      <c r="S40" s="135" t="s">
        <v>288</v>
      </c>
      <c r="T40" s="135" t="s">
        <v>287</v>
      </c>
      <c r="U40" s="694">
        <v>624</v>
      </c>
    </row>
    <row r="41" spans="1:21" ht="12.75">
      <c r="A41" s="153" t="str">
        <f t="shared" si="0"/>
        <v>Kenya</v>
      </c>
      <c r="B41" s="184" t="s">
        <v>1</v>
      </c>
      <c r="C41" s="184" t="s">
        <v>1</v>
      </c>
      <c r="D41" s="184" t="s">
        <v>1</v>
      </c>
      <c r="E41" s="184" t="s">
        <v>1</v>
      </c>
      <c r="F41" s="184" t="s">
        <v>1</v>
      </c>
      <c r="G41" s="184" t="s">
        <v>1</v>
      </c>
      <c r="H41" s="184" t="s">
        <v>1</v>
      </c>
      <c r="I41" s="184" t="s">
        <v>1</v>
      </c>
      <c r="J41" s="184" t="s">
        <v>1</v>
      </c>
      <c r="K41" s="184" t="s">
        <v>1</v>
      </c>
      <c r="L41" s="184" t="s">
        <v>1</v>
      </c>
      <c r="M41" s="184" t="s">
        <v>1</v>
      </c>
      <c r="N41" s="184" t="s">
        <v>1</v>
      </c>
      <c r="O41" s="184" t="s">
        <v>1</v>
      </c>
      <c r="Q41" s="181">
        <v>114</v>
      </c>
      <c r="R41" s="153" t="s">
        <v>289</v>
      </c>
      <c r="S41" s="135" t="s">
        <v>289</v>
      </c>
      <c r="T41" s="135" t="s">
        <v>289</v>
      </c>
      <c r="U41" s="694">
        <v>404</v>
      </c>
    </row>
    <row r="42" spans="1:21" ht="12.75">
      <c r="A42" s="153" t="str">
        <f t="shared" si="0"/>
        <v>Lesotho</v>
      </c>
      <c r="B42" s="184" t="s">
        <v>1</v>
      </c>
      <c r="C42" s="184" t="s">
        <v>1</v>
      </c>
      <c r="D42" s="184" t="s">
        <v>1</v>
      </c>
      <c r="E42" s="184" t="s">
        <v>1</v>
      </c>
      <c r="F42" s="184" t="s">
        <v>1</v>
      </c>
      <c r="G42" s="184" t="s">
        <v>1</v>
      </c>
      <c r="H42" s="184" t="s">
        <v>1</v>
      </c>
      <c r="I42" s="184" t="s">
        <v>1</v>
      </c>
      <c r="J42" s="184" t="s">
        <v>1</v>
      </c>
      <c r="K42" s="184" t="s">
        <v>1</v>
      </c>
      <c r="L42" s="184" t="s">
        <v>1</v>
      </c>
      <c r="M42" s="184" t="s">
        <v>1</v>
      </c>
      <c r="N42" s="184" t="s">
        <v>1</v>
      </c>
      <c r="O42" s="184" t="s">
        <v>1</v>
      </c>
      <c r="Q42" s="181">
        <v>122</v>
      </c>
      <c r="R42" s="153" t="s">
        <v>290</v>
      </c>
      <c r="S42" s="135" t="s">
        <v>290</v>
      </c>
      <c r="T42" s="135" t="s">
        <v>290</v>
      </c>
      <c r="U42" s="694">
        <v>426</v>
      </c>
    </row>
    <row r="43" spans="1:21" ht="12.75">
      <c r="A43" s="153" t="str">
        <f t="shared" si="0"/>
        <v>Liberia</v>
      </c>
      <c r="B43" s="184" t="s">
        <v>1</v>
      </c>
      <c r="C43" s="184" t="s">
        <v>1</v>
      </c>
      <c r="D43" s="184" t="s">
        <v>1</v>
      </c>
      <c r="E43" s="184" t="s">
        <v>1</v>
      </c>
      <c r="F43" s="184" t="s">
        <v>1</v>
      </c>
      <c r="G43" s="184" t="s">
        <v>1</v>
      </c>
      <c r="H43" s="184" t="s">
        <v>1</v>
      </c>
      <c r="I43" s="184" t="s">
        <v>1</v>
      </c>
      <c r="J43" s="184" t="s">
        <v>1</v>
      </c>
      <c r="K43" s="184" t="s">
        <v>1</v>
      </c>
      <c r="L43" s="184" t="s">
        <v>1</v>
      </c>
      <c r="M43" s="184" t="s">
        <v>1</v>
      </c>
      <c r="N43" s="184" t="s">
        <v>1</v>
      </c>
      <c r="O43" s="184" t="s">
        <v>1</v>
      </c>
      <c r="Q43" s="181">
        <v>123</v>
      </c>
      <c r="R43" s="153" t="s">
        <v>291</v>
      </c>
      <c r="S43" s="135" t="s">
        <v>292</v>
      </c>
      <c r="T43" s="135" t="s">
        <v>291</v>
      </c>
      <c r="U43" s="694">
        <v>430</v>
      </c>
    </row>
    <row r="44" spans="1:21" ht="12.75">
      <c r="A44" s="153" t="str">
        <f t="shared" si="0"/>
        <v>Libyan Arab Jamahiriya</v>
      </c>
      <c r="B44" s="184" t="s">
        <v>1</v>
      </c>
      <c r="C44" s="184" t="s">
        <v>1</v>
      </c>
      <c r="D44" s="184" t="s">
        <v>1</v>
      </c>
      <c r="E44" s="184" t="s">
        <v>1</v>
      </c>
      <c r="F44" s="184" t="s">
        <v>1</v>
      </c>
      <c r="G44" s="184" t="s">
        <v>1</v>
      </c>
      <c r="H44" s="184" t="s">
        <v>1</v>
      </c>
      <c r="I44" s="184" t="s">
        <v>1</v>
      </c>
      <c r="J44" s="184" t="s">
        <v>1</v>
      </c>
      <c r="K44" s="184" t="s">
        <v>1</v>
      </c>
      <c r="L44" s="184" t="s">
        <v>1</v>
      </c>
      <c r="M44" s="184" t="s">
        <v>1</v>
      </c>
      <c r="N44" s="184" t="s">
        <v>1</v>
      </c>
      <c r="O44" s="184" t="s">
        <v>1</v>
      </c>
      <c r="Q44" s="181">
        <v>124</v>
      </c>
      <c r="R44" s="153" t="s">
        <v>293</v>
      </c>
      <c r="S44" s="135" t="s">
        <v>294</v>
      </c>
      <c r="T44" s="135" t="s">
        <v>295</v>
      </c>
      <c r="U44" s="694">
        <v>434</v>
      </c>
    </row>
    <row r="45" spans="1:21" ht="12.75">
      <c r="A45" s="153" t="str">
        <f t="shared" si="0"/>
        <v>Madagascar</v>
      </c>
      <c r="B45" s="184" t="s">
        <v>1</v>
      </c>
      <c r="C45" s="184" t="s">
        <v>1</v>
      </c>
      <c r="D45" s="184" t="s">
        <v>1</v>
      </c>
      <c r="E45" s="184" t="s">
        <v>1</v>
      </c>
      <c r="F45" s="184" t="s">
        <v>1</v>
      </c>
      <c r="G45" s="184" t="s">
        <v>1</v>
      </c>
      <c r="H45" s="184" t="s">
        <v>1</v>
      </c>
      <c r="I45" s="184" t="s">
        <v>1</v>
      </c>
      <c r="J45" s="184" t="s">
        <v>1</v>
      </c>
      <c r="K45" s="184" t="s">
        <v>1</v>
      </c>
      <c r="L45" s="184" t="s">
        <v>1</v>
      </c>
      <c r="M45" s="184" t="s">
        <v>1</v>
      </c>
      <c r="N45" s="184" t="s">
        <v>1</v>
      </c>
      <c r="O45" s="184" t="s">
        <v>1</v>
      </c>
      <c r="Q45" s="181">
        <v>129</v>
      </c>
      <c r="R45" s="153" t="s">
        <v>296</v>
      </c>
      <c r="S45" s="135" t="s">
        <v>296</v>
      </c>
      <c r="T45" s="135" t="s">
        <v>296</v>
      </c>
      <c r="U45" s="694">
        <v>450</v>
      </c>
    </row>
    <row r="46" spans="1:21" ht="12.75">
      <c r="A46" s="153" t="str">
        <f t="shared" si="0"/>
        <v>Malawi</v>
      </c>
      <c r="B46" s="184" t="s">
        <v>1</v>
      </c>
      <c r="C46" s="184" t="s">
        <v>1</v>
      </c>
      <c r="D46" s="184" t="s">
        <v>1</v>
      </c>
      <c r="E46" s="184" t="s">
        <v>1</v>
      </c>
      <c r="F46" s="184" t="s">
        <v>1</v>
      </c>
      <c r="G46" s="184" t="s">
        <v>1</v>
      </c>
      <c r="H46" s="184" t="s">
        <v>1</v>
      </c>
      <c r="I46" s="184" t="s">
        <v>1</v>
      </c>
      <c r="J46" s="184" t="s">
        <v>1</v>
      </c>
      <c r="K46" s="184" t="s">
        <v>1</v>
      </c>
      <c r="L46" s="184" t="s">
        <v>1</v>
      </c>
      <c r="M46" s="184" t="s">
        <v>1</v>
      </c>
      <c r="N46" s="184" t="s">
        <v>1</v>
      </c>
      <c r="O46" s="184" t="s">
        <v>1</v>
      </c>
      <c r="Q46" s="181">
        <v>130</v>
      </c>
      <c r="R46" s="153" t="s">
        <v>297</v>
      </c>
      <c r="S46" s="135" t="s">
        <v>297</v>
      </c>
      <c r="T46" s="135" t="s">
        <v>297</v>
      </c>
      <c r="U46" s="694">
        <v>454</v>
      </c>
    </row>
    <row r="47" spans="1:21" ht="12.75">
      <c r="A47" s="153" t="str">
        <f t="shared" si="0"/>
        <v>Mali</v>
      </c>
      <c r="B47" s="184" t="s">
        <v>1</v>
      </c>
      <c r="C47" s="184" t="s">
        <v>1</v>
      </c>
      <c r="D47" s="184" t="s">
        <v>1</v>
      </c>
      <c r="E47" s="184" t="s">
        <v>1</v>
      </c>
      <c r="F47" s="184" t="s">
        <v>1</v>
      </c>
      <c r="G47" s="184" t="s">
        <v>1</v>
      </c>
      <c r="H47" s="184" t="s">
        <v>1</v>
      </c>
      <c r="I47" s="184" t="s">
        <v>1</v>
      </c>
      <c r="J47" s="184" t="s">
        <v>1</v>
      </c>
      <c r="K47" s="184" t="s">
        <v>1</v>
      </c>
      <c r="L47" s="184" t="s">
        <v>1</v>
      </c>
      <c r="M47" s="184" t="s">
        <v>1</v>
      </c>
      <c r="N47" s="184" t="s">
        <v>1</v>
      </c>
      <c r="O47" s="184" t="s">
        <v>1</v>
      </c>
      <c r="Q47" s="181">
        <v>133</v>
      </c>
      <c r="R47" s="153" t="s">
        <v>298</v>
      </c>
      <c r="S47" s="135" t="s">
        <v>298</v>
      </c>
      <c r="T47" s="135" t="s">
        <v>298</v>
      </c>
      <c r="U47" s="694">
        <v>466</v>
      </c>
    </row>
    <row r="48" spans="1:21" ht="12.75">
      <c r="A48" s="153" t="str">
        <f t="shared" si="0"/>
        <v>Mauritania</v>
      </c>
      <c r="B48" s="184" t="s">
        <v>1</v>
      </c>
      <c r="C48" s="184" t="s">
        <v>1</v>
      </c>
      <c r="D48" s="184" t="s">
        <v>1</v>
      </c>
      <c r="E48" s="184" t="s">
        <v>1</v>
      </c>
      <c r="F48" s="184" t="s">
        <v>1</v>
      </c>
      <c r="G48" s="184" t="s">
        <v>1</v>
      </c>
      <c r="H48" s="184" t="s">
        <v>1</v>
      </c>
      <c r="I48" s="184" t="s">
        <v>1</v>
      </c>
      <c r="J48" s="184" t="s">
        <v>1</v>
      </c>
      <c r="K48" s="184" t="s">
        <v>1</v>
      </c>
      <c r="L48" s="184" t="s">
        <v>1</v>
      </c>
      <c r="M48" s="184" t="s">
        <v>1</v>
      </c>
      <c r="N48" s="184" t="s">
        <v>1</v>
      </c>
      <c r="O48" s="184" t="s">
        <v>1</v>
      </c>
      <c r="Q48" s="181">
        <v>136</v>
      </c>
      <c r="R48" s="153" t="s">
        <v>299</v>
      </c>
      <c r="S48" s="135" t="s">
        <v>300</v>
      </c>
      <c r="T48" s="135" t="s">
        <v>299</v>
      </c>
      <c r="U48" s="694">
        <v>478</v>
      </c>
    </row>
    <row r="49" spans="1:21" ht="12.75">
      <c r="A49" s="153" t="str">
        <f t="shared" si="0"/>
        <v>Mauritius</v>
      </c>
      <c r="B49" s="184" t="s">
        <v>1</v>
      </c>
      <c r="C49" s="184" t="s">
        <v>1</v>
      </c>
      <c r="D49" s="184" t="s">
        <v>1</v>
      </c>
      <c r="E49" s="184" t="s">
        <v>1</v>
      </c>
      <c r="F49" s="184" t="s">
        <v>1</v>
      </c>
      <c r="G49" s="184" t="s">
        <v>1</v>
      </c>
      <c r="H49" s="184" t="s">
        <v>1</v>
      </c>
      <c r="I49" s="184" t="s">
        <v>1</v>
      </c>
      <c r="J49" s="184" t="s">
        <v>1</v>
      </c>
      <c r="K49" s="184" t="s">
        <v>1</v>
      </c>
      <c r="L49" s="184" t="s">
        <v>1</v>
      </c>
      <c r="M49" s="184" t="s">
        <v>1</v>
      </c>
      <c r="N49" s="184" t="s">
        <v>1</v>
      </c>
      <c r="O49" s="184" t="s">
        <v>1</v>
      </c>
      <c r="Q49" s="181">
        <v>137</v>
      </c>
      <c r="R49" s="153" t="s">
        <v>301</v>
      </c>
      <c r="S49" s="135" t="s">
        <v>302</v>
      </c>
      <c r="T49" s="135" t="s">
        <v>303</v>
      </c>
      <c r="U49" s="694">
        <v>480</v>
      </c>
    </row>
    <row r="50" spans="1:21" ht="12.75">
      <c r="A50" s="153" t="str">
        <f t="shared" si="0"/>
        <v>Morocco</v>
      </c>
      <c r="B50" s="184" t="s">
        <v>1</v>
      </c>
      <c r="C50" s="184" t="s">
        <v>1</v>
      </c>
      <c r="D50" s="184" t="s">
        <v>1</v>
      </c>
      <c r="E50" s="184" t="s">
        <v>1</v>
      </c>
      <c r="F50" s="184" t="s">
        <v>1</v>
      </c>
      <c r="G50" s="184" t="s">
        <v>1</v>
      </c>
      <c r="H50" s="184" t="s">
        <v>1</v>
      </c>
      <c r="I50" s="184" t="s">
        <v>1</v>
      </c>
      <c r="J50" s="184" t="s">
        <v>1</v>
      </c>
      <c r="K50" s="184" t="s">
        <v>1</v>
      </c>
      <c r="L50" s="184" t="s">
        <v>1</v>
      </c>
      <c r="M50" s="184" t="s">
        <v>1</v>
      </c>
      <c r="N50" s="184" t="s">
        <v>1</v>
      </c>
      <c r="O50" s="184" t="s">
        <v>1</v>
      </c>
      <c r="Q50" s="181">
        <v>143</v>
      </c>
      <c r="R50" s="153" t="s">
        <v>304</v>
      </c>
      <c r="S50" s="135" t="s">
        <v>305</v>
      </c>
      <c r="T50" s="135" t="s">
        <v>306</v>
      </c>
      <c r="U50" s="694">
        <v>504</v>
      </c>
    </row>
    <row r="51" spans="1:21" ht="12.75">
      <c r="A51" s="153" t="str">
        <f t="shared" si="0"/>
        <v>Mozambique</v>
      </c>
      <c r="B51" s="184" t="s">
        <v>1</v>
      </c>
      <c r="C51" s="184" t="s">
        <v>1</v>
      </c>
      <c r="D51" s="184" t="s">
        <v>1</v>
      </c>
      <c r="E51" s="184" t="s">
        <v>1</v>
      </c>
      <c r="F51" s="184" t="s">
        <v>1</v>
      </c>
      <c r="G51" s="184" t="s">
        <v>1</v>
      </c>
      <c r="H51" s="184" t="s">
        <v>1</v>
      </c>
      <c r="I51" s="184" t="s">
        <v>1</v>
      </c>
      <c r="J51" s="184" t="s">
        <v>1</v>
      </c>
      <c r="K51" s="184" t="s">
        <v>1</v>
      </c>
      <c r="L51" s="184" t="s">
        <v>1</v>
      </c>
      <c r="M51" s="184" t="s">
        <v>1</v>
      </c>
      <c r="N51" s="184" t="s">
        <v>1</v>
      </c>
      <c r="O51" s="184" t="s">
        <v>1</v>
      </c>
      <c r="Q51" s="181">
        <v>144</v>
      </c>
      <c r="R51" s="153" t="s">
        <v>307</v>
      </c>
      <c r="S51" s="135" t="s">
        <v>307</v>
      </c>
      <c r="T51" s="135" t="s">
        <v>307</v>
      </c>
      <c r="U51" s="694">
        <v>508</v>
      </c>
    </row>
    <row r="52" spans="1:21" ht="12.75">
      <c r="A52" s="153" t="str">
        <f t="shared" si="0"/>
        <v>Namibia</v>
      </c>
      <c r="B52" s="184" t="s">
        <v>1</v>
      </c>
      <c r="C52" s="184" t="s">
        <v>1</v>
      </c>
      <c r="D52" s="184" t="s">
        <v>1</v>
      </c>
      <c r="E52" s="184" t="s">
        <v>1</v>
      </c>
      <c r="F52" s="184" t="s">
        <v>1</v>
      </c>
      <c r="G52" s="184" t="s">
        <v>1</v>
      </c>
      <c r="H52" s="184" t="s">
        <v>1</v>
      </c>
      <c r="I52" s="184" t="s">
        <v>1</v>
      </c>
      <c r="J52" s="184" t="s">
        <v>1</v>
      </c>
      <c r="K52" s="184" t="s">
        <v>1</v>
      </c>
      <c r="L52" s="184" t="s">
        <v>1</v>
      </c>
      <c r="M52" s="184" t="s">
        <v>1</v>
      </c>
      <c r="N52" s="184" t="s">
        <v>1</v>
      </c>
      <c r="O52" s="184" t="s">
        <v>1</v>
      </c>
      <c r="Q52" s="181">
        <v>147</v>
      </c>
      <c r="R52" s="153" t="s">
        <v>308</v>
      </c>
      <c r="S52" s="135" t="s">
        <v>309</v>
      </c>
      <c r="T52" s="135" t="s">
        <v>308</v>
      </c>
      <c r="U52" s="694">
        <v>516</v>
      </c>
    </row>
    <row r="53" spans="1:21" ht="12.75">
      <c r="A53" s="153" t="str">
        <f t="shared" si="0"/>
        <v>Niger</v>
      </c>
      <c r="B53" s="184" t="s">
        <v>1</v>
      </c>
      <c r="C53" s="184" t="s">
        <v>1</v>
      </c>
      <c r="D53" s="184" t="s">
        <v>1</v>
      </c>
      <c r="E53" s="184" t="s">
        <v>1</v>
      </c>
      <c r="F53" s="184" t="s">
        <v>1</v>
      </c>
      <c r="G53" s="184" t="s">
        <v>1</v>
      </c>
      <c r="H53" s="184" t="s">
        <v>1</v>
      </c>
      <c r="I53" s="184" t="s">
        <v>1</v>
      </c>
      <c r="J53" s="184" t="s">
        <v>1</v>
      </c>
      <c r="K53" s="184" t="s">
        <v>1</v>
      </c>
      <c r="L53" s="184" t="s">
        <v>1</v>
      </c>
      <c r="M53" s="184" t="s">
        <v>1</v>
      </c>
      <c r="N53" s="184" t="s">
        <v>1</v>
      </c>
      <c r="O53" s="184" t="s">
        <v>1</v>
      </c>
      <c r="Q53" s="181">
        <v>158</v>
      </c>
      <c r="R53" s="153" t="s">
        <v>310</v>
      </c>
      <c r="S53" s="135" t="s">
        <v>310</v>
      </c>
      <c r="T53" s="135" t="s">
        <v>311</v>
      </c>
      <c r="U53" s="694">
        <v>562</v>
      </c>
    </row>
    <row r="54" spans="1:21" ht="12.75">
      <c r="A54" s="153" t="str">
        <f t="shared" si="0"/>
        <v>Nigeria</v>
      </c>
      <c r="B54" s="184" t="s">
        <v>1</v>
      </c>
      <c r="C54" s="184" t="s">
        <v>1</v>
      </c>
      <c r="D54" s="184" t="s">
        <v>1</v>
      </c>
      <c r="E54" s="184" t="s">
        <v>1</v>
      </c>
      <c r="F54" s="184" t="s">
        <v>1</v>
      </c>
      <c r="G54" s="184" t="s">
        <v>1</v>
      </c>
      <c r="H54" s="184" t="s">
        <v>1</v>
      </c>
      <c r="I54" s="184" t="s">
        <v>1</v>
      </c>
      <c r="J54" s="184" t="s">
        <v>1</v>
      </c>
      <c r="K54" s="184" t="s">
        <v>1</v>
      </c>
      <c r="L54" s="184" t="s">
        <v>1</v>
      </c>
      <c r="M54" s="184" t="s">
        <v>1</v>
      </c>
      <c r="N54" s="184" t="s">
        <v>1</v>
      </c>
      <c r="O54" s="184" t="s">
        <v>1</v>
      </c>
      <c r="Q54" s="181">
        <v>159</v>
      </c>
      <c r="R54" s="153" t="s">
        <v>312</v>
      </c>
      <c r="S54" s="135" t="s">
        <v>313</v>
      </c>
      <c r="T54" s="135" t="s">
        <v>312</v>
      </c>
      <c r="U54" s="694">
        <v>566</v>
      </c>
    </row>
    <row r="55" spans="1:21" ht="12.75">
      <c r="A55" s="153" t="str">
        <f t="shared" si="0"/>
        <v>Réunion</v>
      </c>
      <c r="B55" s="184" t="s">
        <v>1</v>
      </c>
      <c r="C55" s="184" t="s">
        <v>1</v>
      </c>
      <c r="D55" s="184" t="s">
        <v>1</v>
      </c>
      <c r="E55" s="184" t="s">
        <v>1</v>
      </c>
      <c r="F55" s="184" t="s">
        <v>1</v>
      </c>
      <c r="G55" s="184" t="s">
        <v>1</v>
      </c>
      <c r="H55" s="184" t="s">
        <v>1</v>
      </c>
      <c r="I55" s="184" t="s">
        <v>1</v>
      </c>
      <c r="J55" s="184" t="s">
        <v>1</v>
      </c>
      <c r="K55" s="184" t="s">
        <v>1</v>
      </c>
      <c r="L55" s="184" t="s">
        <v>1</v>
      </c>
      <c r="M55" s="184" t="s">
        <v>1</v>
      </c>
      <c r="N55" s="184" t="s">
        <v>1</v>
      </c>
      <c r="O55" s="184" t="s">
        <v>1</v>
      </c>
      <c r="Q55" s="181">
        <v>182</v>
      </c>
      <c r="R55" s="153" t="s">
        <v>314</v>
      </c>
      <c r="S55" s="135" t="s">
        <v>314</v>
      </c>
      <c r="T55" s="135" t="s">
        <v>315</v>
      </c>
      <c r="U55" s="694">
        <v>638</v>
      </c>
    </row>
    <row r="56" spans="1:21" ht="12.75">
      <c r="A56" s="153" t="str">
        <f t="shared" si="0"/>
        <v>Rwanda</v>
      </c>
      <c r="B56" s="184" t="s">
        <v>1</v>
      </c>
      <c r="C56" s="184" t="s">
        <v>1</v>
      </c>
      <c r="D56" s="184" t="s">
        <v>1</v>
      </c>
      <c r="E56" s="184" t="s">
        <v>1</v>
      </c>
      <c r="F56" s="184" t="s">
        <v>1</v>
      </c>
      <c r="G56" s="184" t="s">
        <v>1</v>
      </c>
      <c r="H56" s="184" t="s">
        <v>1</v>
      </c>
      <c r="I56" s="184" t="s">
        <v>1</v>
      </c>
      <c r="J56" s="184" t="s">
        <v>1</v>
      </c>
      <c r="K56" s="184" t="s">
        <v>1</v>
      </c>
      <c r="L56" s="184" t="s">
        <v>1</v>
      </c>
      <c r="M56" s="184" t="s">
        <v>1</v>
      </c>
      <c r="N56" s="184" t="s">
        <v>1</v>
      </c>
      <c r="O56" s="184" t="s">
        <v>1</v>
      </c>
      <c r="Q56" s="181">
        <v>184</v>
      </c>
      <c r="R56" s="153" t="s">
        <v>316</v>
      </c>
      <c r="S56" s="135" t="s">
        <v>316</v>
      </c>
      <c r="T56" s="135" t="s">
        <v>316</v>
      </c>
      <c r="U56" s="694">
        <v>646</v>
      </c>
    </row>
    <row r="57" spans="1:21" ht="12.75">
      <c r="A57" s="153" t="str">
        <f t="shared" si="0"/>
        <v>Saint Helena</v>
      </c>
      <c r="B57" s="184" t="s">
        <v>1</v>
      </c>
      <c r="C57" s="184" t="s">
        <v>1</v>
      </c>
      <c r="D57" s="184" t="s">
        <v>1</v>
      </c>
      <c r="E57" s="184" t="s">
        <v>1</v>
      </c>
      <c r="F57" s="184" t="s">
        <v>1</v>
      </c>
      <c r="G57" s="184" t="s">
        <v>1</v>
      </c>
      <c r="H57" s="184" t="s">
        <v>1</v>
      </c>
      <c r="I57" s="184" t="s">
        <v>1</v>
      </c>
      <c r="J57" s="184" t="s">
        <v>1</v>
      </c>
      <c r="K57" s="184" t="s">
        <v>1</v>
      </c>
      <c r="L57" s="184" t="s">
        <v>1</v>
      </c>
      <c r="M57" s="184" t="s">
        <v>1</v>
      </c>
      <c r="N57" s="184" t="s">
        <v>1</v>
      </c>
      <c r="O57" s="184" t="s">
        <v>1</v>
      </c>
      <c r="Q57" s="181">
        <v>187</v>
      </c>
      <c r="R57" s="153" t="s">
        <v>317</v>
      </c>
      <c r="S57" s="135" t="s">
        <v>318</v>
      </c>
      <c r="T57" s="135" t="s">
        <v>319</v>
      </c>
      <c r="U57" s="694">
        <v>654</v>
      </c>
    </row>
    <row r="58" spans="1:21" ht="12.75">
      <c r="A58" s="153" t="str">
        <f t="shared" si="0"/>
        <v>São Tomé and  Principe</v>
      </c>
      <c r="B58" s="184" t="s">
        <v>1</v>
      </c>
      <c r="C58" s="184" t="s">
        <v>1</v>
      </c>
      <c r="D58" s="184" t="s">
        <v>1</v>
      </c>
      <c r="E58" s="184" t="s">
        <v>1</v>
      </c>
      <c r="F58" s="184" t="s">
        <v>1</v>
      </c>
      <c r="G58" s="184" t="s">
        <v>1</v>
      </c>
      <c r="H58" s="184" t="s">
        <v>1</v>
      </c>
      <c r="I58" s="184" t="s">
        <v>1</v>
      </c>
      <c r="J58" s="184" t="s">
        <v>1</v>
      </c>
      <c r="K58" s="184" t="s">
        <v>1</v>
      </c>
      <c r="L58" s="184" t="s">
        <v>1</v>
      </c>
      <c r="M58" s="184" t="s">
        <v>1</v>
      </c>
      <c r="N58" s="184" t="s">
        <v>1</v>
      </c>
      <c r="O58" s="184" t="s">
        <v>1</v>
      </c>
      <c r="Q58" s="181">
        <v>193</v>
      </c>
      <c r="R58" s="153" t="s">
        <v>320</v>
      </c>
      <c r="S58" s="135" t="s">
        <v>321</v>
      </c>
      <c r="T58" s="135" t="s">
        <v>322</v>
      </c>
      <c r="U58" s="694">
        <v>678</v>
      </c>
    </row>
    <row r="59" spans="1:21" ht="12.75">
      <c r="A59" s="153" t="str">
        <f t="shared" si="0"/>
        <v>Senegal</v>
      </c>
      <c r="B59" s="184" t="s">
        <v>1</v>
      </c>
      <c r="C59" s="184" t="s">
        <v>1</v>
      </c>
      <c r="D59" s="184" t="s">
        <v>1</v>
      </c>
      <c r="E59" s="184" t="s">
        <v>1</v>
      </c>
      <c r="F59" s="184" t="s">
        <v>1</v>
      </c>
      <c r="G59" s="184" t="s">
        <v>1</v>
      </c>
      <c r="H59" s="184" t="s">
        <v>1</v>
      </c>
      <c r="I59" s="184" t="s">
        <v>1</v>
      </c>
      <c r="J59" s="184" t="s">
        <v>1</v>
      </c>
      <c r="K59" s="184" t="s">
        <v>1</v>
      </c>
      <c r="L59" s="184" t="s">
        <v>1</v>
      </c>
      <c r="M59" s="184" t="s">
        <v>1</v>
      </c>
      <c r="N59" s="184" t="s">
        <v>1</v>
      </c>
      <c r="O59" s="184" t="s">
        <v>1</v>
      </c>
      <c r="Q59" s="181">
        <v>195</v>
      </c>
      <c r="R59" s="153" t="s">
        <v>323</v>
      </c>
      <c r="S59" s="135" t="s">
        <v>324</v>
      </c>
      <c r="T59" s="135" t="s">
        <v>323</v>
      </c>
      <c r="U59" s="694">
        <v>686</v>
      </c>
    </row>
    <row r="60" spans="1:21" ht="12.75">
      <c r="A60" s="153" t="str">
        <f t="shared" si="0"/>
        <v>Seychelles</v>
      </c>
      <c r="B60" s="184" t="s">
        <v>1</v>
      </c>
      <c r="C60" s="184" t="s">
        <v>1</v>
      </c>
      <c r="D60" s="184" t="s">
        <v>1</v>
      </c>
      <c r="E60" s="184" t="s">
        <v>1</v>
      </c>
      <c r="F60" s="184" t="s">
        <v>1</v>
      </c>
      <c r="G60" s="184" t="s">
        <v>1</v>
      </c>
      <c r="H60" s="184" t="s">
        <v>1</v>
      </c>
      <c r="I60" s="184" t="s">
        <v>1</v>
      </c>
      <c r="J60" s="184" t="s">
        <v>1</v>
      </c>
      <c r="K60" s="184" t="s">
        <v>1</v>
      </c>
      <c r="L60" s="184" t="s">
        <v>1</v>
      </c>
      <c r="M60" s="184" t="s">
        <v>1</v>
      </c>
      <c r="N60" s="184" t="s">
        <v>1</v>
      </c>
      <c r="O60" s="184" t="s">
        <v>1</v>
      </c>
      <c r="Q60" s="181">
        <v>196</v>
      </c>
      <c r="R60" s="153" t="s">
        <v>325</v>
      </c>
      <c r="S60" s="135" t="s">
        <v>325</v>
      </c>
      <c r="T60" s="135" t="s">
        <v>325</v>
      </c>
      <c r="U60" s="694">
        <v>690</v>
      </c>
    </row>
    <row r="61" spans="1:21" ht="12.75">
      <c r="A61" s="153" t="str">
        <f t="shared" si="0"/>
        <v>Sierra Leone</v>
      </c>
      <c r="B61" s="184" t="s">
        <v>1</v>
      </c>
      <c r="C61" s="184" t="s">
        <v>1</v>
      </c>
      <c r="D61" s="184" t="s">
        <v>1</v>
      </c>
      <c r="E61" s="184" t="s">
        <v>1</v>
      </c>
      <c r="F61" s="184" t="s">
        <v>1</v>
      </c>
      <c r="G61" s="184" t="s">
        <v>1</v>
      </c>
      <c r="H61" s="184" t="s">
        <v>1</v>
      </c>
      <c r="I61" s="184" t="s">
        <v>1</v>
      </c>
      <c r="J61" s="184" t="s">
        <v>1</v>
      </c>
      <c r="K61" s="184" t="s">
        <v>1</v>
      </c>
      <c r="L61" s="184" t="s">
        <v>1</v>
      </c>
      <c r="M61" s="184" t="s">
        <v>1</v>
      </c>
      <c r="N61" s="184" t="s">
        <v>1</v>
      </c>
      <c r="O61" s="184" t="s">
        <v>1</v>
      </c>
      <c r="Q61" s="181">
        <v>197</v>
      </c>
      <c r="R61" s="153" t="s">
        <v>326</v>
      </c>
      <c r="S61" s="135" t="s">
        <v>326</v>
      </c>
      <c r="T61" s="135" t="s">
        <v>327</v>
      </c>
      <c r="U61" s="694">
        <v>694</v>
      </c>
    </row>
    <row r="62" spans="1:21" ht="12.75">
      <c r="A62" s="153" t="str">
        <f t="shared" si="0"/>
        <v>Somalia</v>
      </c>
      <c r="B62" s="184" t="s">
        <v>1</v>
      </c>
      <c r="C62" s="184" t="s">
        <v>1</v>
      </c>
      <c r="D62" s="184" t="s">
        <v>1</v>
      </c>
      <c r="E62" s="184" t="s">
        <v>1</v>
      </c>
      <c r="F62" s="184" t="s">
        <v>1</v>
      </c>
      <c r="G62" s="184" t="s">
        <v>1</v>
      </c>
      <c r="H62" s="184" t="s">
        <v>1</v>
      </c>
      <c r="I62" s="184" t="s">
        <v>1</v>
      </c>
      <c r="J62" s="184" t="s">
        <v>1</v>
      </c>
      <c r="K62" s="184" t="s">
        <v>1</v>
      </c>
      <c r="L62" s="184" t="s">
        <v>1</v>
      </c>
      <c r="M62" s="184" t="s">
        <v>1</v>
      </c>
      <c r="N62" s="184" t="s">
        <v>1</v>
      </c>
      <c r="O62" s="184" t="s">
        <v>1</v>
      </c>
      <c r="Q62" s="181">
        <v>201</v>
      </c>
      <c r="R62" s="153" t="s">
        <v>328</v>
      </c>
      <c r="S62" s="135" t="s">
        <v>329</v>
      </c>
      <c r="T62" s="135" t="s">
        <v>328</v>
      </c>
      <c r="U62" s="694">
        <v>706</v>
      </c>
    </row>
    <row r="63" spans="1:21" ht="12.75">
      <c r="A63" s="153" t="str">
        <f t="shared" si="0"/>
        <v>South Africa</v>
      </c>
      <c r="B63" s="184" t="s">
        <v>1</v>
      </c>
      <c r="C63" s="184" t="s">
        <v>1</v>
      </c>
      <c r="D63" s="184" t="s">
        <v>1</v>
      </c>
      <c r="E63" s="184" t="s">
        <v>1</v>
      </c>
      <c r="F63" s="184" t="s">
        <v>1</v>
      </c>
      <c r="G63" s="184" t="s">
        <v>1</v>
      </c>
      <c r="H63" s="184" t="s">
        <v>1</v>
      </c>
      <c r="I63" s="184" t="s">
        <v>1</v>
      </c>
      <c r="J63" s="184" t="s">
        <v>1</v>
      </c>
      <c r="K63" s="184" t="s">
        <v>1</v>
      </c>
      <c r="L63" s="184" t="s">
        <v>1</v>
      </c>
      <c r="M63" s="184" t="s">
        <v>1</v>
      </c>
      <c r="N63" s="184" t="s">
        <v>1</v>
      </c>
      <c r="O63" s="184" t="s">
        <v>1</v>
      </c>
      <c r="Q63" s="181">
        <v>202</v>
      </c>
      <c r="R63" s="153" t="s">
        <v>330</v>
      </c>
      <c r="S63" s="135" t="s">
        <v>331</v>
      </c>
      <c r="T63" s="135" t="s">
        <v>332</v>
      </c>
      <c r="U63" s="694">
        <v>710</v>
      </c>
    </row>
    <row r="64" spans="1:21" ht="12.75">
      <c r="A64" s="153" t="str">
        <f t="shared" si="0"/>
        <v>Sudan</v>
      </c>
      <c r="B64" s="184" t="s">
        <v>1</v>
      </c>
      <c r="C64" s="184" t="s">
        <v>1</v>
      </c>
      <c r="D64" s="184" t="s">
        <v>1</v>
      </c>
      <c r="E64" s="184" t="s">
        <v>1</v>
      </c>
      <c r="F64" s="184" t="s">
        <v>1</v>
      </c>
      <c r="G64" s="184" t="s">
        <v>1</v>
      </c>
      <c r="H64" s="184" t="s">
        <v>1</v>
      </c>
      <c r="I64" s="184" t="s">
        <v>1</v>
      </c>
      <c r="J64" s="184" t="s">
        <v>1</v>
      </c>
      <c r="K64" s="184" t="s">
        <v>1</v>
      </c>
      <c r="L64" s="184" t="s">
        <v>1</v>
      </c>
      <c r="M64" s="184" t="s">
        <v>1</v>
      </c>
      <c r="N64" s="184" t="s">
        <v>1</v>
      </c>
      <c r="O64" s="184" t="s">
        <v>1</v>
      </c>
      <c r="Q64" s="181">
        <v>206</v>
      </c>
      <c r="R64" s="153" t="s">
        <v>333</v>
      </c>
      <c r="S64" s="135" t="s">
        <v>334</v>
      </c>
      <c r="T64" s="135" t="s">
        <v>335</v>
      </c>
      <c r="U64" s="694">
        <v>736</v>
      </c>
    </row>
    <row r="65" spans="1:21" ht="12.75">
      <c r="A65" s="153" t="str">
        <f t="shared" si="0"/>
        <v>Swaziland</v>
      </c>
      <c r="B65" s="184" t="s">
        <v>1</v>
      </c>
      <c r="C65" s="184" t="s">
        <v>1</v>
      </c>
      <c r="D65" s="184" t="s">
        <v>1</v>
      </c>
      <c r="E65" s="184" t="s">
        <v>1</v>
      </c>
      <c r="F65" s="184" t="s">
        <v>1</v>
      </c>
      <c r="G65" s="184" t="s">
        <v>1</v>
      </c>
      <c r="H65" s="184" t="s">
        <v>1</v>
      </c>
      <c r="I65" s="184" t="s">
        <v>1</v>
      </c>
      <c r="J65" s="184" t="s">
        <v>1</v>
      </c>
      <c r="K65" s="184" t="s">
        <v>1</v>
      </c>
      <c r="L65" s="184" t="s">
        <v>1</v>
      </c>
      <c r="M65" s="184" t="s">
        <v>1</v>
      </c>
      <c r="N65" s="184" t="s">
        <v>1</v>
      </c>
      <c r="O65" s="184" t="s">
        <v>1</v>
      </c>
      <c r="Q65" s="181">
        <v>209</v>
      </c>
      <c r="R65" s="153" t="s">
        <v>336</v>
      </c>
      <c r="S65" s="135" t="s">
        <v>336</v>
      </c>
      <c r="T65" s="135" t="s">
        <v>337</v>
      </c>
      <c r="U65" s="694">
        <v>748</v>
      </c>
    </row>
    <row r="66" spans="1:21" ht="12.75">
      <c r="A66" s="153" t="str">
        <f t="shared" si="0"/>
        <v>Tanzania, United Republic of </v>
      </c>
      <c r="B66" s="184" t="s">
        <v>1</v>
      </c>
      <c r="C66" s="184" t="s">
        <v>1</v>
      </c>
      <c r="D66" s="184" t="s">
        <v>1</v>
      </c>
      <c r="E66" s="184" t="s">
        <v>1</v>
      </c>
      <c r="F66" s="184" t="s">
        <v>1</v>
      </c>
      <c r="G66" s="184" t="s">
        <v>1</v>
      </c>
      <c r="H66" s="184" t="s">
        <v>1</v>
      </c>
      <c r="I66" s="184" t="s">
        <v>1</v>
      </c>
      <c r="J66" s="184" t="s">
        <v>1</v>
      </c>
      <c r="K66" s="184" t="s">
        <v>1</v>
      </c>
      <c r="L66" s="184" t="s">
        <v>1</v>
      </c>
      <c r="M66" s="184" t="s">
        <v>1</v>
      </c>
      <c r="N66" s="184" t="s">
        <v>1</v>
      </c>
      <c r="O66" s="184" t="s">
        <v>1</v>
      </c>
      <c r="Q66" s="181">
        <v>215</v>
      </c>
      <c r="R66" s="153" t="s">
        <v>338</v>
      </c>
      <c r="S66" s="135" t="s">
        <v>339</v>
      </c>
      <c r="T66" s="135" t="s">
        <v>340</v>
      </c>
      <c r="U66" s="694">
        <v>834</v>
      </c>
    </row>
    <row r="67" spans="1:21" ht="12.75">
      <c r="A67" s="153" t="str">
        <f t="shared" si="0"/>
        <v>Togo</v>
      </c>
      <c r="B67" s="184" t="s">
        <v>1</v>
      </c>
      <c r="C67" s="184" t="s">
        <v>1</v>
      </c>
      <c r="D67" s="184" t="s">
        <v>1</v>
      </c>
      <c r="E67" s="184" t="s">
        <v>1</v>
      </c>
      <c r="F67" s="184" t="s">
        <v>1</v>
      </c>
      <c r="G67" s="184" t="s">
        <v>1</v>
      </c>
      <c r="H67" s="184" t="s">
        <v>1</v>
      </c>
      <c r="I67" s="184" t="s">
        <v>1</v>
      </c>
      <c r="J67" s="184" t="s">
        <v>1</v>
      </c>
      <c r="K67" s="184" t="s">
        <v>1</v>
      </c>
      <c r="L67" s="184" t="s">
        <v>1</v>
      </c>
      <c r="M67" s="184" t="s">
        <v>1</v>
      </c>
      <c r="N67" s="184" t="s">
        <v>1</v>
      </c>
      <c r="O67" s="184" t="s">
        <v>1</v>
      </c>
      <c r="Q67" s="181">
        <v>217</v>
      </c>
      <c r="R67" s="153" t="s">
        <v>341</v>
      </c>
      <c r="S67" s="135" t="s">
        <v>341</v>
      </c>
      <c r="T67" s="135" t="s">
        <v>341</v>
      </c>
      <c r="U67" s="694">
        <v>768</v>
      </c>
    </row>
    <row r="68" spans="1:21" ht="12.75">
      <c r="A68" s="153" t="str">
        <f t="shared" si="0"/>
        <v>Tunisia</v>
      </c>
      <c r="B68" s="184" t="s">
        <v>1</v>
      </c>
      <c r="C68" s="184" t="s">
        <v>1</v>
      </c>
      <c r="D68" s="184" t="s">
        <v>1</v>
      </c>
      <c r="E68" s="184" t="s">
        <v>1</v>
      </c>
      <c r="F68" s="184" t="s">
        <v>1</v>
      </c>
      <c r="G68" s="184" t="s">
        <v>1</v>
      </c>
      <c r="H68" s="184" t="s">
        <v>1</v>
      </c>
      <c r="I68" s="184" t="s">
        <v>1</v>
      </c>
      <c r="J68" s="184" t="s">
        <v>1</v>
      </c>
      <c r="K68" s="184" t="s">
        <v>1</v>
      </c>
      <c r="L68" s="184" t="s">
        <v>1</v>
      </c>
      <c r="M68" s="184" t="s">
        <v>1</v>
      </c>
      <c r="N68" s="184" t="s">
        <v>1</v>
      </c>
      <c r="O68" s="184" t="s">
        <v>1</v>
      </c>
      <c r="Q68" s="181">
        <v>222</v>
      </c>
      <c r="R68" s="153" t="s">
        <v>342</v>
      </c>
      <c r="S68" s="135" t="s">
        <v>343</v>
      </c>
      <c r="T68" s="135" t="s">
        <v>344</v>
      </c>
      <c r="U68" s="694">
        <v>788</v>
      </c>
    </row>
    <row r="69" spans="1:21" ht="12.75">
      <c r="A69" s="153" t="str">
        <f t="shared" si="0"/>
        <v>Uganda</v>
      </c>
      <c r="B69" s="184" t="s">
        <v>1</v>
      </c>
      <c r="C69" s="184" t="s">
        <v>1</v>
      </c>
      <c r="D69" s="184" t="s">
        <v>1</v>
      </c>
      <c r="E69" s="184" t="s">
        <v>1</v>
      </c>
      <c r="F69" s="184" t="s">
        <v>1</v>
      </c>
      <c r="G69" s="184" t="s">
        <v>1</v>
      </c>
      <c r="H69" s="184" t="s">
        <v>1</v>
      </c>
      <c r="I69" s="184" t="s">
        <v>1</v>
      </c>
      <c r="J69" s="184" t="s">
        <v>1</v>
      </c>
      <c r="K69" s="184" t="s">
        <v>1</v>
      </c>
      <c r="L69" s="184" t="s">
        <v>1</v>
      </c>
      <c r="M69" s="184" t="s">
        <v>1</v>
      </c>
      <c r="N69" s="184" t="s">
        <v>1</v>
      </c>
      <c r="O69" s="184" t="s">
        <v>1</v>
      </c>
      <c r="Q69" s="181">
        <v>226</v>
      </c>
      <c r="R69" s="153" t="s">
        <v>345</v>
      </c>
      <c r="S69" s="135" t="s">
        <v>346</v>
      </c>
      <c r="T69" s="135" t="s">
        <v>345</v>
      </c>
      <c r="U69" s="694">
        <v>800</v>
      </c>
    </row>
    <row r="70" spans="1:21" ht="12.75">
      <c r="A70" s="153" t="str">
        <f t="shared" si="0"/>
        <v>Zambia</v>
      </c>
      <c r="B70" s="184" t="s">
        <v>1</v>
      </c>
      <c r="C70" s="184" t="s">
        <v>1</v>
      </c>
      <c r="D70" s="184" t="s">
        <v>1</v>
      </c>
      <c r="E70" s="184" t="s">
        <v>1</v>
      </c>
      <c r="F70" s="184" t="s">
        <v>1</v>
      </c>
      <c r="G70" s="184" t="s">
        <v>1</v>
      </c>
      <c r="H70" s="184" t="s">
        <v>1</v>
      </c>
      <c r="I70" s="184" t="s">
        <v>1</v>
      </c>
      <c r="J70" s="184" t="s">
        <v>1</v>
      </c>
      <c r="K70" s="184" t="s">
        <v>1</v>
      </c>
      <c r="L70" s="184" t="s">
        <v>1</v>
      </c>
      <c r="M70" s="184" t="s">
        <v>1</v>
      </c>
      <c r="N70" s="184" t="s">
        <v>1</v>
      </c>
      <c r="O70" s="184" t="s">
        <v>1</v>
      </c>
      <c r="Q70" s="181">
        <v>251</v>
      </c>
      <c r="R70" s="153" t="s">
        <v>347</v>
      </c>
      <c r="S70" s="135" t="s">
        <v>348</v>
      </c>
      <c r="T70" s="135" t="s">
        <v>347</v>
      </c>
      <c r="U70" s="694">
        <v>894</v>
      </c>
    </row>
    <row r="71" spans="1:21" ht="13.5" thickBot="1">
      <c r="A71" s="185" t="str">
        <f t="shared" si="0"/>
        <v>Zimbabwe</v>
      </c>
      <c r="B71" s="186" t="s">
        <v>1</v>
      </c>
      <c r="C71" s="186" t="s">
        <v>1</v>
      </c>
      <c r="D71" s="186" t="s">
        <v>1</v>
      </c>
      <c r="E71" s="186" t="s">
        <v>1</v>
      </c>
      <c r="F71" s="186" t="s">
        <v>1</v>
      </c>
      <c r="G71" s="186" t="s">
        <v>1</v>
      </c>
      <c r="H71" s="186" t="s">
        <v>1</v>
      </c>
      <c r="I71" s="186" t="s">
        <v>1</v>
      </c>
      <c r="J71" s="186" t="s">
        <v>1</v>
      </c>
      <c r="K71" s="186" t="s">
        <v>1</v>
      </c>
      <c r="L71" s="186" t="s">
        <v>1</v>
      </c>
      <c r="M71" s="186" t="s">
        <v>1</v>
      </c>
      <c r="N71" s="186" t="s">
        <v>1</v>
      </c>
      <c r="O71" s="186" t="s">
        <v>1</v>
      </c>
      <c r="Q71" s="181">
        <v>181</v>
      </c>
      <c r="R71" s="185" t="s">
        <v>349</v>
      </c>
      <c r="S71" s="135" t="s">
        <v>349</v>
      </c>
      <c r="T71" s="135" t="s">
        <v>349</v>
      </c>
      <c r="U71" s="694">
        <v>716</v>
      </c>
    </row>
    <row r="72" spans="1:21" s="183" customFormat="1" ht="12.75">
      <c r="A72" s="178" t="str">
        <f t="shared" si="0"/>
        <v>ASIA</v>
      </c>
      <c r="B72" s="187">
        <f aca="true" t="shared" si="2" ref="B72:O72">SUM(B73:B121)</f>
        <v>0</v>
      </c>
      <c r="C72" s="187">
        <f t="shared" si="2"/>
        <v>0</v>
      </c>
      <c r="D72" s="187">
        <f t="shared" si="2"/>
        <v>0</v>
      </c>
      <c r="E72" s="187">
        <f t="shared" si="2"/>
        <v>0</v>
      </c>
      <c r="F72" s="187">
        <f t="shared" si="2"/>
        <v>0</v>
      </c>
      <c r="G72" s="187">
        <f t="shared" si="2"/>
        <v>0</v>
      </c>
      <c r="H72" s="187">
        <f t="shared" si="2"/>
        <v>0</v>
      </c>
      <c r="I72" s="187">
        <f>SUM(I73:I121)</f>
        <v>0</v>
      </c>
      <c r="J72" s="187">
        <f t="shared" si="2"/>
        <v>0</v>
      </c>
      <c r="K72" s="187">
        <f t="shared" si="2"/>
        <v>0</v>
      </c>
      <c r="L72" s="187">
        <f t="shared" si="2"/>
        <v>0</v>
      </c>
      <c r="M72" s="187">
        <f t="shared" si="2"/>
        <v>0</v>
      </c>
      <c r="N72" s="187">
        <f t="shared" si="2"/>
        <v>0</v>
      </c>
      <c r="O72" s="187">
        <f t="shared" si="2"/>
        <v>0</v>
      </c>
      <c r="Q72" s="181"/>
      <c r="R72" s="178" t="s">
        <v>350</v>
      </c>
      <c r="S72" s="183" t="s">
        <v>351</v>
      </c>
      <c r="T72" s="183" t="s">
        <v>350</v>
      </c>
      <c r="U72" s="694"/>
    </row>
    <row r="73" spans="1:21" ht="12.75">
      <c r="A73" s="153" t="str">
        <f t="shared" si="0"/>
        <v>Afghanistan</v>
      </c>
      <c r="B73" s="184" t="s">
        <v>1</v>
      </c>
      <c r="C73" s="184" t="s">
        <v>1</v>
      </c>
      <c r="D73" s="184" t="s">
        <v>1</v>
      </c>
      <c r="E73" s="184" t="s">
        <v>1</v>
      </c>
      <c r="F73" s="184" t="s">
        <v>1</v>
      </c>
      <c r="G73" s="184" t="s">
        <v>1</v>
      </c>
      <c r="H73" s="184" t="s">
        <v>1</v>
      </c>
      <c r="I73" s="184" t="s">
        <v>1</v>
      </c>
      <c r="J73" s="184" t="s">
        <v>1</v>
      </c>
      <c r="K73" s="184" t="s">
        <v>1</v>
      </c>
      <c r="L73" s="184" t="s">
        <v>1</v>
      </c>
      <c r="M73" s="184" t="s">
        <v>1</v>
      </c>
      <c r="N73" s="184" t="s">
        <v>1</v>
      </c>
      <c r="O73" s="184" t="s">
        <v>1</v>
      </c>
      <c r="Q73" s="181">
        <v>2</v>
      </c>
      <c r="R73" s="153" t="s">
        <v>352</v>
      </c>
      <c r="S73" s="135" t="s">
        <v>352</v>
      </c>
      <c r="T73" s="135" t="s">
        <v>353</v>
      </c>
      <c r="U73" s="694">
        <v>4</v>
      </c>
    </row>
    <row r="74" spans="1:21" ht="12.75">
      <c r="A74" s="153" t="str">
        <f t="shared" si="0"/>
        <v>Armenia</v>
      </c>
      <c r="B74" s="184" t="s">
        <v>1</v>
      </c>
      <c r="C74" s="184" t="s">
        <v>1</v>
      </c>
      <c r="D74" s="184" t="s">
        <v>1</v>
      </c>
      <c r="E74" s="184" t="s">
        <v>1</v>
      </c>
      <c r="F74" s="184" t="s">
        <v>1</v>
      </c>
      <c r="G74" s="184" t="s">
        <v>1</v>
      </c>
      <c r="H74" s="184" t="s">
        <v>1</v>
      </c>
      <c r="I74" s="184" t="s">
        <v>1</v>
      </c>
      <c r="J74" s="184" t="s">
        <v>1</v>
      </c>
      <c r="K74" s="184" t="s">
        <v>1</v>
      </c>
      <c r="L74" s="184" t="s">
        <v>1</v>
      </c>
      <c r="M74" s="184" t="s">
        <v>1</v>
      </c>
      <c r="N74" s="184" t="s">
        <v>1</v>
      </c>
      <c r="O74" s="184" t="s">
        <v>1</v>
      </c>
      <c r="Q74" s="181">
        <v>1</v>
      </c>
      <c r="R74" s="153" t="s">
        <v>354</v>
      </c>
      <c r="S74" s="135" t="s">
        <v>355</v>
      </c>
      <c r="T74" s="135" t="s">
        <v>354</v>
      </c>
      <c r="U74" s="694">
        <v>51</v>
      </c>
    </row>
    <row r="75" spans="1:21" ht="12.75">
      <c r="A75" s="153" t="str">
        <f t="shared" si="0"/>
        <v>Azerbaijan</v>
      </c>
      <c r="B75" s="184" t="s">
        <v>1</v>
      </c>
      <c r="C75" s="184" t="s">
        <v>1</v>
      </c>
      <c r="D75" s="184" t="s">
        <v>1</v>
      </c>
      <c r="E75" s="184" t="s">
        <v>1</v>
      </c>
      <c r="F75" s="184" t="s">
        <v>1</v>
      </c>
      <c r="G75" s="184" t="s">
        <v>1</v>
      </c>
      <c r="H75" s="184" t="s">
        <v>1</v>
      </c>
      <c r="I75" s="184" t="s">
        <v>1</v>
      </c>
      <c r="J75" s="184" t="s">
        <v>1</v>
      </c>
      <c r="K75" s="184" t="s">
        <v>1</v>
      </c>
      <c r="L75" s="184" t="s">
        <v>1</v>
      </c>
      <c r="M75" s="184" t="s">
        <v>1</v>
      </c>
      <c r="N75" s="184" t="s">
        <v>1</v>
      </c>
      <c r="O75" s="184" t="s">
        <v>1</v>
      </c>
      <c r="Q75" s="181">
        <v>52</v>
      </c>
      <c r="R75" s="153" t="s">
        <v>356</v>
      </c>
      <c r="S75" s="135" t="s">
        <v>357</v>
      </c>
      <c r="T75" s="135" t="s">
        <v>358</v>
      </c>
      <c r="U75" s="694">
        <v>31</v>
      </c>
    </row>
    <row r="76" spans="1:21" ht="12.75">
      <c r="A76" s="153" t="str">
        <f t="shared" si="0"/>
        <v>Bahrain</v>
      </c>
      <c r="B76" s="184" t="s">
        <v>1</v>
      </c>
      <c r="C76" s="184" t="s">
        <v>1</v>
      </c>
      <c r="D76" s="184" t="s">
        <v>1</v>
      </c>
      <c r="E76" s="184" t="s">
        <v>1</v>
      </c>
      <c r="F76" s="184" t="s">
        <v>1</v>
      </c>
      <c r="G76" s="184" t="s">
        <v>1</v>
      </c>
      <c r="H76" s="184" t="s">
        <v>1</v>
      </c>
      <c r="I76" s="184" t="s">
        <v>1</v>
      </c>
      <c r="J76" s="184" t="s">
        <v>1</v>
      </c>
      <c r="K76" s="184" t="s">
        <v>1</v>
      </c>
      <c r="L76" s="184" t="s">
        <v>1</v>
      </c>
      <c r="M76" s="184" t="s">
        <v>1</v>
      </c>
      <c r="N76" s="184" t="s">
        <v>1</v>
      </c>
      <c r="O76" s="184" t="s">
        <v>1</v>
      </c>
      <c r="Q76" s="181">
        <v>13</v>
      </c>
      <c r="R76" s="153" t="s">
        <v>359</v>
      </c>
      <c r="S76" s="135" t="s">
        <v>360</v>
      </c>
      <c r="T76" s="135" t="s">
        <v>361</v>
      </c>
      <c r="U76" s="694">
        <v>48</v>
      </c>
    </row>
    <row r="77" spans="1:21" ht="12.75">
      <c r="A77" s="153" t="str">
        <f t="shared" si="0"/>
        <v>Bangladesh</v>
      </c>
      <c r="B77" s="184" t="s">
        <v>1</v>
      </c>
      <c r="C77" s="184" t="s">
        <v>1</v>
      </c>
      <c r="D77" s="184" t="s">
        <v>1</v>
      </c>
      <c r="E77" s="184" t="s">
        <v>1</v>
      </c>
      <c r="F77" s="184" t="s">
        <v>1</v>
      </c>
      <c r="G77" s="184" t="s">
        <v>1</v>
      </c>
      <c r="H77" s="184" t="s">
        <v>1</v>
      </c>
      <c r="I77" s="184" t="s">
        <v>1</v>
      </c>
      <c r="J77" s="184" t="s">
        <v>1</v>
      </c>
      <c r="K77" s="184" t="s">
        <v>1</v>
      </c>
      <c r="L77" s="184" t="s">
        <v>1</v>
      </c>
      <c r="M77" s="184" t="s">
        <v>1</v>
      </c>
      <c r="N77" s="184" t="s">
        <v>1</v>
      </c>
      <c r="O77" s="184" t="s">
        <v>1</v>
      </c>
      <c r="Q77" s="181">
        <v>16</v>
      </c>
      <c r="R77" s="153" t="s">
        <v>362</v>
      </c>
      <c r="S77" s="135" t="s">
        <v>362</v>
      </c>
      <c r="T77" s="135" t="s">
        <v>362</v>
      </c>
      <c r="U77" s="694">
        <v>50</v>
      </c>
    </row>
    <row r="78" spans="1:21" ht="12.75">
      <c r="A78" s="153" t="str">
        <f t="shared" si="0"/>
        <v>Bhutan</v>
      </c>
      <c r="B78" s="184" t="s">
        <v>1</v>
      </c>
      <c r="C78" s="184" t="s">
        <v>1</v>
      </c>
      <c r="D78" s="184" t="s">
        <v>1</v>
      </c>
      <c r="E78" s="184" t="s">
        <v>1</v>
      </c>
      <c r="F78" s="184" t="s">
        <v>1</v>
      </c>
      <c r="G78" s="184" t="s">
        <v>1</v>
      </c>
      <c r="H78" s="184" t="s">
        <v>1</v>
      </c>
      <c r="I78" s="184" t="s">
        <v>1</v>
      </c>
      <c r="J78" s="184" t="s">
        <v>1</v>
      </c>
      <c r="K78" s="184" t="s">
        <v>1</v>
      </c>
      <c r="L78" s="184" t="s">
        <v>1</v>
      </c>
      <c r="M78" s="184" t="s">
        <v>1</v>
      </c>
      <c r="N78" s="184" t="s">
        <v>1</v>
      </c>
      <c r="O78" s="184" t="s">
        <v>1</v>
      </c>
      <c r="Q78" s="181">
        <v>18</v>
      </c>
      <c r="R78" s="153" t="s">
        <v>363</v>
      </c>
      <c r="S78" s="135" t="s">
        <v>364</v>
      </c>
      <c r="T78" s="135" t="s">
        <v>365</v>
      </c>
      <c r="U78" s="694">
        <v>64</v>
      </c>
    </row>
    <row r="79" spans="1:21" ht="12.75">
      <c r="A79" s="153" t="str">
        <f t="shared" si="0"/>
        <v>Brunei Darussalam</v>
      </c>
      <c r="B79" s="184" t="s">
        <v>1</v>
      </c>
      <c r="C79" s="184" t="s">
        <v>1</v>
      </c>
      <c r="D79" s="184" t="s">
        <v>1</v>
      </c>
      <c r="E79" s="184" t="s">
        <v>1</v>
      </c>
      <c r="F79" s="184" t="s">
        <v>1</v>
      </c>
      <c r="G79" s="184" t="s">
        <v>1</v>
      </c>
      <c r="H79" s="184" t="s">
        <v>1</v>
      </c>
      <c r="I79" s="184" t="s">
        <v>1</v>
      </c>
      <c r="J79" s="184" t="s">
        <v>1</v>
      </c>
      <c r="K79" s="184" t="s">
        <v>1</v>
      </c>
      <c r="L79" s="184" t="s">
        <v>1</v>
      </c>
      <c r="M79" s="184" t="s">
        <v>1</v>
      </c>
      <c r="N79" s="184" t="s">
        <v>1</v>
      </c>
      <c r="O79" s="184" t="s">
        <v>1</v>
      </c>
      <c r="Q79" s="181">
        <v>26</v>
      </c>
      <c r="R79" s="153" t="s">
        <v>366</v>
      </c>
      <c r="S79" s="135" t="s">
        <v>367</v>
      </c>
      <c r="T79" s="135" t="s">
        <v>366</v>
      </c>
      <c r="U79" s="694">
        <v>96</v>
      </c>
    </row>
    <row r="80" spans="1:21" ht="12.75">
      <c r="A80" s="153" t="str">
        <f aca="true" t="shared" si="3" ref="A80:A143">R80</f>
        <v>Cambodia</v>
      </c>
      <c r="B80" s="184" t="s">
        <v>1</v>
      </c>
      <c r="C80" s="184" t="s">
        <v>1</v>
      </c>
      <c r="D80" s="184" t="s">
        <v>1</v>
      </c>
      <c r="E80" s="184" t="s">
        <v>1</v>
      </c>
      <c r="F80" s="184" t="s">
        <v>1</v>
      </c>
      <c r="G80" s="184" t="s">
        <v>1</v>
      </c>
      <c r="H80" s="184" t="s">
        <v>1</v>
      </c>
      <c r="I80" s="184" t="s">
        <v>1</v>
      </c>
      <c r="J80" s="184" t="s">
        <v>1</v>
      </c>
      <c r="K80" s="184" t="s">
        <v>1</v>
      </c>
      <c r="L80" s="184" t="s">
        <v>1</v>
      </c>
      <c r="M80" s="184" t="s">
        <v>1</v>
      </c>
      <c r="N80" s="184" t="s">
        <v>1</v>
      </c>
      <c r="O80" s="184" t="s">
        <v>1</v>
      </c>
      <c r="Q80" s="181">
        <v>115</v>
      </c>
      <c r="R80" s="153" t="s">
        <v>368</v>
      </c>
      <c r="S80" s="135" t="s">
        <v>369</v>
      </c>
      <c r="T80" s="135" t="s">
        <v>370</v>
      </c>
      <c r="U80" s="694">
        <v>116</v>
      </c>
    </row>
    <row r="81" spans="1:21" ht="12.75">
      <c r="A81" s="153" t="str">
        <f t="shared" si="3"/>
        <v>China* </v>
      </c>
      <c r="B81" s="184" t="s">
        <v>1</v>
      </c>
      <c r="C81" s="184" t="s">
        <v>1</v>
      </c>
      <c r="D81" s="184" t="s">
        <v>1</v>
      </c>
      <c r="E81" s="184" t="s">
        <v>1</v>
      </c>
      <c r="F81" s="184" t="s">
        <v>1</v>
      </c>
      <c r="G81" s="184" t="s">
        <v>1</v>
      </c>
      <c r="H81" s="184" t="s">
        <v>1</v>
      </c>
      <c r="I81" s="184" t="s">
        <v>1</v>
      </c>
      <c r="J81" s="184" t="s">
        <v>1</v>
      </c>
      <c r="K81" s="184" t="s">
        <v>1</v>
      </c>
      <c r="L81" s="184" t="s">
        <v>1</v>
      </c>
      <c r="M81" s="184" t="s">
        <v>1</v>
      </c>
      <c r="N81" s="184" t="s">
        <v>1</v>
      </c>
      <c r="O81" s="184" t="s">
        <v>1</v>
      </c>
      <c r="Q81" s="181">
        <v>41</v>
      </c>
      <c r="R81" s="153" t="s">
        <v>726</v>
      </c>
      <c r="S81" s="135" t="s">
        <v>371</v>
      </c>
      <c r="T81" s="135" t="s">
        <v>372</v>
      </c>
      <c r="U81" s="694">
        <v>156</v>
      </c>
    </row>
    <row r="82" spans="1:21" ht="12.75">
      <c r="A82" s="153" t="str">
        <f t="shared" si="3"/>
        <v> China, Taiwan Province of</v>
      </c>
      <c r="B82" s="184" t="s">
        <v>1</v>
      </c>
      <c r="C82" s="184" t="s">
        <v>1</v>
      </c>
      <c r="D82" s="184" t="s">
        <v>1</v>
      </c>
      <c r="E82" s="184" t="s">
        <v>1</v>
      </c>
      <c r="F82" s="184" t="s">
        <v>1</v>
      </c>
      <c r="G82" s="184" t="s">
        <v>1</v>
      </c>
      <c r="H82" s="184" t="s">
        <v>1</v>
      </c>
      <c r="I82" s="184" t="s">
        <v>1</v>
      </c>
      <c r="J82" s="184" t="s">
        <v>1</v>
      </c>
      <c r="K82" s="184" t="s">
        <v>1</v>
      </c>
      <c r="L82" s="184" t="s">
        <v>1</v>
      </c>
      <c r="M82" s="184" t="s">
        <v>1</v>
      </c>
      <c r="N82" s="184" t="s">
        <v>1</v>
      </c>
      <c r="O82" s="184" t="s">
        <v>1</v>
      </c>
      <c r="Q82" s="181">
        <v>214</v>
      </c>
      <c r="R82" s="153" t="s">
        <v>376</v>
      </c>
      <c r="S82" s="135" t="s">
        <v>377</v>
      </c>
      <c r="T82" s="135" t="s">
        <v>378</v>
      </c>
      <c r="U82" s="694">
        <v>158</v>
      </c>
    </row>
    <row r="83" spans="1:21" ht="12.75">
      <c r="A83" s="153" t="str">
        <f t="shared" si="3"/>
        <v> China, Hong Kong SAR</v>
      </c>
      <c r="B83" s="184" t="s">
        <v>1</v>
      </c>
      <c r="C83" s="184" t="s">
        <v>1</v>
      </c>
      <c r="D83" s="184" t="s">
        <v>1</v>
      </c>
      <c r="E83" s="184" t="s">
        <v>1</v>
      </c>
      <c r="F83" s="184" t="s">
        <v>1</v>
      </c>
      <c r="G83" s="184" t="s">
        <v>1</v>
      </c>
      <c r="H83" s="184" t="s">
        <v>1</v>
      </c>
      <c r="I83" s="184" t="s">
        <v>1</v>
      </c>
      <c r="J83" s="184" t="s">
        <v>1</v>
      </c>
      <c r="K83" s="184" t="s">
        <v>1</v>
      </c>
      <c r="L83" s="184" t="s">
        <v>1</v>
      </c>
      <c r="M83" s="184" t="s">
        <v>1</v>
      </c>
      <c r="N83" s="184" t="s">
        <v>1</v>
      </c>
      <c r="O83" s="184" t="s">
        <v>1</v>
      </c>
      <c r="Q83" s="181">
        <v>96</v>
      </c>
      <c r="R83" s="153" t="s">
        <v>373</v>
      </c>
      <c r="S83" s="135" t="s">
        <v>374</v>
      </c>
      <c r="T83" s="135" t="s">
        <v>375</v>
      </c>
      <c r="U83" s="694">
        <v>344</v>
      </c>
    </row>
    <row r="84" spans="1:21" ht="12.75">
      <c r="A84" s="153" t="str">
        <f t="shared" si="3"/>
        <v> China, Macau SAR</v>
      </c>
      <c r="B84" s="184" t="s">
        <v>1</v>
      </c>
      <c r="C84" s="184" t="s">
        <v>1</v>
      </c>
      <c r="D84" s="184" t="s">
        <v>1</v>
      </c>
      <c r="E84" s="184" t="s">
        <v>1</v>
      </c>
      <c r="F84" s="184" t="s">
        <v>1</v>
      </c>
      <c r="G84" s="184" t="s">
        <v>1</v>
      </c>
      <c r="H84" s="184" t="s">
        <v>1</v>
      </c>
      <c r="I84" s="184" t="s">
        <v>1</v>
      </c>
      <c r="J84" s="184" t="s">
        <v>1</v>
      </c>
      <c r="K84" s="184" t="s">
        <v>1</v>
      </c>
      <c r="L84" s="184" t="s">
        <v>1</v>
      </c>
      <c r="M84" s="184" t="s">
        <v>1</v>
      </c>
      <c r="N84" s="184" t="s">
        <v>1</v>
      </c>
      <c r="O84" s="184" t="s">
        <v>1</v>
      </c>
      <c r="Q84" s="181">
        <v>128</v>
      </c>
      <c r="R84" s="153" t="s">
        <v>844</v>
      </c>
      <c r="S84" s="135" t="s">
        <v>845</v>
      </c>
      <c r="T84" s="135" t="s">
        <v>846</v>
      </c>
      <c r="U84" s="694">
        <v>446</v>
      </c>
    </row>
    <row r="85" spans="1:21" ht="12.75">
      <c r="A85" s="153" t="str">
        <f t="shared" si="3"/>
        <v>Cyprus</v>
      </c>
      <c r="B85" s="184" t="s">
        <v>1</v>
      </c>
      <c r="C85" s="184" t="s">
        <v>1</v>
      </c>
      <c r="D85" s="184" t="s">
        <v>1</v>
      </c>
      <c r="E85" s="184" t="s">
        <v>1</v>
      </c>
      <c r="F85" s="184" t="s">
        <v>1</v>
      </c>
      <c r="G85" s="184" t="s">
        <v>1</v>
      </c>
      <c r="H85" s="184" t="s">
        <v>1</v>
      </c>
      <c r="I85" s="184" t="s">
        <v>1</v>
      </c>
      <c r="J85" s="184" t="s">
        <v>1</v>
      </c>
      <c r="K85" s="184" t="s">
        <v>1</v>
      </c>
      <c r="L85" s="184" t="s">
        <v>1</v>
      </c>
      <c r="M85" s="184" t="s">
        <v>1</v>
      </c>
      <c r="N85" s="184" t="s">
        <v>1</v>
      </c>
      <c r="O85" s="184" t="s">
        <v>1</v>
      </c>
      <c r="Q85" s="181">
        <v>50</v>
      </c>
      <c r="R85" s="153" t="s">
        <v>379</v>
      </c>
      <c r="S85" s="135" t="s">
        <v>380</v>
      </c>
      <c r="T85" s="135" t="s">
        <v>381</v>
      </c>
      <c r="U85" s="694">
        <v>196</v>
      </c>
    </row>
    <row r="86" spans="1:21" ht="12.75">
      <c r="A86" s="153" t="str">
        <f t="shared" si="3"/>
        <v>Georgia</v>
      </c>
      <c r="B86" s="184" t="s">
        <v>1</v>
      </c>
      <c r="C86" s="184" t="s">
        <v>1</v>
      </c>
      <c r="D86" s="184" t="s">
        <v>1</v>
      </c>
      <c r="E86" s="184" t="s">
        <v>1</v>
      </c>
      <c r="F86" s="184" t="s">
        <v>1</v>
      </c>
      <c r="G86" s="184" t="s">
        <v>1</v>
      </c>
      <c r="H86" s="184" t="s">
        <v>1</v>
      </c>
      <c r="I86" s="184" t="s">
        <v>1</v>
      </c>
      <c r="J86" s="184" t="s">
        <v>1</v>
      </c>
      <c r="K86" s="184" t="s">
        <v>1</v>
      </c>
      <c r="L86" s="184" t="s">
        <v>1</v>
      </c>
      <c r="M86" s="184" t="s">
        <v>1</v>
      </c>
      <c r="N86" s="184" t="s">
        <v>1</v>
      </c>
      <c r="O86" s="184" t="s">
        <v>1</v>
      </c>
      <c r="Q86" s="181">
        <v>73</v>
      </c>
      <c r="R86" s="153" t="s">
        <v>382</v>
      </c>
      <c r="S86" s="135" t="s">
        <v>383</v>
      </c>
      <c r="T86" s="135" t="s">
        <v>382</v>
      </c>
      <c r="U86" s="694">
        <v>268</v>
      </c>
    </row>
    <row r="87" spans="1:21" ht="12.75">
      <c r="A87" s="153" t="str">
        <f t="shared" si="3"/>
        <v>India</v>
      </c>
      <c r="B87" s="184" t="s">
        <v>1</v>
      </c>
      <c r="C87" s="184" t="s">
        <v>1</v>
      </c>
      <c r="D87" s="184" t="s">
        <v>1</v>
      </c>
      <c r="E87" s="184" t="s">
        <v>1</v>
      </c>
      <c r="F87" s="184" t="s">
        <v>1</v>
      </c>
      <c r="G87" s="184" t="s">
        <v>1</v>
      </c>
      <c r="H87" s="184" t="s">
        <v>1</v>
      </c>
      <c r="I87" s="184" t="s">
        <v>1</v>
      </c>
      <c r="J87" s="184" t="s">
        <v>1</v>
      </c>
      <c r="K87" s="184" t="s">
        <v>1</v>
      </c>
      <c r="L87" s="184" t="s">
        <v>1</v>
      </c>
      <c r="M87" s="184" t="s">
        <v>1</v>
      </c>
      <c r="N87" s="184" t="s">
        <v>1</v>
      </c>
      <c r="O87" s="184" t="s">
        <v>1</v>
      </c>
      <c r="Q87" s="181">
        <v>100</v>
      </c>
      <c r="R87" s="153" t="s">
        <v>384</v>
      </c>
      <c r="S87" s="135" t="s">
        <v>385</v>
      </c>
      <c r="T87" s="135" t="s">
        <v>384</v>
      </c>
      <c r="U87" s="694">
        <v>356</v>
      </c>
    </row>
    <row r="88" spans="1:21" ht="12.75">
      <c r="A88" s="153" t="str">
        <f t="shared" si="3"/>
        <v>Indonesia</v>
      </c>
      <c r="B88" s="184" t="s">
        <v>1</v>
      </c>
      <c r="C88" s="184" t="s">
        <v>1</v>
      </c>
      <c r="D88" s="184" t="s">
        <v>1</v>
      </c>
      <c r="E88" s="184" t="s">
        <v>1</v>
      </c>
      <c r="F88" s="184" t="s">
        <v>1</v>
      </c>
      <c r="G88" s="184" t="s">
        <v>1</v>
      </c>
      <c r="H88" s="184" t="s">
        <v>1</v>
      </c>
      <c r="I88" s="184" t="s">
        <v>1</v>
      </c>
      <c r="J88" s="184" t="s">
        <v>1</v>
      </c>
      <c r="K88" s="184" t="s">
        <v>1</v>
      </c>
      <c r="L88" s="184" t="s">
        <v>1</v>
      </c>
      <c r="M88" s="184" t="s">
        <v>1</v>
      </c>
      <c r="N88" s="184" t="s">
        <v>1</v>
      </c>
      <c r="O88" s="184" t="s">
        <v>1</v>
      </c>
      <c r="Q88" s="181">
        <v>101</v>
      </c>
      <c r="R88" s="153" t="s">
        <v>386</v>
      </c>
      <c r="S88" s="135" t="s">
        <v>387</v>
      </c>
      <c r="T88" s="135" t="s">
        <v>386</v>
      </c>
      <c r="U88" s="694">
        <v>360</v>
      </c>
    </row>
    <row r="89" spans="1:21" ht="12.75">
      <c r="A89" s="153" t="str">
        <f t="shared" si="3"/>
        <v>Iran (Islamic Rep.)</v>
      </c>
      <c r="B89" s="184" t="s">
        <v>1</v>
      </c>
      <c r="C89" s="184" t="s">
        <v>1</v>
      </c>
      <c r="D89" s="184" t="s">
        <v>1</v>
      </c>
      <c r="E89" s="184" t="s">
        <v>1</v>
      </c>
      <c r="F89" s="184" t="s">
        <v>1</v>
      </c>
      <c r="G89" s="184" t="s">
        <v>1</v>
      </c>
      <c r="H89" s="184" t="s">
        <v>1</v>
      </c>
      <c r="I89" s="184" t="s">
        <v>1</v>
      </c>
      <c r="J89" s="184" t="s">
        <v>1</v>
      </c>
      <c r="K89" s="184" t="s">
        <v>1</v>
      </c>
      <c r="L89" s="184" t="s">
        <v>1</v>
      </c>
      <c r="M89" s="184" t="s">
        <v>1</v>
      </c>
      <c r="N89" s="184" t="s">
        <v>1</v>
      </c>
      <c r="O89" s="184" t="s">
        <v>1</v>
      </c>
      <c r="Q89" s="181">
        <v>102</v>
      </c>
      <c r="R89" s="153" t="s">
        <v>388</v>
      </c>
      <c r="S89" s="135" t="s">
        <v>389</v>
      </c>
      <c r="T89" s="135" t="s">
        <v>390</v>
      </c>
      <c r="U89" s="694">
        <v>364</v>
      </c>
    </row>
    <row r="90" spans="1:21" ht="12.75">
      <c r="A90" s="153" t="str">
        <f t="shared" si="3"/>
        <v>Iraq</v>
      </c>
      <c r="B90" s="184" t="s">
        <v>1</v>
      </c>
      <c r="C90" s="184" t="s">
        <v>1</v>
      </c>
      <c r="D90" s="184" t="s">
        <v>1</v>
      </c>
      <c r="E90" s="184" t="s">
        <v>1</v>
      </c>
      <c r="F90" s="184" t="s">
        <v>1</v>
      </c>
      <c r="G90" s="184" t="s">
        <v>1</v>
      </c>
      <c r="H90" s="184" t="s">
        <v>1</v>
      </c>
      <c r="I90" s="184" t="s">
        <v>1</v>
      </c>
      <c r="J90" s="184" t="s">
        <v>1</v>
      </c>
      <c r="K90" s="184" t="s">
        <v>1</v>
      </c>
      <c r="L90" s="184" t="s">
        <v>1</v>
      </c>
      <c r="M90" s="184" t="s">
        <v>1</v>
      </c>
      <c r="N90" s="184" t="s">
        <v>1</v>
      </c>
      <c r="O90" s="184" t="s">
        <v>1</v>
      </c>
      <c r="Q90" s="181">
        <v>103</v>
      </c>
      <c r="R90" s="153" t="s">
        <v>391</v>
      </c>
      <c r="S90" s="135" t="s">
        <v>391</v>
      </c>
      <c r="T90" s="135" t="s">
        <v>391</v>
      </c>
      <c r="U90" s="694">
        <v>368</v>
      </c>
    </row>
    <row r="91" spans="1:21" ht="12.75">
      <c r="A91" s="153" t="str">
        <f t="shared" si="3"/>
        <v>Israel</v>
      </c>
      <c r="B91" s="184" t="s">
        <v>1</v>
      </c>
      <c r="C91" s="184" t="s">
        <v>1</v>
      </c>
      <c r="D91" s="184" t="s">
        <v>1</v>
      </c>
      <c r="E91" s="184" t="s">
        <v>1</v>
      </c>
      <c r="F91" s="184" t="s">
        <v>1</v>
      </c>
      <c r="G91" s="184" t="s">
        <v>1</v>
      </c>
      <c r="H91" s="184" t="s">
        <v>1</v>
      </c>
      <c r="I91" s="184" t="s">
        <v>1</v>
      </c>
      <c r="J91" s="184" t="s">
        <v>1</v>
      </c>
      <c r="K91" s="184" t="s">
        <v>1</v>
      </c>
      <c r="L91" s="184" t="s">
        <v>1</v>
      </c>
      <c r="M91" s="184" t="s">
        <v>1</v>
      </c>
      <c r="N91" s="184" t="s">
        <v>1</v>
      </c>
      <c r="O91" s="184" t="s">
        <v>1</v>
      </c>
      <c r="Q91" s="181">
        <v>105</v>
      </c>
      <c r="R91" s="153" t="s">
        <v>392</v>
      </c>
      <c r="S91" s="135" t="s">
        <v>393</v>
      </c>
      <c r="T91" s="135" t="s">
        <v>392</v>
      </c>
      <c r="U91" s="694">
        <v>376</v>
      </c>
    </row>
    <row r="92" spans="1:21" ht="12.75">
      <c r="A92" s="153" t="str">
        <f t="shared" si="3"/>
        <v>Japan</v>
      </c>
      <c r="B92" s="184" t="s">
        <v>1</v>
      </c>
      <c r="C92" s="184" t="s">
        <v>1</v>
      </c>
      <c r="D92" s="184" t="s">
        <v>1</v>
      </c>
      <c r="E92" s="184" t="s">
        <v>1</v>
      </c>
      <c r="F92" s="184" t="s">
        <v>1</v>
      </c>
      <c r="G92" s="184" t="s">
        <v>1</v>
      </c>
      <c r="H92" s="184" t="s">
        <v>1</v>
      </c>
      <c r="I92" s="184" t="s">
        <v>1</v>
      </c>
      <c r="J92" s="184" t="s">
        <v>1</v>
      </c>
      <c r="K92" s="184" t="s">
        <v>1</v>
      </c>
      <c r="L92" s="184" t="s">
        <v>1</v>
      </c>
      <c r="M92" s="184" t="s">
        <v>1</v>
      </c>
      <c r="N92" s="184" t="s">
        <v>1</v>
      </c>
      <c r="O92" s="184" t="s">
        <v>1</v>
      </c>
      <c r="Q92" s="181">
        <v>110</v>
      </c>
      <c r="R92" s="153" t="s">
        <v>394</v>
      </c>
      <c r="S92" s="135" t="s">
        <v>395</v>
      </c>
      <c r="T92" s="135" t="s">
        <v>396</v>
      </c>
      <c r="U92" s="694">
        <v>392</v>
      </c>
    </row>
    <row r="93" spans="1:21" ht="12.75">
      <c r="A93" s="153" t="str">
        <f t="shared" si="3"/>
        <v>Jordan</v>
      </c>
      <c r="B93" s="184" t="s">
        <v>1</v>
      </c>
      <c r="C93" s="184" t="s">
        <v>1</v>
      </c>
      <c r="D93" s="184" t="s">
        <v>1</v>
      </c>
      <c r="E93" s="184" t="s">
        <v>1</v>
      </c>
      <c r="F93" s="184" t="s">
        <v>1</v>
      </c>
      <c r="G93" s="184" t="s">
        <v>1</v>
      </c>
      <c r="H93" s="184" t="s">
        <v>1</v>
      </c>
      <c r="I93" s="184" t="s">
        <v>1</v>
      </c>
      <c r="J93" s="184" t="s">
        <v>1</v>
      </c>
      <c r="K93" s="184" t="s">
        <v>1</v>
      </c>
      <c r="L93" s="184" t="s">
        <v>1</v>
      </c>
      <c r="M93" s="184" t="s">
        <v>1</v>
      </c>
      <c r="N93" s="184" t="s">
        <v>1</v>
      </c>
      <c r="O93" s="184" t="s">
        <v>1</v>
      </c>
      <c r="Q93" s="181">
        <v>112</v>
      </c>
      <c r="R93" s="153" t="s">
        <v>397</v>
      </c>
      <c r="S93" s="135" t="s">
        <v>398</v>
      </c>
      <c r="T93" s="135" t="s">
        <v>399</v>
      </c>
      <c r="U93" s="694">
        <v>400</v>
      </c>
    </row>
    <row r="94" spans="1:21" ht="12.75">
      <c r="A94" s="153" t="str">
        <f t="shared" si="3"/>
        <v>Kazakhstan</v>
      </c>
      <c r="B94" s="184" t="s">
        <v>1</v>
      </c>
      <c r="C94" s="184" t="s">
        <v>1</v>
      </c>
      <c r="D94" s="184" t="s">
        <v>1</v>
      </c>
      <c r="E94" s="184" t="s">
        <v>1</v>
      </c>
      <c r="F94" s="184" t="s">
        <v>1</v>
      </c>
      <c r="G94" s="184" t="s">
        <v>1</v>
      </c>
      <c r="H94" s="184" t="s">
        <v>1</v>
      </c>
      <c r="I94" s="184" t="s">
        <v>1</v>
      </c>
      <c r="J94" s="184" t="s">
        <v>1</v>
      </c>
      <c r="K94" s="184" t="s">
        <v>1</v>
      </c>
      <c r="L94" s="184" t="s">
        <v>1</v>
      </c>
      <c r="M94" s="184" t="s">
        <v>1</v>
      </c>
      <c r="N94" s="184" t="s">
        <v>1</v>
      </c>
      <c r="O94" s="184" t="s">
        <v>1</v>
      </c>
      <c r="Q94" s="181">
        <v>108</v>
      </c>
      <c r="R94" s="153" t="s">
        <v>400</v>
      </c>
      <c r="S94" s="135" t="s">
        <v>400</v>
      </c>
      <c r="T94" s="135" t="s">
        <v>401</v>
      </c>
      <c r="U94" s="694">
        <v>398</v>
      </c>
    </row>
    <row r="95" spans="1:21" ht="12.75">
      <c r="A95" s="153" t="str">
        <f t="shared" si="3"/>
        <v>Korea Democratic People's Republic of</v>
      </c>
      <c r="B95" s="184" t="s">
        <v>1</v>
      </c>
      <c r="C95" s="184" t="s">
        <v>1</v>
      </c>
      <c r="D95" s="184" t="s">
        <v>1</v>
      </c>
      <c r="E95" s="184" t="s">
        <v>1</v>
      </c>
      <c r="F95" s="184" t="s">
        <v>1</v>
      </c>
      <c r="G95" s="184" t="s">
        <v>1</v>
      </c>
      <c r="H95" s="184" t="s">
        <v>1</v>
      </c>
      <c r="I95" s="184" t="s">
        <v>1</v>
      </c>
      <c r="J95" s="184" t="s">
        <v>1</v>
      </c>
      <c r="K95" s="184" t="s">
        <v>1</v>
      </c>
      <c r="L95" s="184" t="s">
        <v>1</v>
      </c>
      <c r="M95" s="184" t="s">
        <v>1</v>
      </c>
      <c r="N95" s="184" t="s">
        <v>1</v>
      </c>
      <c r="O95" s="184" t="s">
        <v>1</v>
      </c>
      <c r="Q95" s="181">
        <v>116</v>
      </c>
      <c r="R95" s="153" t="s">
        <v>872</v>
      </c>
      <c r="S95" s="135" t="s">
        <v>402</v>
      </c>
      <c r="T95" s="135" t="s">
        <v>403</v>
      </c>
      <c r="U95" s="694">
        <v>408</v>
      </c>
    </row>
    <row r="96" spans="1:21" ht="12.75">
      <c r="A96" s="153" t="str">
        <f t="shared" si="3"/>
        <v>Korea Republic of</v>
      </c>
      <c r="B96" s="184"/>
      <c r="C96" s="184"/>
      <c r="D96" s="184"/>
      <c r="E96" s="184"/>
      <c r="F96" s="184"/>
      <c r="G96" s="184"/>
      <c r="H96" s="184"/>
      <c r="I96" s="184"/>
      <c r="J96" s="184"/>
      <c r="K96" s="184"/>
      <c r="L96" s="184"/>
      <c r="M96" s="184"/>
      <c r="N96" s="184"/>
      <c r="O96" s="184"/>
      <c r="Q96" s="181">
        <v>117</v>
      </c>
      <c r="R96" s="153" t="s">
        <v>873</v>
      </c>
      <c r="S96" s="135" t="s">
        <v>404</v>
      </c>
      <c r="T96" s="135" t="s">
        <v>405</v>
      </c>
      <c r="U96" s="694">
        <v>410</v>
      </c>
    </row>
    <row r="97" spans="1:21" ht="12.75">
      <c r="A97" s="153" t="str">
        <f t="shared" si="3"/>
        <v>Kuwait</v>
      </c>
      <c r="B97" s="184" t="s">
        <v>1</v>
      </c>
      <c r="C97" s="184" t="s">
        <v>1</v>
      </c>
      <c r="D97" s="184" t="s">
        <v>1</v>
      </c>
      <c r="E97" s="184" t="s">
        <v>1</v>
      </c>
      <c r="F97" s="184" t="s">
        <v>1</v>
      </c>
      <c r="G97" s="184" t="s">
        <v>1</v>
      </c>
      <c r="H97" s="184" t="s">
        <v>1</v>
      </c>
      <c r="I97" s="184" t="s">
        <v>1</v>
      </c>
      <c r="J97" s="184" t="s">
        <v>1</v>
      </c>
      <c r="K97" s="184" t="s">
        <v>1</v>
      </c>
      <c r="L97" s="184" t="s">
        <v>1</v>
      </c>
      <c r="M97" s="184" t="s">
        <v>1</v>
      </c>
      <c r="N97" s="184" t="s">
        <v>1</v>
      </c>
      <c r="O97" s="184" t="s">
        <v>1</v>
      </c>
      <c r="Q97" s="181">
        <v>118</v>
      </c>
      <c r="R97" s="153" t="s">
        <v>406</v>
      </c>
      <c r="S97" s="135" t="s">
        <v>407</v>
      </c>
      <c r="T97" s="135" t="s">
        <v>406</v>
      </c>
      <c r="U97" s="694">
        <v>414</v>
      </c>
    </row>
    <row r="98" spans="1:21" ht="12.75">
      <c r="A98" s="153" t="str">
        <f t="shared" si="3"/>
        <v>Kyrgyzstan</v>
      </c>
      <c r="B98" s="184" t="s">
        <v>1</v>
      </c>
      <c r="C98" s="184" t="s">
        <v>1</v>
      </c>
      <c r="D98" s="184" t="s">
        <v>1</v>
      </c>
      <c r="E98" s="184" t="s">
        <v>1</v>
      </c>
      <c r="F98" s="184" t="s">
        <v>1</v>
      </c>
      <c r="G98" s="184" t="s">
        <v>1</v>
      </c>
      <c r="H98" s="184" t="s">
        <v>1</v>
      </c>
      <c r="I98" s="184" t="s">
        <v>1</v>
      </c>
      <c r="J98" s="184" t="s">
        <v>1</v>
      </c>
      <c r="K98" s="184" t="s">
        <v>1</v>
      </c>
      <c r="L98" s="184" t="s">
        <v>1</v>
      </c>
      <c r="M98" s="184" t="s">
        <v>1</v>
      </c>
      <c r="N98" s="184" t="s">
        <v>1</v>
      </c>
      <c r="O98" s="184" t="s">
        <v>1</v>
      </c>
      <c r="Q98" s="181">
        <v>113</v>
      </c>
      <c r="R98" s="153" t="s">
        <v>408</v>
      </c>
      <c r="S98" s="135" t="s">
        <v>409</v>
      </c>
      <c r="T98" s="135" t="s">
        <v>410</v>
      </c>
      <c r="U98" s="694">
        <v>417</v>
      </c>
    </row>
    <row r="99" spans="1:21" ht="12.75">
      <c r="A99" s="153" t="str">
        <f t="shared" si="3"/>
        <v>Laos</v>
      </c>
      <c r="B99" s="184" t="s">
        <v>1</v>
      </c>
      <c r="C99" s="184" t="s">
        <v>1</v>
      </c>
      <c r="D99" s="184" t="s">
        <v>1</v>
      </c>
      <c r="E99" s="184" t="s">
        <v>1</v>
      </c>
      <c r="F99" s="184" t="s">
        <v>1</v>
      </c>
      <c r="G99" s="184" t="s">
        <v>1</v>
      </c>
      <c r="H99" s="184" t="s">
        <v>1</v>
      </c>
      <c r="I99" s="184" t="s">
        <v>1</v>
      </c>
      <c r="J99" s="184" t="s">
        <v>1</v>
      </c>
      <c r="K99" s="184" t="s">
        <v>1</v>
      </c>
      <c r="L99" s="184" t="s">
        <v>1</v>
      </c>
      <c r="M99" s="184" t="s">
        <v>1</v>
      </c>
      <c r="N99" s="184" t="s">
        <v>1</v>
      </c>
      <c r="O99" s="184" t="s">
        <v>1</v>
      </c>
      <c r="Q99" s="181">
        <v>120</v>
      </c>
      <c r="R99" s="153" t="s">
        <v>411</v>
      </c>
      <c r="S99" s="135" t="s">
        <v>411</v>
      </c>
      <c r="T99" s="135" t="s">
        <v>411</v>
      </c>
      <c r="U99" s="694">
        <v>418</v>
      </c>
    </row>
    <row r="100" spans="1:21" ht="12.75">
      <c r="A100" s="153" t="str">
        <f t="shared" si="3"/>
        <v>Lebanon</v>
      </c>
      <c r="B100" s="184" t="s">
        <v>1</v>
      </c>
      <c r="C100" s="184" t="s">
        <v>1</v>
      </c>
      <c r="D100" s="184" t="s">
        <v>1</v>
      </c>
      <c r="E100" s="184" t="s">
        <v>1</v>
      </c>
      <c r="F100" s="184" t="s">
        <v>1</v>
      </c>
      <c r="G100" s="184" t="s">
        <v>1</v>
      </c>
      <c r="H100" s="184" t="s">
        <v>1</v>
      </c>
      <c r="I100" s="184" t="s">
        <v>1</v>
      </c>
      <c r="J100" s="184" t="s">
        <v>1</v>
      </c>
      <c r="K100" s="184" t="s">
        <v>1</v>
      </c>
      <c r="L100" s="184" t="s">
        <v>1</v>
      </c>
      <c r="M100" s="184" t="s">
        <v>1</v>
      </c>
      <c r="N100" s="184" t="s">
        <v>1</v>
      </c>
      <c r="O100" s="184" t="s">
        <v>1</v>
      </c>
      <c r="Q100" s="181">
        <v>121</v>
      </c>
      <c r="R100" s="153" t="s">
        <v>412</v>
      </c>
      <c r="S100" s="135" t="s">
        <v>413</v>
      </c>
      <c r="T100" s="135" t="s">
        <v>414</v>
      </c>
      <c r="U100" s="694">
        <v>422</v>
      </c>
    </row>
    <row r="101" spans="1:21" ht="12.75">
      <c r="A101" s="153" t="str">
        <f t="shared" si="3"/>
        <v>Malaysia</v>
      </c>
      <c r="B101" s="184" t="s">
        <v>1</v>
      </c>
      <c r="C101" s="184" t="s">
        <v>1</v>
      </c>
      <c r="D101" s="184" t="s">
        <v>1</v>
      </c>
      <c r="E101" s="184" t="s">
        <v>1</v>
      </c>
      <c r="F101" s="184" t="s">
        <v>1</v>
      </c>
      <c r="G101" s="184" t="s">
        <v>1</v>
      </c>
      <c r="H101" s="184" t="s">
        <v>1</v>
      </c>
      <c r="I101" s="184" t="s">
        <v>1</v>
      </c>
      <c r="J101" s="184" t="s">
        <v>1</v>
      </c>
      <c r="K101" s="184" t="s">
        <v>1</v>
      </c>
      <c r="L101" s="184" t="s">
        <v>1</v>
      </c>
      <c r="M101" s="184" t="s">
        <v>1</v>
      </c>
      <c r="N101" s="184" t="s">
        <v>1</v>
      </c>
      <c r="O101" s="184" t="s">
        <v>1</v>
      </c>
      <c r="Q101" s="181">
        <v>131</v>
      </c>
      <c r="R101" s="153" t="s">
        <v>415</v>
      </c>
      <c r="S101" s="135" t="s">
        <v>416</v>
      </c>
      <c r="T101" s="135" t="s">
        <v>417</v>
      </c>
      <c r="U101" s="694">
        <v>458</v>
      </c>
    </row>
    <row r="102" spans="1:21" ht="12.75">
      <c r="A102" s="153" t="str">
        <f t="shared" si="3"/>
        <v>Maldives</v>
      </c>
      <c r="B102" s="184" t="s">
        <v>1</v>
      </c>
      <c r="C102" s="184" t="s">
        <v>1</v>
      </c>
      <c r="D102" s="184" t="s">
        <v>1</v>
      </c>
      <c r="E102" s="184" t="s">
        <v>1</v>
      </c>
      <c r="F102" s="184" t="s">
        <v>1</v>
      </c>
      <c r="G102" s="184" t="s">
        <v>1</v>
      </c>
      <c r="H102" s="184" t="s">
        <v>1</v>
      </c>
      <c r="I102" s="184" t="s">
        <v>1</v>
      </c>
      <c r="J102" s="184" t="s">
        <v>1</v>
      </c>
      <c r="K102" s="184" t="s">
        <v>1</v>
      </c>
      <c r="L102" s="184" t="s">
        <v>1</v>
      </c>
      <c r="M102" s="184" t="s">
        <v>1</v>
      </c>
      <c r="N102" s="184" t="s">
        <v>1</v>
      </c>
      <c r="O102" s="184" t="s">
        <v>1</v>
      </c>
      <c r="Q102" s="181">
        <v>132</v>
      </c>
      <c r="R102" s="153" t="s">
        <v>418</v>
      </c>
      <c r="S102" s="135" t="s">
        <v>418</v>
      </c>
      <c r="T102" s="135" t="s">
        <v>419</v>
      </c>
      <c r="U102" s="694">
        <v>462</v>
      </c>
    </row>
    <row r="103" spans="1:21" ht="12.75">
      <c r="A103" s="153" t="str">
        <f t="shared" si="3"/>
        <v>Mongolia</v>
      </c>
      <c r="B103" s="184" t="s">
        <v>1</v>
      </c>
      <c r="C103" s="184" t="s">
        <v>1</v>
      </c>
      <c r="D103" s="184" t="s">
        <v>1</v>
      </c>
      <c r="E103" s="184" t="s">
        <v>1</v>
      </c>
      <c r="F103" s="184" t="s">
        <v>1</v>
      </c>
      <c r="G103" s="184" t="s">
        <v>1</v>
      </c>
      <c r="H103" s="184" t="s">
        <v>1</v>
      </c>
      <c r="I103" s="184" t="s">
        <v>1</v>
      </c>
      <c r="J103" s="184" t="s">
        <v>1</v>
      </c>
      <c r="K103" s="184" t="s">
        <v>1</v>
      </c>
      <c r="L103" s="184" t="s">
        <v>1</v>
      </c>
      <c r="M103" s="184" t="s">
        <v>1</v>
      </c>
      <c r="N103" s="184" t="s">
        <v>1</v>
      </c>
      <c r="O103" s="184" t="s">
        <v>1</v>
      </c>
      <c r="Q103" s="181">
        <v>141</v>
      </c>
      <c r="R103" s="153" t="s">
        <v>420</v>
      </c>
      <c r="S103" s="135" t="s">
        <v>421</v>
      </c>
      <c r="T103" s="135" t="s">
        <v>420</v>
      </c>
      <c r="U103" s="694">
        <v>496</v>
      </c>
    </row>
    <row r="104" spans="1:21" ht="12.75">
      <c r="A104" s="153" t="str">
        <f t="shared" si="3"/>
        <v>Myanmar</v>
      </c>
      <c r="B104" s="184" t="s">
        <v>1</v>
      </c>
      <c r="C104" s="184" t="s">
        <v>1</v>
      </c>
      <c r="D104" s="184" t="s">
        <v>1</v>
      </c>
      <c r="E104" s="184" t="s">
        <v>1</v>
      </c>
      <c r="F104" s="184" t="s">
        <v>1</v>
      </c>
      <c r="G104" s="184" t="s">
        <v>1</v>
      </c>
      <c r="H104" s="184" t="s">
        <v>1</v>
      </c>
      <c r="I104" s="184" t="s">
        <v>1</v>
      </c>
      <c r="J104" s="184" t="s">
        <v>1</v>
      </c>
      <c r="K104" s="184" t="s">
        <v>1</v>
      </c>
      <c r="L104" s="184" t="s">
        <v>1</v>
      </c>
      <c r="M104" s="184" t="s">
        <v>1</v>
      </c>
      <c r="N104" s="184" t="s">
        <v>1</v>
      </c>
      <c r="O104" s="184" t="s">
        <v>1</v>
      </c>
      <c r="Q104" s="181">
        <v>28</v>
      </c>
      <c r="R104" s="153" t="s">
        <v>422</v>
      </c>
      <c r="S104" s="135" t="s">
        <v>422</v>
      </c>
      <c r="T104" s="135" t="s">
        <v>422</v>
      </c>
      <c r="U104" s="694">
        <v>104</v>
      </c>
    </row>
    <row r="105" spans="1:21" ht="12.75">
      <c r="A105" s="153" t="str">
        <f t="shared" si="3"/>
        <v>Nepal</v>
      </c>
      <c r="B105" s="184" t="s">
        <v>1</v>
      </c>
      <c r="C105" s="184" t="s">
        <v>1</v>
      </c>
      <c r="D105" s="184" t="s">
        <v>1</v>
      </c>
      <c r="E105" s="184" t="s">
        <v>1</v>
      </c>
      <c r="F105" s="184" t="s">
        <v>1</v>
      </c>
      <c r="G105" s="184" t="s">
        <v>1</v>
      </c>
      <c r="H105" s="184" t="s">
        <v>1</v>
      </c>
      <c r="I105" s="184" t="s">
        <v>1</v>
      </c>
      <c r="J105" s="184" t="s">
        <v>1</v>
      </c>
      <c r="K105" s="184" t="s">
        <v>1</v>
      </c>
      <c r="L105" s="184" t="s">
        <v>1</v>
      </c>
      <c r="M105" s="184" t="s">
        <v>1</v>
      </c>
      <c r="N105" s="184" t="s">
        <v>1</v>
      </c>
      <c r="O105" s="184" t="s">
        <v>1</v>
      </c>
      <c r="Q105" s="181">
        <v>149</v>
      </c>
      <c r="R105" s="153" t="s">
        <v>423</v>
      </c>
      <c r="S105" s="135" t="s">
        <v>424</v>
      </c>
      <c r="T105" s="135" t="s">
        <v>423</v>
      </c>
      <c r="U105" s="694">
        <v>524</v>
      </c>
    </row>
    <row r="106" spans="1:21" ht="12.75">
      <c r="A106" s="153" t="str">
        <f t="shared" si="3"/>
        <v>Oman</v>
      </c>
      <c r="B106" s="184" t="s">
        <v>1</v>
      </c>
      <c r="C106" s="184" t="s">
        <v>1</v>
      </c>
      <c r="D106" s="184" t="s">
        <v>1</v>
      </c>
      <c r="E106" s="184" t="s">
        <v>1</v>
      </c>
      <c r="F106" s="184" t="s">
        <v>1</v>
      </c>
      <c r="G106" s="184" t="s">
        <v>1</v>
      </c>
      <c r="H106" s="184" t="s">
        <v>1</v>
      </c>
      <c r="I106" s="184" t="s">
        <v>1</v>
      </c>
      <c r="J106" s="184" t="s">
        <v>1</v>
      </c>
      <c r="K106" s="184" t="s">
        <v>1</v>
      </c>
      <c r="L106" s="184" t="s">
        <v>1</v>
      </c>
      <c r="M106" s="184" t="s">
        <v>1</v>
      </c>
      <c r="N106" s="184" t="s">
        <v>1</v>
      </c>
      <c r="O106" s="184" t="s">
        <v>1</v>
      </c>
      <c r="Q106" s="181">
        <v>221</v>
      </c>
      <c r="R106" s="153" t="s">
        <v>425</v>
      </c>
      <c r="S106" s="135" t="s">
        <v>425</v>
      </c>
      <c r="T106" s="135" t="s">
        <v>426</v>
      </c>
      <c r="U106" s="694">
        <v>512</v>
      </c>
    </row>
    <row r="107" spans="1:21" ht="12.75">
      <c r="A107" s="153" t="str">
        <f t="shared" si="3"/>
        <v>Pakistan</v>
      </c>
      <c r="B107" s="184" t="s">
        <v>1</v>
      </c>
      <c r="C107" s="184" t="s">
        <v>1</v>
      </c>
      <c r="D107" s="184" t="s">
        <v>1</v>
      </c>
      <c r="E107" s="184" t="s">
        <v>1</v>
      </c>
      <c r="F107" s="184" t="s">
        <v>1</v>
      </c>
      <c r="G107" s="184" t="s">
        <v>1</v>
      </c>
      <c r="H107" s="184" t="s">
        <v>1</v>
      </c>
      <c r="I107" s="184" t="s">
        <v>1</v>
      </c>
      <c r="J107" s="184" t="s">
        <v>1</v>
      </c>
      <c r="K107" s="184" t="s">
        <v>1</v>
      </c>
      <c r="L107" s="184" t="s">
        <v>1</v>
      </c>
      <c r="M107" s="184" t="s">
        <v>1</v>
      </c>
      <c r="N107" s="184" t="s">
        <v>1</v>
      </c>
      <c r="O107" s="184" t="s">
        <v>1</v>
      </c>
      <c r="Q107" s="181">
        <v>165</v>
      </c>
      <c r="R107" s="153" t="s">
        <v>427</v>
      </c>
      <c r="S107" s="135" t="s">
        <v>427</v>
      </c>
      <c r="T107" s="135" t="s">
        <v>428</v>
      </c>
      <c r="U107" s="694">
        <v>586</v>
      </c>
    </row>
    <row r="108" spans="1:21" ht="12.75">
      <c r="A108" s="153" t="str">
        <f t="shared" si="3"/>
        <v>Philippines</v>
      </c>
      <c r="B108" s="184" t="s">
        <v>1</v>
      </c>
      <c r="C108" s="184" t="s">
        <v>1</v>
      </c>
      <c r="D108" s="184" t="s">
        <v>1</v>
      </c>
      <c r="E108" s="184" t="s">
        <v>1</v>
      </c>
      <c r="F108" s="184" t="s">
        <v>1</v>
      </c>
      <c r="G108" s="184" t="s">
        <v>1</v>
      </c>
      <c r="H108" s="184" t="s">
        <v>1</v>
      </c>
      <c r="I108" s="184" t="s">
        <v>1</v>
      </c>
      <c r="J108" s="184" t="s">
        <v>1</v>
      </c>
      <c r="K108" s="184" t="s">
        <v>1</v>
      </c>
      <c r="L108" s="184" t="s">
        <v>1</v>
      </c>
      <c r="M108" s="184" t="s">
        <v>1</v>
      </c>
      <c r="N108" s="184" t="s">
        <v>1</v>
      </c>
      <c r="O108" s="184" t="s">
        <v>1</v>
      </c>
      <c r="Q108" s="181">
        <v>171</v>
      </c>
      <c r="R108" s="153" t="s">
        <v>429</v>
      </c>
      <c r="S108" s="135" t="s">
        <v>429</v>
      </c>
      <c r="T108" s="135" t="s">
        <v>430</v>
      </c>
      <c r="U108" s="694">
        <v>608</v>
      </c>
    </row>
    <row r="109" spans="1:21" ht="12.75">
      <c r="A109" s="153" t="str">
        <f t="shared" si="3"/>
        <v>Qatar</v>
      </c>
      <c r="B109" s="184" t="s">
        <v>1</v>
      </c>
      <c r="C109" s="184" t="s">
        <v>1</v>
      </c>
      <c r="D109" s="184" t="s">
        <v>1</v>
      </c>
      <c r="E109" s="184" t="s">
        <v>1</v>
      </c>
      <c r="F109" s="184" t="s">
        <v>1</v>
      </c>
      <c r="G109" s="184" t="s">
        <v>1</v>
      </c>
      <c r="H109" s="184" t="s">
        <v>1</v>
      </c>
      <c r="I109" s="184" t="s">
        <v>1</v>
      </c>
      <c r="J109" s="184" t="s">
        <v>1</v>
      </c>
      <c r="K109" s="184" t="s">
        <v>1</v>
      </c>
      <c r="L109" s="184" t="s">
        <v>1</v>
      </c>
      <c r="M109" s="184" t="s">
        <v>1</v>
      </c>
      <c r="N109" s="184" t="s">
        <v>1</v>
      </c>
      <c r="O109" s="184" t="s">
        <v>1</v>
      </c>
      <c r="Q109" s="181">
        <v>179</v>
      </c>
      <c r="R109" s="153" t="s">
        <v>431</v>
      </c>
      <c r="S109" s="135" t="s">
        <v>431</v>
      </c>
      <c r="T109" s="135" t="s">
        <v>431</v>
      </c>
      <c r="U109" s="694">
        <v>634</v>
      </c>
    </row>
    <row r="110" spans="1:21" ht="12.75">
      <c r="A110" s="153" t="str">
        <f t="shared" si="3"/>
        <v>Saudi Arabia</v>
      </c>
      <c r="B110" s="184" t="s">
        <v>1</v>
      </c>
      <c r="C110" s="184" t="s">
        <v>1</v>
      </c>
      <c r="D110" s="184" t="s">
        <v>1</v>
      </c>
      <c r="E110" s="184" t="s">
        <v>1</v>
      </c>
      <c r="F110" s="184" t="s">
        <v>1</v>
      </c>
      <c r="G110" s="184" t="s">
        <v>1</v>
      </c>
      <c r="H110" s="184" t="s">
        <v>1</v>
      </c>
      <c r="I110" s="184" t="s">
        <v>1</v>
      </c>
      <c r="J110" s="184" t="s">
        <v>1</v>
      </c>
      <c r="K110" s="184" t="s">
        <v>1</v>
      </c>
      <c r="L110" s="184" t="s">
        <v>1</v>
      </c>
      <c r="M110" s="184" t="s">
        <v>1</v>
      </c>
      <c r="N110" s="184" t="s">
        <v>1</v>
      </c>
      <c r="O110" s="184" t="s">
        <v>1</v>
      </c>
      <c r="Q110" s="181">
        <v>194</v>
      </c>
      <c r="R110" s="153" t="s">
        <v>432</v>
      </c>
      <c r="S110" s="135" t="s">
        <v>433</v>
      </c>
      <c r="T110" s="135" t="s">
        <v>434</v>
      </c>
      <c r="U110" s="694">
        <v>682</v>
      </c>
    </row>
    <row r="111" spans="1:21" ht="12.75">
      <c r="A111" s="153" t="str">
        <f t="shared" si="3"/>
        <v>Singapore</v>
      </c>
      <c r="B111" s="184" t="s">
        <v>1</v>
      </c>
      <c r="C111" s="184" t="s">
        <v>1</v>
      </c>
      <c r="D111" s="184" t="s">
        <v>1</v>
      </c>
      <c r="E111" s="184" t="s">
        <v>1</v>
      </c>
      <c r="F111" s="184" t="s">
        <v>1</v>
      </c>
      <c r="G111" s="184" t="s">
        <v>1</v>
      </c>
      <c r="H111" s="184" t="s">
        <v>1</v>
      </c>
      <c r="I111" s="184" t="s">
        <v>1</v>
      </c>
      <c r="J111" s="184" t="s">
        <v>1</v>
      </c>
      <c r="K111" s="184" t="s">
        <v>1</v>
      </c>
      <c r="L111" s="184" t="s">
        <v>1</v>
      </c>
      <c r="M111" s="184" t="s">
        <v>1</v>
      </c>
      <c r="N111" s="184" t="s">
        <v>1</v>
      </c>
      <c r="O111" s="184" t="s">
        <v>1</v>
      </c>
      <c r="Q111" s="181">
        <v>200</v>
      </c>
      <c r="R111" s="153" t="s">
        <v>435</v>
      </c>
      <c r="S111" s="135" t="s">
        <v>436</v>
      </c>
      <c r="T111" s="135" t="s">
        <v>437</v>
      </c>
      <c r="U111" s="694">
        <v>702</v>
      </c>
    </row>
    <row r="112" spans="1:21" ht="12.75">
      <c r="A112" s="153" t="str">
        <f t="shared" si="3"/>
        <v>Sri Lanka</v>
      </c>
      <c r="B112" s="184" t="s">
        <v>1</v>
      </c>
      <c r="C112" s="184" t="s">
        <v>1</v>
      </c>
      <c r="D112" s="184" t="s">
        <v>1</v>
      </c>
      <c r="E112" s="184" t="s">
        <v>1</v>
      </c>
      <c r="F112" s="184" t="s">
        <v>1</v>
      </c>
      <c r="G112" s="184" t="s">
        <v>1</v>
      </c>
      <c r="H112" s="184" t="s">
        <v>1</v>
      </c>
      <c r="I112" s="184" t="s">
        <v>1</v>
      </c>
      <c r="J112" s="184" t="s">
        <v>1</v>
      </c>
      <c r="K112" s="184" t="s">
        <v>1</v>
      </c>
      <c r="L112" s="184" t="s">
        <v>1</v>
      </c>
      <c r="M112" s="184" t="s">
        <v>1</v>
      </c>
      <c r="N112" s="184" t="s">
        <v>1</v>
      </c>
      <c r="O112" s="184" t="s">
        <v>1</v>
      </c>
      <c r="Q112" s="181">
        <v>38</v>
      </c>
      <c r="R112" s="153" t="s">
        <v>438</v>
      </c>
      <c r="S112" s="135" t="s">
        <v>438</v>
      </c>
      <c r="T112" s="135" t="s">
        <v>438</v>
      </c>
      <c r="U112" s="694">
        <v>144</v>
      </c>
    </row>
    <row r="113" spans="1:21" ht="12.75">
      <c r="A113" s="153" t="str">
        <f t="shared" si="3"/>
        <v>Syrian Arab Republic</v>
      </c>
      <c r="B113" s="184" t="s">
        <v>1</v>
      </c>
      <c r="C113" s="184" t="s">
        <v>1</v>
      </c>
      <c r="D113" s="184" t="s">
        <v>1</v>
      </c>
      <c r="E113" s="184" t="s">
        <v>1</v>
      </c>
      <c r="F113" s="184" t="s">
        <v>1</v>
      </c>
      <c r="G113" s="184" t="s">
        <v>1</v>
      </c>
      <c r="H113" s="184" t="s">
        <v>1</v>
      </c>
      <c r="I113" s="184" t="s">
        <v>1</v>
      </c>
      <c r="J113" s="184" t="s">
        <v>1</v>
      </c>
      <c r="K113" s="184" t="s">
        <v>1</v>
      </c>
      <c r="L113" s="184" t="s">
        <v>1</v>
      </c>
      <c r="M113" s="184" t="s">
        <v>1</v>
      </c>
      <c r="N113" s="184" t="s">
        <v>1</v>
      </c>
      <c r="O113" s="184" t="s">
        <v>1</v>
      </c>
      <c r="Q113" s="181">
        <v>212</v>
      </c>
      <c r="R113" s="153" t="s">
        <v>439</v>
      </c>
      <c r="S113" s="135" t="s">
        <v>440</v>
      </c>
      <c r="T113" s="135" t="s">
        <v>441</v>
      </c>
      <c r="U113" s="694">
        <v>760</v>
      </c>
    </row>
    <row r="114" spans="1:21" ht="12.75">
      <c r="A114" s="153" t="str">
        <f t="shared" si="3"/>
        <v>Tajikistan</v>
      </c>
      <c r="B114" s="184" t="s">
        <v>1</v>
      </c>
      <c r="C114" s="184" t="s">
        <v>1</v>
      </c>
      <c r="D114" s="184" t="s">
        <v>1</v>
      </c>
      <c r="E114" s="184" t="s">
        <v>1</v>
      </c>
      <c r="F114" s="184" t="s">
        <v>1</v>
      </c>
      <c r="G114" s="184" t="s">
        <v>1</v>
      </c>
      <c r="H114" s="184" t="s">
        <v>1</v>
      </c>
      <c r="I114" s="184" t="s">
        <v>1</v>
      </c>
      <c r="J114" s="184" t="s">
        <v>1</v>
      </c>
      <c r="K114" s="184" t="s">
        <v>1</v>
      </c>
      <c r="L114" s="184" t="s">
        <v>1</v>
      </c>
      <c r="M114" s="184" t="s">
        <v>1</v>
      </c>
      <c r="N114" s="184" t="s">
        <v>1</v>
      </c>
      <c r="O114" s="184" t="s">
        <v>1</v>
      </c>
      <c r="Q114" s="181">
        <v>208</v>
      </c>
      <c r="R114" s="153" t="s">
        <v>442</v>
      </c>
      <c r="S114" s="135" t="s">
        <v>443</v>
      </c>
      <c r="T114" s="135" t="s">
        <v>444</v>
      </c>
      <c r="U114" s="694">
        <v>762</v>
      </c>
    </row>
    <row r="115" spans="1:21" ht="12.75">
      <c r="A115" s="153" t="str">
        <f t="shared" si="3"/>
        <v>Thailand</v>
      </c>
      <c r="B115" s="184" t="s">
        <v>1</v>
      </c>
      <c r="C115" s="184" t="s">
        <v>1</v>
      </c>
      <c r="D115" s="184" t="s">
        <v>1</v>
      </c>
      <c r="E115" s="184" t="s">
        <v>1</v>
      </c>
      <c r="F115" s="184" t="s">
        <v>1</v>
      </c>
      <c r="G115" s="184" t="s">
        <v>1</v>
      </c>
      <c r="H115" s="184" t="s">
        <v>1</v>
      </c>
      <c r="I115" s="184" t="s">
        <v>1</v>
      </c>
      <c r="J115" s="184" t="s">
        <v>1</v>
      </c>
      <c r="K115" s="184" t="s">
        <v>1</v>
      </c>
      <c r="L115" s="184" t="s">
        <v>1</v>
      </c>
      <c r="M115" s="184" t="s">
        <v>1</v>
      </c>
      <c r="N115" s="184" t="s">
        <v>1</v>
      </c>
      <c r="O115" s="184" t="s">
        <v>1</v>
      </c>
      <c r="Q115" s="181">
        <v>216</v>
      </c>
      <c r="R115" s="153" t="s">
        <v>445</v>
      </c>
      <c r="S115" s="135" t="s">
        <v>446</v>
      </c>
      <c r="T115" s="135" t="s">
        <v>447</v>
      </c>
      <c r="U115" s="694">
        <v>764</v>
      </c>
    </row>
    <row r="116" spans="1:21" ht="12.75">
      <c r="A116" s="153" t="str">
        <f t="shared" si="3"/>
        <v>Turkey</v>
      </c>
      <c r="B116" s="184" t="s">
        <v>1</v>
      </c>
      <c r="C116" s="184" t="s">
        <v>1</v>
      </c>
      <c r="D116" s="184" t="s">
        <v>1</v>
      </c>
      <c r="E116" s="184" t="s">
        <v>1</v>
      </c>
      <c r="F116" s="184" t="s">
        <v>1</v>
      </c>
      <c r="G116" s="184" t="s">
        <v>1</v>
      </c>
      <c r="H116" s="184" t="s">
        <v>1</v>
      </c>
      <c r="I116" s="184" t="s">
        <v>1</v>
      </c>
      <c r="J116" s="184" t="s">
        <v>1</v>
      </c>
      <c r="K116" s="184" t="s">
        <v>1</v>
      </c>
      <c r="L116" s="184" t="s">
        <v>1</v>
      </c>
      <c r="M116" s="184" t="s">
        <v>1</v>
      </c>
      <c r="N116" s="184" t="s">
        <v>1</v>
      </c>
      <c r="O116" s="184" t="s">
        <v>1</v>
      </c>
      <c r="Q116" s="181">
        <v>223</v>
      </c>
      <c r="R116" s="153" t="s">
        <v>448</v>
      </c>
      <c r="S116" s="135" t="s">
        <v>449</v>
      </c>
      <c r="T116" s="135" t="s">
        <v>450</v>
      </c>
      <c r="U116" s="694">
        <v>792</v>
      </c>
    </row>
    <row r="117" spans="1:21" ht="12.75">
      <c r="A117" s="153" t="str">
        <f t="shared" si="3"/>
        <v>Turkmenistan</v>
      </c>
      <c r="B117" s="184" t="s">
        <v>1</v>
      </c>
      <c r="C117" s="184" t="s">
        <v>1</v>
      </c>
      <c r="D117" s="184" t="s">
        <v>1</v>
      </c>
      <c r="E117" s="184" t="s">
        <v>1</v>
      </c>
      <c r="F117" s="184" t="s">
        <v>1</v>
      </c>
      <c r="G117" s="184" t="s">
        <v>1</v>
      </c>
      <c r="H117" s="184" t="s">
        <v>1</v>
      </c>
      <c r="I117" s="184" t="s">
        <v>1</v>
      </c>
      <c r="J117" s="184" t="s">
        <v>1</v>
      </c>
      <c r="K117" s="184" t="s">
        <v>1</v>
      </c>
      <c r="L117" s="184" t="s">
        <v>1</v>
      </c>
      <c r="M117" s="184" t="s">
        <v>1</v>
      </c>
      <c r="N117" s="184" t="s">
        <v>1</v>
      </c>
      <c r="O117" s="184" t="s">
        <v>1</v>
      </c>
      <c r="Q117" s="181">
        <v>213</v>
      </c>
      <c r="R117" s="153" t="s">
        <v>451</v>
      </c>
      <c r="S117" s="135" t="s">
        <v>452</v>
      </c>
      <c r="T117" s="135" t="s">
        <v>453</v>
      </c>
      <c r="U117" s="694">
        <v>795</v>
      </c>
    </row>
    <row r="118" spans="1:21" ht="12.75">
      <c r="A118" s="153" t="str">
        <f t="shared" si="3"/>
        <v>United Arab Emirates</v>
      </c>
      <c r="B118" s="184" t="s">
        <v>1</v>
      </c>
      <c r="C118" s="184" t="s">
        <v>1</v>
      </c>
      <c r="D118" s="184" t="s">
        <v>1</v>
      </c>
      <c r="E118" s="184" t="s">
        <v>1</v>
      </c>
      <c r="F118" s="184" t="s">
        <v>1</v>
      </c>
      <c r="G118" s="184" t="s">
        <v>1</v>
      </c>
      <c r="H118" s="184" t="s">
        <v>1</v>
      </c>
      <c r="I118" s="184" t="s">
        <v>1</v>
      </c>
      <c r="J118" s="184" t="s">
        <v>1</v>
      </c>
      <c r="K118" s="184" t="s">
        <v>1</v>
      </c>
      <c r="L118" s="184" t="s">
        <v>1</v>
      </c>
      <c r="M118" s="184" t="s">
        <v>1</v>
      </c>
      <c r="N118" s="184" t="s">
        <v>1</v>
      </c>
      <c r="O118" s="184" t="s">
        <v>1</v>
      </c>
      <c r="Q118" s="181">
        <v>225</v>
      </c>
      <c r="R118" s="153" t="s">
        <v>454</v>
      </c>
      <c r="S118" s="135" t="s">
        <v>455</v>
      </c>
      <c r="T118" s="135" t="s">
        <v>456</v>
      </c>
      <c r="U118" s="694">
        <v>784</v>
      </c>
    </row>
    <row r="119" spans="1:21" ht="12.75">
      <c r="A119" s="153" t="str">
        <f t="shared" si="3"/>
        <v>Uzbekistan</v>
      </c>
      <c r="B119" s="184" t="s">
        <v>1</v>
      </c>
      <c r="C119" s="184" t="s">
        <v>1</v>
      </c>
      <c r="D119" s="184" t="s">
        <v>1</v>
      </c>
      <c r="E119" s="184" t="s">
        <v>1</v>
      </c>
      <c r="F119" s="184" t="s">
        <v>1</v>
      </c>
      <c r="G119" s="184" t="s">
        <v>1</v>
      </c>
      <c r="H119" s="184" t="s">
        <v>1</v>
      </c>
      <c r="I119" s="184" t="s">
        <v>1</v>
      </c>
      <c r="J119" s="184" t="s">
        <v>1</v>
      </c>
      <c r="K119" s="184" t="s">
        <v>1</v>
      </c>
      <c r="L119" s="184" t="s">
        <v>1</v>
      </c>
      <c r="M119" s="184" t="s">
        <v>1</v>
      </c>
      <c r="N119" s="184" t="s">
        <v>1</v>
      </c>
      <c r="O119" s="184" t="s">
        <v>1</v>
      </c>
      <c r="Q119" s="181">
        <v>235</v>
      </c>
      <c r="R119" s="153" t="s">
        <v>457</v>
      </c>
      <c r="S119" s="135" t="s">
        <v>458</v>
      </c>
      <c r="T119" s="135" t="s">
        <v>459</v>
      </c>
      <c r="U119" s="694">
        <v>860</v>
      </c>
    </row>
    <row r="120" spans="1:21" ht="12.75">
      <c r="A120" s="153" t="str">
        <f t="shared" si="3"/>
        <v>Viet Nam</v>
      </c>
      <c r="B120" s="184" t="s">
        <v>1</v>
      </c>
      <c r="C120" s="184" t="s">
        <v>1</v>
      </c>
      <c r="D120" s="184" t="s">
        <v>1</v>
      </c>
      <c r="E120" s="184" t="s">
        <v>1</v>
      </c>
      <c r="F120" s="184" t="s">
        <v>1</v>
      </c>
      <c r="G120" s="184" t="s">
        <v>1</v>
      </c>
      <c r="H120" s="184" t="s">
        <v>1</v>
      </c>
      <c r="I120" s="184" t="s">
        <v>1</v>
      </c>
      <c r="J120" s="184" t="s">
        <v>1</v>
      </c>
      <c r="K120" s="184" t="s">
        <v>1</v>
      </c>
      <c r="L120" s="184" t="s">
        <v>1</v>
      </c>
      <c r="M120" s="184" t="s">
        <v>1</v>
      </c>
      <c r="N120" s="184" t="s">
        <v>1</v>
      </c>
      <c r="O120" s="184" t="s">
        <v>1</v>
      </c>
      <c r="Q120" s="181">
        <v>237</v>
      </c>
      <c r="R120" s="153" t="s">
        <v>460</v>
      </c>
      <c r="S120" s="135" t="s">
        <v>460</v>
      </c>
      <c r="T120" s="135" t="s">
        <v>460</v>
      </c>
      <c r="U120" s="694">
        <v>704</v>
      </c>
    </row>
    <row r="121" spans="1:21" ht="13.5" thickBot="1">
      <c r="A121" s="185" t="str">
        <f t="shared" si="3"/>
        <v>Yemen</v>
      </c>
      <c r="B121" s="186" t="s">
        <v>1</v>
      </c>
      <c r="C121" s="186" t="s">
        <v>1</v>
      </c>
      <c r="D121" s="186" t="s">
        <v>1</v>
      </c>
      <c r="E121" s="186" t="s">
        <v>1</v>
      </c>
      <c r="F121" s="186" t="s">
        <v>1</v>
      </c>
      <c r="G121" s="186" t="s">
        <v>1</v>
      </c>
      <c r="H121" s="186" t="s">
        <v>1</v>
      </c>
      <c r="I121" s="186" t="s">
        <v>1</v>
      </c>
      <c r="J121" s="186" t="s">
        <v>1</v>
      </c>
      <c r="K121" s="186" t="s">
        <v>1</v>
      </c>
      <c r="L121" s="186" t="s">
        <v>1</v>
      </c>
      <c r="M121" s="186" t="s">
        <v>1</v>
      </c>
      <c r="N121" s="186" t="s">
        <v>1</v>
      </c>
      <c r="O121" s="186" t="s">
        <v>1</v>
      </c>
      <c r="Q121" s="181">
        <v>249</v>
      </c>
      <c r="R121" s="185" t="s">
        <v>461</v>
      </c>
      <c r="S121" s="135" t="s">
        <v>462</v>
      </c>
      <c r="T121" s="135" t="s">
        <v>461</v>
      </c>
      <c r="U121" s="694">
        <v>887</v>
      </c>
    </row>
    <row r="122" spans="1:21" s="586" customFormat="1" ht="12.75">
      <c r="A122" s="145" t="str">
        <f t="shared" si="3"/>
        <v>* Data exclude those for Taiwan Province of China, Hong Kong Special Administrative Region and Macau Special Administrative Region.</v>
      </c>
      <c r="B122" s="591"/>
      <c r="C122" s="591"/>
      <c r="D122" s="591"/>
      <c r="E122" s="591"/>
      <c r="F122" s="591"/>
      <c r="G122" s="591"/>
      <c r="H122" s="591"/>
      <c r="I122" s="591"/>
      <c r="J122" s="591"/>
      <c r="K122" s="591"/>
      <c r="L122" s="591"/>
      <c r="M122" s="591"/>
      <c r="N122" s="591"/>
      <c r="O122" s="591"/>
      <c r="Q122" s="590"/>
      <c r="R122" s="145" t="s">
        <v>943</v>
      </c>
      <c r="S122" s="188" t="s">
        <v>847</v>
      </c>
      <c r="T122" s="189" t="s">
        <v>848</v>
      </c>
      <c r="U122" s="698"/>
    </row>
    <row r="123" spans="1:21" s="191" customFormat="1" ht="12.75">
      <c r="A123" s="178" t="str">
        <f t="shared" si="3"/>
        <v>OCEANIA </v>
      </c>
      <c r="B123" s="190">
        <f aca="true" t="shared" si="4" ref="B123:O123">SUM(B124:B143)</f>
        <v>0</v>
      </c>
      <c r="C123" s="190">
        <f t="shared" si="4"/>
        <v>0</v>
      </c>
      <c r="D123" s="190">
        <f t="shared" si="4"/>
        <v>0</v>
      </c>
      <c r="E123" s="190">
        <f t="shared" si="4"/>
        <v>0</v>
      </c>
      <c r="F123" s="190">
        <f t="shared" si="4"/>
        <v>0</v>
      </c>
      <c r="G123" s="190">
        <f t="shared" si="4"/>
        <v>0</v>
      </c>
      <c r="H123" s="190">
        <f t="shared" si="4"/>
        <v>0</v>
      </c>
      <c r="I123" s="190">
        <f>SUM(I124:I143)</f>
        <v>0</v>
      </c>
      <c r="J123" s="190">
        <f t="shared" si="4"/>
        <v>0</v>
      </c>
      <c r="K123" s="190">
        <f t="shared" si="4"/>
        <v>0</v>
      </c>
      <c r="L123" s="190">
        <f t="shared" si="4"/>
        <v>0</v>
      </c>
      <c r="M123" s="190">
        <f t="shared" si="4"/>
        <v>0</v>
      </c>
      <c r="N123" s="190">
        <f t="shared" si="4"/>
        <v>0</v>
      </c>
      <c r="O123" s="190">
        <f t="shared" si="4"/>
        <v>0</v>
      </c>
      <c r="Q123" s="192"/>
      <c r="R123" s="178" t="s">
        <v>463</v>
      </c>
      <c r="S123" s="191" t="s">
        <v>464</v>
      </c>
      <c r="T123" s="191" t="s">
        <v>465</v>
      </c>
      <c r="U123" s="699"/>
    </row>
    <row r="124" spans="1:21" ht="12.75">
      <c r="A124" s="153" t="str">
        <f t="shared" si="3"/>
        <v>American Samoa</v>
      </c>
      <c r="B124" s="184" t="s">
        <v>1</v>
      </c>
      <c r="C124" s="184" t="s">
        <v>1</v>
      </c>
      <c r="D124" s="184" t="s">
        <v>1</v>
      </c>
      <c r="E124" s="184" t="s">
        <v>1</v>
      </c>
      <c r="F124" s="184" t="s">
        <v>1</v>
      </c>
      <c r="G124" s="184" t="s">
        <v>1</v>
      </c>
      <c r="H124" s="184" t="s">
        <v>1</v>
      </c>
      <c r="I124" s="184" t="s">
        <v>1</v>
      </c>
      <c r="J124" s="184" t="s">
        <v>1</v>
      </c>
      <c r="K124" s="184" t="s">
        <v>1</v>
      </c>
      <c r="L124" s="184" t="s">
        <v>1</v>
      </c>
      <c r="M124" s="184" t="s">
        <v>1</v>
      </c>
      <c r="N124" s="184" t="s">
        <v>1</v>
      </c>
      <c r="O124" s="184" t="s">
        <v>1</v>
      </c>
      <c r="Q124" s="181">
        <v>5</v>
      </c>
      <c r="R124" s="153" t="s">
        <v>466</v>
      </c>
      <c r="S124" s="135" t="s">
        <v>467</v>
      </c>
      <c r="T124" s="135" t="s">
        <v>468</v>
      </c>
      <c r="U124" s="694">
        <v>882</v>
      </c>
    </row>
    <row r="125" spans="1:21" ht="12.75">
      <c r="A125" s="153" t="str">
        <f t="shared" si="3"/>
        <v>Australia</v>
      </c>
      <c r="B125" s="184" t="s">
        <v>1</v>
      </c>
      <c r="C125" s="184" t="s">
        <v>1</v>
      </c>
      <c r="D125" s="184" t="s">
        <v>1</v>
      </c>
      <c r="E125" s="184" t="s">
        <v>1</v>
      </c>
      <c r="F125" s="184" t="s">
        <v>1</v>
      </c>
      <c r="G125" s="184" t="s">
        <v>1</v>
      </c>
      <c r="H125" s="184" t="s">
        <v>1</v>
      </c>
      <c r="I125" s="184" t="s">
        <v>1</v>
      </c>
      <c r="J125" s="184" t="s">
        <v>1</v>
      </c>
      <c r="K125" s="184" t="s">
        <v>1</v>
      </c>
      <c r="L125" s="184" t="s">
        <v>1</v>
      </c>
      <c r="M125" s="184" t="s">
        <v>1</v>
      </c>
      <c r="N125" s="184" t="s">
        <v>1</v>
      </c>
      <c r="O125" s="184" t="s">
        <v>1</v>
      </c>
      <c r="Q125" s="181">
        <v>10</v>
      </c>
      <c r="R125" s="159" t="s">
        <v>469</v>
      </c>
      <c r="S125" s="135" t="s">
        <v>470</v>
      </c>
      <c r="T125" s="135" t="s">
        <v>469</v>
      </c>
      <c r="U125" s="694">
        <v>36</v>
      </c>
    </row>
    <row r="126" spans="1:21" ht="12.75">
      <c r="A126" s="153" t="str">
        <f t="shared" si="3"/>
        <v>Cook Islands</v>
      </c>
      <c r="B126" s="184" t="s">
        <v>1</v>
      </c>
      <c r="C126" s="184" t="s">
        <v>1</v>
      </c>
      <c r="D126" s="184" t="s">
        <v>1</v>
      </c>
      <c r="E126" s="184" t="s">
        <v>1</v>
      </c>
      <c r="F126" s="184" t="s">
        <v>1</v>
      </c>
      <c r="G126" s="184" t="s">
        <v>1</v>
      </c>
      <c r="H126" s="184" t="s">
        <v>1</v>
      </c>
      <c r="I126" s="184" t="s">
        <v>1</v>
      </c>
      <c r="J126" s="184" t="s">
        <v>1</v>
      </c>
      <c r="K126" s="184" t="s">
        <v>1</v>
      </c>
      <c r="L126" s="184" t="s">
        <v>1</v>
      </c>
      <c r="M126" s="184" t="s">
        <v>1</v>
      </c>
      <c r="N126" s="184" t="s">
        <v>1</v>
      </c>
      <c r="O126" s="184" t="s">
        <v>1</v>
      </c>
      <c r="Q126" s="181">
        <v>47</v>
      </c>
      <c r="R126" s="159" t="s">
        <v>471</v>
      </c>
      <c r="S126" s="135" t="s">
        <v>472</v>
      </c>
      <c r="T126" s="135" t="s">
        <v>473</v>
      </c>
      <c r="U126" s="694">
        <v>184</v>
      </c>
    </row>
    <row r="127" spans="1:21" ht="12.75">
      <c r="A127" s="153" t="str">
        <f t="shared" si="3"/>
        <v>The Republic of the Fiji Islands</v>
      </c>
      <c r="B127" s="184" t="s">
        <v>1</v>
      </c>
      <c r="C127" s="184" t="s">
        <v>1</v>
      </c>
      <c r="D127" s="184" t="s">
        <v>1</v>
      </c>
      <c r="E127" s="184" t="s">
        <v>1</v>
      </c>
      <c r="F127" s="184" t="s">
        <v>1</v>
      </c>
      <c r="G127" s="184" t="s">
        <v>1</v>
      </c>
      <c r="H127" s="184" t="s">
        <v>1</v>
      </c>
      <c r="I127" s="184" t="s">
        <v>1</v>
      </c>
      <c r="J127" s="184" t="s">
        <v>1</v>
      </c>
      <c r="K127" s="184" t="s">
        <v>1</v>
      </c>
      <c r="L127" s="184" t="s">
        <v>1</v>
      </c>
      <c r="M127" s="184" t="s">
        <v>1</v>
      </c>
      <c r="N127" s="184" t="s">
        <v>1</v>
      </c>
      <c r="O127" s="184" t="s">
        <v>1</v>
      </c>
      <c r="Q127" s="181">
        <v>66</v>
      </c>
      <c r="R127" s="193" t="s">
        <v>874</v>
      </c>
      <c r="S127" s="135" t="s">
        <v>875</v>
      </c>
      <c r="T127" s="135" t="s">
        <v>876</v>
      </c>
      <c r="U127" s="694">
        <v>242</v>
      </c>
    </row>
    <row r="128" spans="1:21" ht="12.75">
      <c r="A128" s="153" t="str">
        <f t="shared" si="3"/>
        <v>French Polynesia</v>
      </c>
      <c r="B128" s="184" t="s">
        <v>1</v>
      </c>
      <c r="C128" s="184" t="s">
        <v>1</v>
      </c>
      <c r="D128" s="184" t="s">
        <v>1</v>
      </c>
      <c r="E128" s="184" t="s">
        <v>1</v>
      </c>
      <c r="F128" s="184" t="s">
        <v>1</v>
      </c>
      <c r="G128" s="184" t="s">
        <v>1</v>
      </c>
      <c r="H128" s="184" t="s">
        <v>1</v>
      </c>
      <c r="I128" s="184" t="s">
        <v>1</v>
      </c>
      <c r="J128" s="184" t="s">
        <v>1</v>
      </c>
      <c r="K128" s="184" t="s">
        <v>1</v>
      </c>
      <c r="L128" s="184" t="s">
        <v>1</v>
      </c>
      <c r="M128" s="184" t="s">
        <v>1</v>
      </c>
      <c r="N128" s="184" t="s">
        <v>1</v>
      </c>
      <c r="O128" s="184" t="s">
        <v>1</v>
      </c>
      <c r="Q128" s="181">
        <v>70</v>
      </c>
      <c r="R128" s="159" t="s">
        <v>474</v>
      </c>
      <c r="S128" s="135" t="s">
        <v>475</v>
      </c>
      <c r="T128" s="135" t="s">
        <v>476</v>
      </c>
      <c r="U128" s="694">
        <v>258</v>
      </c>
    </row>
    <row r="129" spans="1:21" ht="12.75">
      <c r="A129" s="153" t="str">
        <f t="shared" si="3"/>
        <v>Guam</v>
      </c>
      <c r="B129" s="184" t="s">
        <v>1</v>
      </c>
      <c r="C129" s="184" t="s">
        <v>1</v>
      </c>
      <c r="D129" s="184" t="s">
        <v>1</v>
      </c>
      <c r="E129" s="184" t="s">
        <v>1</v>
      </c>
      <c r="F129" s="184" t="s">
        <v>1</v>
      </c>
      <c r="G129" s="184" t="s">
        <v>1</v>
      </c>
      <c r="H129" s="184" t="s">
        <v>1</v>
      </c>
      <c r="I129" s="184" t="s">
        <v>1</v>
      </c>
      <c r="J129" s="184" t="s">
        <v>1</v>
      </c>
      <c r="K129" s="184" t="s">
        <v>1</v>
      </c>
      <c r="L129" s="184" t="s">
        <v>1</v>
      </c>
      <c r="M129" s="184" t="s">
        <v>1</v>
      </c>
      <c r="N129" s="184" t="s">
        <v>1</v>
      </c>
      <c r="O129" s="184" t="s">
        <v>1</v>
      </c>
      <c r="Q129" s="181">
        <v>88</v>
      </c>
      <c r="R129" s="159" t="s">
        <v>477</v>
      </c>
      <c r="S129" s="135" t="s">
        <v>477</v>
      </c>
      <c r="T129" s="135" t="s">
        <v>477</v>
      </c>
      <c r="U129" s="694">
        <v>316</v>
      </c>
    </row>
    <row r="130" spans="1:21" ht="12.75">
      <c r="A130" s="153" t="str">
        <f t="shared" si="3"/>
        <v>Kiribati</v>
      </c>
      <c r="B130" s="184" t="s">
        <v>1</v>
      </c>
      <c r="C130" s="184" t="s">
        <v>1</v>
      </c>
      <c r="D130" s="184" t="s">
        <v>1</v>
      </c>
      <c r="E130" s="184" t="s">
        <v>1</v>
      </c>
      <c r="F130" s="184" t="s">
        <v>1</v>
      </c>
      <c r="G130" s="184" t="s">
        <v>1</v>
      </c>
      <c r="H130" s="184" t="s">
        <v>1</v>
      </c>
      <c r="I130" s="184" t="s">
        <v>1</v>
      </c>
      <c r="J130" s="184" t="s">
        <v>1</v>
      </c>
      <c r="K130" s="184" t="s">
        <v>1</v>
      </c>
      <c r="L130" s="184" t="s">
        <v>1</v>
      </c>
      <c r="M130" s="184" t="s">
        <v>1</v>
      </c>
      <c r="N130" s="184" t="s">
        <v>1</v>
      </c>
      <c r="O130" s="184" t="s">
        <v>1</v>
      </c>
      <c r="Q130" s="181">
        <v>83</v>
      </c>
      <c r="R130" s="159" t="s">
        <v>478</v>
      </c>
      <c r="S130" s="135" t="s">
        <v>478</v>
      </c>
      <c r="T130" s="135" t="s">
        <v>478</v>
      </c>
      <c r="U130" s="694">
        <v>296</v>
      </c>
    </row>
    <row r="131" spans="1:21" ht="12.75">
      <c r="A131" s="153" t="str">
        <f t="shared" si="3"/>
        <v>Nauru</v>
      </c>
      <c r="B131" s="184" t="s">
        <v>1</v>
      </c>
      <c r="C131" s="184" t="s">
        <v>1</v>
      </c>
      <c r="D131" s="184" t="s">
        <v>1</v>
      </c>
      <c r="E131" s="184" t="s">
        <v>1</v>
      </c>
      <c r="F131" s="184" t="s">
        <v>1</v>
      </c>
      <c r="G131" s="184" t="s">
        <v>1</v>
      </c>
      <c r="H131" s="184" t="s">
        <v>1</v>
      </c>
      <c r="I131" s="184" t="s">
        <v>1</v>
      </c>
      <c r="J131" s="184" t="s">
        <v>1</v>
      </c>
      <c r="K131" s="184" t="s">
        <v>1</v>
      </c>
      <c r="L131" s="184" t="s">
        <v>1</v>
      </c>
      <c r="M131" s="184" t="s">
        <v>1</v>
      </c>
      <c r="N131" s="184" t="s">
        <v>1</v>
      </c>
      <c r="O131" s="184" t="s">
        <v>1</v>
      </c>
      <c r="Q131" s="181">
        <v>148</v>
      </c>
      <c r="R131" s="159" t="s">
        <v>479</v>
      </c>
      <c r="S131" s="135" t="s">
        <v>479</v>
      </c>
      <c r="T131" s="135" t="s">
        <v>479</v>
      </c>
      <c r="U131" s="694">
        <v>520</v>
      </c>
    </row>
    <row r="132" spans="1:21" ht="12.75">
      <c r="A132" s="153" t="str">
        <f t="shared" si="3"/>
        <v>New Caledonia</v>
      </c>
      <c r="B132" s="184" t="s">
        <v>1</v>
      </c>
      <c r="C132" s="184" t="s">
        <v>1</v>
      </c>
      <c r="D132" s="184" t="s">
        <v>1</v>
      </c>
      <c r="E132" s="184" t="s">
        <v>1</v>
      </c>
      <c r="F132" s="184" t="s">
        <v>1</v>
      </c>
      <c r="G132" s="184" t="s">
        <v>1</v>
      </c>
      <c r="H132" s="184" t="s">
        <v>1</v>
      </c>
      <c r="I132" s="184" t="s">
        <v>1</v>
      </c>
      <c r="J132" s="184" t="s">
        <v>1</v>
      </c>
      <c r="K132" s="184" t="s">
        <v>1</v>
      </c>
      <c r="L132" s="184" t="s">
        <v>1</v>
      </c>
      <c r="M132" s="184" t="s">
        <v>1</v>
      </c>
      <c r="N132" s="184" t="s">
        <v>1</v>
      </c>
      <c r="O132" s="184" t="s">
        <v>1</v>
      </c>
      <c r="Q132" s="181">
        <v>153</v>
      </c>
      <c r="R132" s="159" t="s">
        <v>480</v>
      </c>
      <c r="S132" s="135" t="s">
        <v>481</v>
      </c>
      <c r="T132" s="135" t="s">
        <v>482</v>
      </c>
      <c r="U132" s="694">
        <v>540</v>
      </c>
    </row>
    <row r="133" spans="1:21" ht="12.75">
      <c r="A133" s="153" t="str">
        <f t="shared" si="3"/>
        <v>New Zealand</v>
      </c>
      <c r="B133" s="184" t="s">
        <v>1</v>
      </c>
      <c r="C133" s="184" t="s">
        <v>1</v>
      </c>
      <c r="D133" s="184" t="s">
        <v>1</v>
      </c>
      <c r="E133" s="184" t="s">
        <v>1</v>
      </c>
      <c r="F133" s="184" t="s">
        <v>1</v>
      </c>
      <c r="G133" s="184" t="s">
        <v>1</v>
      </c>
      <c r="H133" s="184" t="s">
        <v>1</v>
      </c>
      <c r="I133" s="184" t="s">
        <v>1</v>
      </c>
      <c r="J133" s="184" t="s">
        <v>1</v>
      </c>
      <c r="K133" s="184" t="s">
        <v>1</v>
      </c>
      <c r="L133" s="184" t="s">
        <v>1</v>
      </c>
      <c r="M133" s="184" t="s">
        <v>1</v>
      </c>
      <c r="N133" s="184" t="s">
        <v>1</v>
      </c>
      <c r="O133" s="184" t="s">
        <v>1</v>
      </c>
      <c r="Q133" s="181">
        <v>156</v>
      </c>
      <c r="R133" s="159" t="s">
        <v>483</v>
      </c>
      <c r="S133" s="135" t="s">
        <v>484</v>
      </c>
      <c r="T133" s="135" t="s">
        <v>485</v>
      </c>
      <c r="U133" s="694">
        <v>554</v>
      </c>
    </row>
    <row r="134" spans="1:21" ht="12.75">
      <c r="A134" s="153" t="str">
        <f t="shared" si="3"/>
        <v>Niue</v>
      </c>
      <c r="B134" s="184" t="s">
        <v>1</v>
      </c>
      <c r="C134" s="184" t="s">
        <v>1</v>
      </c>
      <c r="D134" s="184" t="s">
        <v>1</v>
      </c>
      <c r="E134" s="184" t="s">
        <v>1</v>
      </c>
      <c r="F134" s="184" t="s">
        <v>1</v>
      </c>
      <c r="G134" s="184" t="s">
        <v>1</v>
      </c>
      <c r="H134" s="184" t="s">
        <v>1</v>
      </c>
      <c r="I134" s="184" t="s">
        <v>1</v>
      </c>
      <c r="J134" s="184" t="s">
        <v>1</v>
      </c>
      <c r="K134" s="184" t="s">
        <v>1</v>
      </c>
      <c r="L134" s="184" t="s">
        <v>1</v>
      </c>
      <c r="M134" s="184" t="s">
        <v>1</v>
      </c>
      <c r="N134" s="184" t="s">
        <v>1</v>
      </c>
      <c r="O134" s="184" t="s">
        <v>1</v>
      </c>
      <c r="Q134" s="181">
        <v>160</v>
      </c>
      <c r="R134" s="159" t="s">
        <v>486</v>
      </c>
      <c r="S134" s="135" t="s">
        <v>487</v>
      </c>
      <c r="T134" s="135" t="s">
        <v>486</v>
      </c>
      <c r="U134" s="694">
        <v>570</v>
      </c>
    </row>
    <row r="135" spans="1:21" ht="12.75">
      <c r="A135" s="153" t="str">
        <f t="shared" si="3"/>
        <v>Palau</v>
      </c>
      <c r="B135" s="184"/>
      <c r="C135" s="184"/>
      <c r="D135" s="184"/>
      <c r="E135" s="184"/>
      <c r="F135" s="184"/>
      <c r="G135" s="184"/>
      <c r="H135" s="184"/>
      <c r="I135" s="184"/>
      <c r="J135" s="184"/>
      <c r="K135" s="184"/>
      <c r="L135" s="184"/>
      <c r="M135" s="184"/>
      <c r="N135" s="184"/>
      <c r="O135" s="184"/>
      <c r="Q135" s="181">
        <v>180</v>
      </c>
      <c r="R135" s="193" t="s">
        <v>488</v>
      </c>
      <c r="S135" s="135" t="s">
        <v>489</v>
      </c>
      <c r="T135" s="135" t="s">
        <v>488</v>
      </c>
      <c r="U135" s="694">
        <v>585</v>
      </c>
    </row>
    <row r="136" spans="1:21" ht="12.75">
      <c r="A136" s="153" t="str">
        <f t="shared" si="3"/>
        <v>Papua New Guinea</v>
      </c>
      <c r="B136" s="184" t="s">
        <v>1</v>
      </c>
      <c r="C136" s="184" t="s">
        <v>1</v>
      </c>
      <c r="D136" s="184" t="s">
        <v>1</v>
      </c>
      <c r="E136" s="184" t="s">
        <v>1</v>
      </c>
      <c r="F136" s="184" t="s">
        <v>1</v>
      </c>
      <c r="G136" s="184" t="s">
        <v>1</v>
      </c>
      <c r="H136" s="184" t="s">
        <v>1</v>
      </c>
      <c r="I136" s="184" t="s">
        <v>1</v>
      </c>
      <c r="J136" s="184" t="s">
        <v>1</v>
      </c>
      <c r="K136" s="184" t="s">
        <v>1</v>
      </c>
      <c r="L136" s="184" t="s">
        <v>1</v>
      </c>
      <c r="M136" s="184" t="s">
        <v>1</v>
      </c>
      <c r="N136" s="184" t="s">
        <v>1</v>
      </c>
      <c r="O136" s="184" t="s">
        <v>1</v>
      </c>
      <c r="Q136" s="181">
        <v>168</v>
      </c>
      <c r="R136" s="159" t="s">
        <v>490</v>
      </c>
      <c r="S136" s="135" t="s">
        <v>491</v>
      </c>
      <c r="T136" s="135" t="s">
        <v>492</v>
      </c>
      <c r="U136" s="694">
        <v>598</v>
      </c>
    </row>
    <row r="137" spans="1:21" ht="12.75">
      <c r="A137" s="153" t="str">
        <f t="shared" si="3"/>
        <v>Samoa</v>
      </c>
      <c r="B137" s="184" t="s">
        <v>1</v>
      </c>
      <c r="C137" s="184" t="s">
        <v>1</v>
      </c>
      <c r="D137" s="184" t="s">
        <v>1</v>
      </c>
      <c r="E137" s="184" t="s">
        <v>1</v>
      </c>
      <c r="F137" s="184" t="s">
        <v>1</v>
      </c>
      <c r="G137" s="184" t="s">
        <v>1</v>
      </c>
      <c r="H137" s="184" t="s">
        <v>1</v>
      </c>
      <c r="I137" s="184" t="s">
        <v>1</v>
      </c>
      <c r="J137" s="184" t="s">
        <v>1</v>
      </c>
      <c r="K137" s="184" t="s">
        <v>1</v>
      </c>
      <c r="L137" s="184" t="s">
        <v>1</v>
      </c>
      <c r="M137" s="184" t="s">
        <v>1</v>
      </c>
      <c r="N137" s="184" t="s">
        <v>1</v>
      </c>
      <c r="O137" s="184" t="s">
        <v>1</v>
      </c>
      <c r="Q137" s="181">
        <v>244</v>
      </c>
      <c r="R137" s="159" t="s">
        <v>493</v>
      </c>
      <c r="S137" s="135" t="s">
        <v>493</v>
      </c>
      <c r="T137" s="135" t="s">
        <v>493</v>
      </c>
      <c r="U137" s="694">
        <v>882</v>
      </c>
    </row>
    <row r="138" spans="1:21" ht="12.75">
      <c r="A138" s="153" t="str">
        <f t="shared" si="3"/>
        <v>Solomon Islands</v>
      </c>
      <c r="B138" s="184" t="s">
        <v>1</v>
      </c>
      <c r="C138" s="184" t="s">
        <v>1</v>
      </c>
      <c r="D138" s="184" t="s">
        <v>1</v>
      </c>
      <c r="E138" s="184" t="s">
        <v>1</v>
      </c>
      <c r="F138" s="184" t="s">
        <v>1</v>
      </c>
      <c r="G138" s="184" t="s">
        <v>1</v>
      </c>
      <c r="H138" s="184" t="s">
        <v>1</v>
      </c>
      <c r="I138" s="184" t="s">
        <v>1</v>
      </c>
      <c r="J138" s="184" t="s">
        <v>1</v>
      </c>
      <c r="K138" s="184" t="s">
        <v>1</v>
      </c>
      <c r="L138" s="184" t="s">
        <v>1</v>
      </c>
      <c r="M138" s="184" t="s">
        <v>1</v>
      </c>
      <c r="N138" s="184" t="s">
        <v>1</v>
      </c>
      <c r="O138" s="184" t="s">
        <v>1</v>
      </c>
      <c r="Q138" s="181">
        <v>25</v>
      </c>
      <c r="R138" s="159" t="s">
        <v>494</v>
      </c>
      <c r="S138" s="135" t="s">
        <v>495</v>
      </c>
      <c r="T138" s="135" t="s">
        <v>496</v>
      </c>
      <c r="U138" s="694">
        <v>90</v>
      </c>
    </row>
    <row r="139" spans="1:21" ht="12.75">
      <c r="A139" s="153" t="str">
        <f t="shared" si="3"/>
        <v>Tokelau</v>
      </c>
      <c r="B139" s="184"/>
      <c r="C139" s="184"/>
      <c r="D139" s="184"/>
      <c r="E139" s="184"/>
      <c r="F139" s="184"/>
      <c r="G139" s="184"/>
      <c r="H139" s="184"/>
      <c r="I139" s="184"/>
      <c r="J139" s="184"/>
      <c r="K139" s="184"/>
      <c r="L139" s="184"/>
      <c r="M139" s="184"/>
      <c r="N139" s="184"/>
      <c r="O139" s="184"/>
      <c r="Q139" s="181">
        <v>218</v>
      </c>
      <c r="R139" s="159" t="s">
        <v>497</v>
      </c>
      <c r="S139" s="135" t="s">
        <v>498</v>
      </c>
      <c r="T139" s="135" t="s">
        <v>497</v>
      </c>
      <c r="U139" s="694">
        <v>772</v>
      </c>
    </row>
    <row r="140" spans="1:21" ht="12.75">
      <c r="A140" s="153" t="str">
        <f t="shared" si="3"/>
        <v>Tonga</v>
      </c>
      <c r="B140" s="184" t="s">
        <v>1</v>
      </c>
      <c r="C140" s="184" t="s">
        <v>1</v>
      </c>
      <c r="D140" s="184" t="s">
        <v>1</v>
      </c>
      <c r="E140" s="184" t="s">
        <v>1</v>
      </c>
      <c r="F140" s="184" t="s">
        <v>1</v>
      </c>
      <c r="G140" s="184" t="s">
        <v>1</v>
      </c>
      <c r="H140" s="184" t="s">
        <v>1</v>
      </c>
      <c r="I140" s="184" t="s">
        <v>1</v>
      </c>
      <c r="J140" s="184" t="s">
        <v>1</v>
      </c>
      <c r="K140" s="184" t="s">
        <v>1</v>
      </c>
      <c r="L140" s="184" t="s">
        <v>1</v>
      </c>
      <c r="M140" s="184" t="s">
        <v>1</v>
      </c>
      <c r="N140" s="184" t="s">
        <v>1</v>
      </c>
      <c r="O140" s="184" t="s">
        <v>1</v>
      </c>
      <c r="Q140" s="181">
        <v>219</v>
      </c>
      <c r="R140" s="159" t="s">
        <v>499</v>
      </c>
      <c r="S140" s="135" t="s">
        <v>499</v>
      </c>
      <c r="T140" s="135" t="s">
        <v>499</v>
      </c>
      <c r="U140" s="694">
        <v>776</v>
      </c>
    </row>
    <row r="141" spans="1:21" ht="12.75">
      <c r="A141" s="153" t="str">
        <f t="shared" si="3"/>
        <v>Tuvalu </v>
      </c>
      <c r="B141" s="184" t="s">
        <v>1</v>
      </c>
      <c r="C141" s="184" t="s">
        <v>1</v>
      </c>
      <c r="D141" s="184" t="s">
        <v>1</v>
      </c>
      <c r="E141" s="184" t="s">
        <v>1</v>
      </c>
      <c r="F141" s="184" t="s">
        <v>1</v>
      </c>
      <c r="G141" s="184" t="s">
        <v>1</v>
      </c>
      <c r="H141" s="184" t="s">
        <v>1</v>
      </c>
      <c r="I141" s="184" t="s">
        <v>1</v>
      </c>
      <c r="J141" s="184" t="s">
        <v>1</v>
      </c>
      <c r="K141" s="184" t="s">
        <v>1</v>
      </c>
      <c r="L141" s="184" t="s">
        <v>1</v>
      </c>
      <c r="M141" s="184" t="s">
        <v>1</v>
      </c>
      <c r="N141" s="184" t="s">
        <v>1</v>
      </c>
      <c r="O141" s="184" t="s">
        <v>1</v>
      </c>
      <c r="Q141" s="181">
        <v>227</v>
      </c>
      <c r="R141" s="159" t="s">
        <v>500</v>
      </c>
      <c r="S141" s="135" t="s">
        <v>501</v>
      </c>
      <c r="T141" s="135" t="s">
        <v>501</v>
      </c>
      <c r="U141" s="694">
        <v>798</v>
      </c>
    </row>
    <row r="142" spans="1:21" ht="12.75">
      <c r="A142" s="153" t="str">
        <f t="shared" si="3"/>
        <v>Vanuatu</v>
      </c>
      <c r="B142" s="184" t="s">
        <v>1</v>
      </c>
      <c r="C142" s="184" t="s">
        <v>1</v>
      </c>
      <c r="D142" s="184" t="s">
        <v>1</v>
      </c>
      <c r="E142" s="184" t="s">
        <v>1</v>
      </c>
      <c r="F142" s="184" t="s">
        <v>1</v>
      </c>
      <c r="G142" s="184" t="s">
        <v>1</v>
      </c>
      <c r="H142" s="184" t="s">
        <v>1</v>
      </c>
      <c r="I142" s="184" t="s">
        <v>1</v>
      </c>
      <c r="J142" s="184" t="s">
        <v>1</v>
      </c>
      <c r="K142" s="184" t="s">
        <v>1</v>
      </c>
      <c r="L142" s="184" t="s">
        <v>1</v>
      </c>
      <c r="M142" s="184" t="s">
        <v>1</v>
      </c>
      <c r="N142" s="184" t="s">
        <v>1</v>
      </c>
      <c r="O142" s="184" t="s">
        <v>1</v>
      </c>
      <c r="Q142" s="181">
        <v>155</v>
      </c>
      <c r="R142" s="159" t="s">
        <v>502</v>
      </c>
      <c r="S142" s="135" t="s">
        <v>502</v>
      </c>
      <c r="T142" s="135" t="s">
        <v>502</v>
      </c>
      <c r="U142" s="694">
        <v>548</v>
      </c>
    </row>
    <row r="143" spans="1:21" ht="13.5" thickBot="1">
      <c r="A143" s="194" t="str">
        <f t="shared" si="3"/>
        <v>Wallis and Futuna Islands</v>
      </c>
      <c r="B143" s="186"/>
      <c r="C143" s="186"/>
      <c r="D143" s="186"/>
      <c r="E143" s="186"/>
      <c r="F143" s="186"/>
      <c r="G143" s="186"/>
      <c r="H143" s="186"/>
      <c r="I143" s="186"/>
      <c r="J143" s="186"/>
      <c r="K143" s="186"/>
      <c r="L143" s="186"/>
      <c r="M143" s="186"/>
      <c r="N143" s="186"/>
      <c r="O143" s="186"/>
      <c r="Q143" s="181">
        <v>243</v>
      </c>
      <c r="R143" s="194" t="s">
        <v>503</v>
      </c>
      <c r="S143" s="135" t="s">
        <v>504</v>
      </c>
      <c r="T143" s="135" t="s">
        <v>505</v>
      </c>
      <c r="U143" s="694">
        <v>876</v>
      </c>
    </row>
    <row r="144" spans="1:21" s="191" customFormat="1" ht="12.75">
      <c r="A144" s="178" t="str">
        <f aca="true" t="shared" si="5" ref="A144:A207">R144</f>
        <v>EUROPE </v>
      </c>
      <c r="B144" s="190">
        <f aca="true" t="shared" si="6" ref="B144:O144">SUM(B145:B185)</f>
        <v>0</v>
      </c>
      <c r="C144" s="190">
        <f t="shared" si="6"/>
        <v>0</v>
      </c>
      <c r="D144" s="190">
        <f t="shared" si="6"/>
        <v>0</v>
      </c>
      <c r="E144" s="190">
        <f t="shared" si="6"/>
        <v>0</v>
      </c>
      <c r="F144" s="190">
        <f t="shared" si="6"/>
        <v>0</v>
      </c>
      <c r="G144" s="190">
        <f t="shared" si="6"/>
        <v>0</v>
      </c>
      <c r="H144" s="190">
        <f t="shared" si="6"/>
        <v>0</v>
      </c>
      <c r="I144" s="190">
        <f>SUM(I145:I185)</f>
        <v>0</v>
      </c>
      <c r="J144" s="190">
        <f t="shared" si="6"/>
        <v>0</v>
      </c>
      <c r="K144" s="190">
        <f t="shared" si="6"/>
        <v>0</v>
      </c>
      <c r="L144" s="190">
        <f t="shared" si="6"/>
        <v>0</v>
      </c>
      <c r="M144" s="190">
        <f t="shared" si="6"/>
        <v>0</v>
      </c>
      <c r="N144" s="190">
        <f t="shared" si="6"/>
        <v>0</v>
      </c>
      <c r="O144" s="190">
        <f t="shared" si="6"/>
        <v>0</v>
      </c>
      <c r="Q144" s="192"/>
      <c r="R144" s="178" t="s">
        <v>506</v>
      </c>
      <c r="S144" s="191" t="s">
        <v>507</v>
      </c>
      <c r="T144" s="191" t="s">
        <v>508</v>
      </c>
      <c r="U144" s="699"/>
    </row>
    <row r="145" spans="1:21" ht="12.75">
      <c r="A145" s="159" t="str">
        <f t="shared" si="5"/>
        <v>Albania</v>
      </c>
      <c r="B145" s="184" t="s">
        <v>1</v>
      </c>
      <c r="C145" s="184" t="s">
        <v>1</v>
      </c>
      <c r="D145" s="184" t="s">
        <v>1</v>
      </c>
      <c r="E145" s="184" t="s">
        <v>1</v>
      </c>
      <c r="F145" s="184" t="s">
        <v>1</v>
      </c>
      <c r="G145" s="184" t="s">
        <v>1</v>
      </c>
      <c r="H145" s="184" t="s">
        <v>1</v>
      </c>
      <c r="I145" s="184" t="s">
        <v>1</v>
      </c>
      <c r="J145" s="184" t="s">
        <v>1</v>
      </c>
      <c r="K145" s="184" t="s">
        <v>1</v>
      </c>
      <c r="L145" s="184" t="s">
        <v>1</v>
      </c>
      <c r="M145" s="184" t="s">
        <v>1</v>
      </c>
      <c r="N145" s="184" t="s">
        <v>1</v>
      </c>
      <c r="O145" s="184" t="s">
        <v>1</v>
      </c>
      <c r="Q145" s="181">
        <v>3</v>
      </c>
      <c r="R145" s="159" t="s">
        <v>509</v>
      </c>
      <c r="S145" s="135" t="s">
        <v>510</v>
      </c>
      <c r="T145" s="135" t="s">
        <v>509</v>
      </c>
      <c r="U145" s="694">
        <v>8</v>
      </c>
    </row>
    <row r="146" spans="1:21" ht="12.75">
      <c r="A146" s="159" t="str">
        <f t="shared" si="5"/>
        <v>Andorra</v>
      </c>
      <c r="B146" s="184"/>
      <c r="C146" s="184"/>
      <c r="D146" s="184"/>
      <c r="E146" s="184"/>
      <c r="F146" s="184"/>
      <c r="G146" s="184"/>
      <c r="H146" s="184"/>
      <c r="I146" s="184"/>
      <c r="J146" s="184"/>
      <c r="K146" s="184"/>
      <c r="L146" s="184"/>
      <c r="M146" s="184"/>
      <c r="N146" s="184"/>
      <c r="O146" s="184"/>
      <c r="Q146" s="181">
        <v>6</v>
      </c>
      <c r="R146" s="159" t="s">
        <v>511</v>
      </c>
      <c r="S146" s="135" t="s">
        <v>512</v>
      </c>
      <c r="T146" s="135" t="s">
        <v>511</v>
      </c>
      <c r="U146" s="694">
        <v>20</v>
      </c>
    </row>
    <row r="147" spans="1:21" ht="12.75">
      <c r="A147" s="159" t="str">
        <f t="shared" si="5"/>
        <v>Austria</v>
      </c>
      <c r="B147" s="184" t="s">
        <v>1</v>
      </c>
      <c r="C147" s="184" t="s">
        <v>1</v>
      </c>
      <c r="D147" s="184" t="s">
        <v>1</v>
      </c>
      <c r="E147" s="184" t="s">
        <v>1</v>
      </c>
      <c r="F147" s="184" t="s">
        <v>1</v>
      </c>
      <c r="G147" s="184" t="s">
        <v>1</v>
      </c>
      <c r="H147" s="184" t="s">
        <v>1</v>
      </c>
      <c r="I147" s="184" t="s">
        <v>1</v>
      </c>
      <c r="J147" s="184" t="s">
        <v>1</v>
      </c>
      <c r="K147" s="184" t="s">
        <v>1</v>
      </c>
      <c r="L147" s="184" t="s">
        <v>1</v>
      </c>
      <c r="M147" s="184" t="s">
        <v>1</v>
      </c>
      <c r="N147" s="184" t="s">
        <v>1</v>
      </c>
      <c r="O147" s="184" t="s">
        <v>1</v>
      </c>
      <c r="Q147" s="181">
        <v>11</v>
      </c>
      <c r="R147" s="159" t="s">
        <v>513</v>
      </c>
      <c r="S147" s="135" t="s">
        <v>514</v>
      </c>
      <c r="T147" s="135" t="s">
        <v>513</v>
      </c>
      <c r="U147" s="694">
        <v>40</v>
      </c>
    </row>
    <row r="148" spans="1:21" ht="12.75">
      <c r="A148" s="159" t="str">
        <f t="shared" si="5"/>
        <v>Belarus</v>
      </c>
      <c r="B148" s="184" t="s">
        <v>1</v>
      </c>
      <c r="C148" s="184" t="s">
        <v>1</v>
      </c>
      <c r="D148" s="184" t="s">
        <v>1</v>
      </c>
      <c r="E148" s="184" t="s">
        <v>1</v>
      </c>
      <c r="F148" s="184" t="s">
        <v>1</v>
      </c>
      <c r="G148" s="184" t="s">
        <v>1</v>
      </c>
      <c r="H148" s="184" t="s">
        <v>1</v>
      </c>
      <c r="I148" s="184" t="s">
        <v>1</v>
      </c>
      <c r="J148" s="184" t="s">
        <v>1</v>
      </c>
      <c r="K148" s="184" t="s">
        <v>1</v>
      </c>
      <c r="L148" s="184" t="s">
        <v>1</v>
      </c>
      <c r="M148" s="184" t="s">
        <v>1</v>
      </c>
      <c r="N148" s="184" t="s">
        <v>1</v>
      </c>
      <c r="O148" s="184" t="s">
        <v>1</v>
      </c>
      <c r="Q148" s="181">
        <v>57</v>
      </c>
      <c r="R148" s="159" t="s">
        <v>515</v>
      </c>
      <c r="S148" s="135" t="s">
        <v>516</v>
      </c>
      <c r="T148" s="135" t="s">
        <v>517</v>
      </c>
      <c r="U148" s="694">
        <v>112</v>
      </c>
    </row>
    <row r="149" spans="1:21" ht="12.75">
      <c r="A149" s="159" t="str">
        <f t="shared" si="5"/>
        <v>Belgium</v>
      </c>
      <c r="B149" s="184" t="s">
        <v>1</v>
      </c>
      <c r="C149" s="184" t="s">
        <v>1</v>
      </c>
      <c r="D149" s="184" t="s">
        <v>1</v>
      </c>
      <c r="E149" s="184" t="s">
        <v>1</v>
      </c>
      <c r="F149" s="184" t="s">
        <v>1</v>
      </c>
      <c r="G149" s="184" t="s">
        <v>1</v>
      </c>
      <c r="H149" s="184" t="s">
        <v>1</v>
      </c>
      <c r="I149" s="184" t="s">
        <v>1</v>
      </c>
      <c r="J149" s="184" t="s">
        <v>1</v>
      </c>
      <c r="K149" s="184" t="s">
        <v>1</v>
      </c>
      <c r="L149" s="184" t="s">
        <v>1</v>
      </c>
      <c r="M149" s="184" t="s">
        <v>1</v>
      </c>
      <c r="N149" s="184" t="s">
        <v>1</v>
      </c>
      <c r="O149" s="184" t="s">
        <v>1</v>
      </c>
      <c r="Q149" s="181">
        <v>255</v>
      </c>
      <c r="R149" s="159" t="s">
        <v>849</v>
      </c>
      <c r="S149" s="135" t="s">
        <v>851</v>
      </c>
      <c r="T149" s="135" t="s">
        <v>853</v>
      </c>
      <c r="U149" s="694">
        <v>56</v>
      </c>
    </row>
    <row r="150" spans="1:21" ht="12.75">
      <c r="A150" s="159" t="str">
        <f t="shared" si="5"/>
        <v>Bosnia and Herzegovina</v>
      </c>
      <c r="B150" s="184" t="s">
        <v>1</v>
      </c>
      <c r="C150" s="184" t="s">
        <v>1</v>
      </c>
      <c r="D150" s="184" t="s">
        <v>1</v>
      </c>
      <c r="E150" s="184" t="s">
        <v>1</v>
      </c>
      <c r="F150" s="184" t="s">
        <v>1</v>
      </c>
      <c r="G150" s="184" t="s">
        <v>1</v>
      </c>
      <c r="H150" s="184" t="s">
        <v>1</v>
      </c>
      <c r="I150" s="184" t="s">
        <v>1</v>
      </c>
      <c r="J150" s="184" t="s">
        <v>1</v>
      </c>
      <c r="K150" s="184" t="s">
        <v>1</v>
      </c>
      <c r="L150" s="184" t="s">
        <v>1</v>
      </c>
      <c r="M150" s="184" t="s">
        <v>1</v>
      </c>
      <c r="N150" s="184" t="s">
        <v>1</v>
      </c>
      <c r="O150" s="184" t="s">
        <v>1</v>
      </c>
      <c r="Q150" s="181">
        <v>80</v>
      </c>
      <c r="R150" s="159" t="s">
        <v>518</v>
      </c>
      <c r="S150" s="135" t="s">
        <v>519</v>
      </c>
      <c r="T150" s="135" t="s">
        <v>520</v>
      </c>
      <c r="U150" s="694">
        <v>70</v>
      </c>
    </row>
    <row r="151" spans="1:21" ht="12.75">
      <c r="A151" s="159" t="str">
        <f t="shared" si="5"/>
        <v>Bulgaria</v>
      </c>
      <c r="B151" s="184" t="s">
        <v>1</v>
      </c>
      <c r="C151" s="184" t="s">
        <v>1</v>
      </c>
      <c r="D151" s="184" t="s">
        <v>1</v>
      </c>
      <c r="E151" s="184" t="s">
        <v>1</v>
      </c>
      <c r="F151" s="184" t="s">
        <v>1</v>
      </c>
      <c r="G151" s="184" t="s">
        <v>1</v>
      </c>
      <c r="H151" s="184" t="s">
        <v>1</v>
      </c>
      <c r="I151" s="184" t="s">
        <v>1</v>
      </c>
      <c r="J151" s="184" t="s">
        <v>1</v>
      </c>
      <c r="K151" s="184" t="s">
        <v>1</v>
      </c>
      <c r="L151" s="184" t="s">
        <v>1</v>
      </c>
      <c r="M151" s="184" t="s">
        <v>1</v>
      </c>
      <c r="N151" s="184" t="s">
        <v>1</v>
      </c>
      <c r="O151" s="184" t="s">
        <v>1</v>
      </c>
      <c r="Q151" s="181">
        <v>27</v>
      </c>
      <c r="R151" s="159" t="s">
        <v>521</v>
      </c>
      <c r="S151" s="135" t="s">
        <v>522</v>
      </c>
      <c r="T151" s="135" t="s">
        <v>521</v>
      </c>
      <c r="U151" s="694">
        <v>100</v>
      </c>
    </row>
    <row r="152" spans="1:21" ht="12.75">
      <c r="A152" s="159" t="str">
        <f t="shared" si="5"/>
        <v>Croatia</v>
      </c>
      <c r="B152" s="184" t="s">
        <v>1</v>
      </c>
      <c r="C152" s="184" t="s">
        <v>1</v>
      </c>
      <c r="D152" s="184" t="s">
        <v>1</v>
      </c>
      <c r="E152" s="184" t="s">
        <v>1</v>
      </c>
      <c r="F152" s="184" t="s">
        <v>1</v>
      </c>
      <c r="G152" s="184" t="s">
        <v>1</v>
      </c>
      <c r="H152" s="184" t="s">
        <v>1</v>
      </c>
      <c r="I152" s="184" t="s">
        <v>1</v>
      </c>
      <c r="J152" s="184" t="s">
        <v>1</v>
      </c>
      <c r="K152" s="184" t="s">
        <v>1</v>
      </c>
      <c r="L152" s="184" t="s">
        <v>1</v>
      </c>
      <c r="M152" s="184" t="s">
        <v>1</v>
      </c>
      <c r="N152" s="184" t="s">
        <v>1</v>
      </c>
      <c r="O152" s="184" t="s">
        <v>1</v>
      </c>
      <c r="Q152" s="181">
        <v>98</v>
      </c>
      <c r="R152" s="159" t="s">
        <v>523</v>
      </c>
      <c r="S152" s="135" t="s">
        <v>524</v>
      </c>
      <c r="T152" s="135" t="s">
        <v>525</v>
      </c>
      <c r="U152" s="694">
        <v>191</v>
      </c>
    </row>
    <row r="153" spans="1:21" ht="12.75">
      <c r="A153" s="159" t="str">
        <f t="shared" si="5"/>
        <v>Czech Republic</v>
      </c>
      <c r="B153" s="184" t="s">
        <v>1</v>
      </c>
      <c r="C153" s="184" t="s">
        <v>1</v>
      </c>
      <c r="D153" s="184" t="s">
        <v>1</v>
      </c>
      <c r="E153" s="184" t="s">
        <v>1</v>
      </c>
      <c r="F153" s="184" t="s">
        <v>1</v>
      </c>
      <c r="G153" s="184" t="s">
        <v>1</v>
      </c>
      <c r="H153" s="184" t="s">
        <v>1</v>
      </c>
      <c r="I153" s="184" t="s">
        <v>1</v>
      </c>
      <c r="J153" s="184" t="s">
        <v>1</v>
      </c>
      <c r="K153" s="184" t="s">
        <v>1</v>
      </c>
      <c r="L153" s="184" t="s">
        <v>1</v>
      </c>
      <c r="M153" s="184" t="s">
        <v>1</v>
      </c>
      <c r="N153" s="184" t="s">
        <v>1</v>
      </c>
      <c r="O153" s="184" t="s">
        <v>1</v>
      </c>
      <c r="Q153" s="181">
        <v>167</v>
      </c>
      <c r="R153" s="159" t="s">
        <v>526</v>
      </c>
      <c r="S153" s="135" t="s">
        <v>527</v>
      </c>
      <c r="T153" s="135" t="s">
        <v>528</v>
      </c>
      <c r="U153" s="694">
        <v>203</v>
      </c>
    </row>
    <row r="154" spans="1:21" ht="12.75">
      <c r="A154" s="159" t="str">
        <f t="shared" si="5"/>
        <v>Denmark</v>
      </c>
      <c r="B154" s="184" t="s">
        <v>1</v>
      </c>
      <c r="C154" s="184" t="s">
        <v>1</v>
      </c>
      <c r="D154" s="184" t="s">
        <v>1</v>
      </c>
      <c r="E154" s="184" t="s">
        <v>1</v>
      </c>
      <c r="F154" s="184" t="s">
        <v>1</v>
      </c>
      <c r="G154" s="184" t="s">
        <v>1</v>
      </c>
      <c r="H154" s="184" t="s">
        <v>1</v>
      </c>
      <c r="I154" s="184" t="s">
        <v>1</v>
      </c>
      <c r="J154" s="184" t="s">
        <v>1</v>
      </c>
      <c r="K154" s="184" t="s">
        <v>1</v>
      </c>
      <c r="L154" s="184" t="s">
        <v>1</v>
      </c>
      <c r="M154" s="184" t="s">
        <v>1</v>
      </c>
      <c r="N154" s="184" t="s">
        <v>1</v>
      </c>
      <c r="O154" s="184" t="s">
        <v>1</v>
      </c>
      <c r="Q154" s="181">
        <v>54</v>
      </c>
      <c r="R154" s="159" t="s">
        <v>529</v>
      </c>
      <c r="S154" s="135" t="s">
        <v>530</v>
      </c>
      <c r="T154" s="135" t="s">
        <v>531</v>
      </c>
      <c r="U154" s="694">
        <v>208</v>
      </c>
    </row>
    <row r="155" spans="1:21" ht="12.75">
      <c r="A155" s="159" t="str">
        <f t="shared" si="5"/>
        <v>Estonia</v>
      </c>
      <c r="B155" s="184" t="s">
        <v>1</v>
      </c>
      <c r="C155" s="184" t="s">
        <v>1</v>
      </c>
      <c r="D155" s="184" t="s">
        <v>1</v>
      </c>
      <c r="E155" s="184" t="s">
        <v>1</v>
      </c>
      <c r="F155" s="184" t="s">
        <v>1</v>
      </c>
      <c r="G155" s="184" t="s">
        <v>1</v>
      </c>
      <c r="H155" s="184" t="s">
        <v>1</v>
      </c>
      <c r="I155" s="184" t="s">
        <v>1</v>
      </c>
      <c r="J155" s="184" t="s">
        <v>1</v>
      </c>
      <c r="K155" s="184" t="s">
        <v>1</v>
      </c>
      <c r="L155" s="184" t="s">
        <v>1</v>
      </c>
      <c r="M155" s="184" t="s">
        <v>1</v>
      </c>
      <c r="N155" s="184" t="s">
        <v>1</v>
      </c>
      <c r="O155" s="184" t="s">
        <v>1</v>
      </c>
      <c r="Q155" s="181">
        <v>63</v>
      </c>
      <c r="R155" s="159" t="s">
        <v>532</v>
      </c>
      <c r="S155" s="135" t="s">
        <v>533</v>
      </c>
      <c r="T155" s="135" t="s">
        <v>532</v>
      </c>
      <c r="U155" s="694">
        <v>233</v>
      </c>
    </row>
    <row r="156" spans="1:21" ht="12.75">
      <c r="A156" s="159" t="str">
        <f t="shared" si="5"/>
        <v>Faeroe Islands</v>
      </c>
      <c r="B156" s="184"/>
      <c r="C156" s="184"/>
      <c r="D156" s="184"/>
      <c r="E156" s="184"/>
      <c r="F156" s="184"/>
      <c r="G156" s="184"/>
      <c r="H156" s="184"/>
      <c r="I156" s="184"/>
      <c r="J156" s="184"/>
      <c r="K156" s="184"/>
      <c r="L156" s="184"/>
      <c r="M156" s="184"/>
      <c r="N156" s="184"/>
      <c r="O156" s="184"/>
      <c r="Q156" s="181">
        <v>64</v>
      </c>
      <c r="R156" s="159" t="s">
        <v>534</v>
      </c>
      <c r="S156" s="135" t="s">
        <v>535</v>
      </c>
      <c r="T156" s="135" t="s">
        <v>536</v>
      </c>
      <c r="U156" s="694">
        <v>234</v>
      </c>
    </row>
    <row r="157" spans="1:21" ht="12.75">
      <c r="A157" s="159" t="str">
        <f t="shared" si="5"/>
        <v>Finland</v>
      </c>
      <c r="B157" s="184" t="s">
        <v>1</v>
      </c>
      <c r="C157" s="184" t="s">
        <v>1</v>
      </c>
      <c r="D157" s="184" t="s">
        <v>1</v>
      </c>
      <c r="E157" s="184" t="s">
        <v>1</v>
      </c>
      <c r="F157" s="184" t="s">
        <v>1</v>
      </c>
      <c r="G157" s="184" t="s">
        <v>1</v>
      </c>
      <c r="H157" s="184" t="s">
        <v>1</v>
      </c>
      <c r="I157" s="184" t="s">
        <v>1</v>
      </c>
      <c r="J157" s="184" t="s">
        <v>1</v>
      </c>
      <c r="K157" s="184" t="s">
        <v>1</v>
      </c>
      <c r="L157" s="184" t="s">
        <v>1</v>
      </c>
      <c r="M157" s="184" t="s">
        <v>1</v>
      </c>
      <c r="N157" s="184" t="s">
        <v>1</v>
      </c>
      <c r="O157" s="184" t="s">
        <v>1</v>
      </c>
      <c r="Q157" s="181">
        <v>67</v>
      </c>
      <c r="R157" s="159" t="s">
        <v>537</v>
      </c>
      <c r="S157" s="135" t="s">
        <v>538</v>
      </c>
      <c r="T157" s="135" t="s">
        <v>539</v>
      </c>
      <c r="U157" s="694">
        <v>246</v>
      </c>
    </row>
    <row r="158" spans="1:21" ht="12.75">
      <c r="A158" s="159" t="str">
        <f t="shared" si="5"/>
        <v>France</v>
      </c>
      <c r="B158" s="184" t="s">
        <v>1</v>
      </c>
      <c r="C158" s="184" t="s">
        <v>1</v>
      </c>
      <c r="D158" s="184" t="s">
        <v>1</v>
      </c>
      <c r="E158" s="184" t="s">
        <v>1</v>
      </c>
      <c r="F158" s="184" t="s">
        <v>1</v>
      </c>
      <c r="G158" s="184" t="s">
        <v>1</v>
      </c>
      <c r="H158" s="184" t="s">
        <v>1</v>
      </c>
      <c r="I158" s="184" t="s">
        <v>1</v>
      </c>
      <c r="J158" s="184" t="s">
        <v>1</v>
      </c>
      <c r="K158" s="184" t="s">
        <v>1</v>
      </c>
      <c r="L158" s="184" t="s">
        <v>1</v>
      </c>
      <c r="M158" s="184" t="s">
        <v>1</v>
      </c>
      <c r="N158" s="184" t="s">
        <v>1</v>
      </c>
      <c r="O158" s="184" t="s">
        <v>1</v>
      </c>
      <c r="Q158" s="181">
        <v>68</v>
      </c>
      <c r="R158" s="159" t="s">
        <v>540</v>
      </c>
      <c r="S158" s="135" t="s">
        <v>540</v>
      </c>
      <c r="T158" s="135" t="s">
        <v>541</v>
      </c>
      <c r="U158" s="694">
        <v>250</v>
      </c>
    </row>
    <row r="159" spans="1:21" ht="12.75">
      <c r="A159" s="159" t="str">
        <f t="shared" si="5"/>
        <v>Germany</v>
      </c>
      <c r="B159" s="184" t="s">
        <v>1</v>
      </c>
      <c r="C159" s="184" t="s">
        <v>1</v>
      </c>
      <c r="D159" s="184" t="s">
        <v>1</v>
      </c>
      <c r="E159" s="184" t="s">
        <v>1</v>
      </c>
      <c r="F159" s="184" t="s">
        <v>1</v>
      </c>
      <c r="G159" s="184" t="s">
        <v>1</v>
      </c>
      <c r="H159" s="184" t="s">
        <v>1</v>
      </c>
      <c r="I159" s="184" t="s">
        <v>1</v>
      </c>
      <c r="J159" s="184" t="s">
        <v>1</v>
      </c>
      <c r="K159" s="184" t="s">
        <v>1</v>
      </c>
      <c r="L159" s="184" t="s">
        <v>1</v>
      </c>
      <c r="M159" s="184" t="s">
        <v>1</v>
      </c>
      <c r="N159" s="184" t="s">
        <v>1</v>
      </c>
      <c r="O159" s="184" t="s">
        <v>1</v>
      </c>
      <c r="Q159" s="181">
        <v>79</v>
      </c>
      <c r="R159" s="159" t="s">
        <v>542</v>
      </c>
      <c r="S159" s="135" t="s">
        <v>543</v>
      </c>
      <c r="T159" s="135" t="s">
        <v>544</v>
      </c>
      <c r="U159" s="694">
        <v>276</v>
      </c>
    </row>
    <row r="160" spans="1:21" ht="12.75">
      <c r="A160" s="159" t="str">
        <f t="shared" si="5"/>
        <v>Gibraltar</v>
      </c>
      <c r="B160" s="184"/>
      <c r="C160" s="184"/>
      <c r="D160" s="184"/>
      <c r="E160" s="184"/>
      <c r="F160" s="184"/>
      <c r="G160" s="184"/>
      <c r="H160" s="184"/>
      <c r="I160" s="184"/>
      <c r="J160" s="184"/>
      <c r="K160" s="184"/>
      <c r="L160" s="184"/>
      <c r="M160" s="184"/>
      <c r="N160" s="184"/>
      <c r="O160" s="184"/>
      <c r="Q160" s="181">
        <v>82</v>
      </c>
      <c r="R160" s="159" t="s">
        <v>545</v>
      </c>
      <c r="S160" s="135" t="s">
        <v>545</v>
      </c>
      <c r="T160" s="135" t="s">
        <v>545</v>
      </c>
      <c r="U160" s="694">
        <v>292</v>
      </c>
    </row>
    <row r="161" spans="1:21" ht="12.75">
      <c r="A161" s="159" t="str">
        <f t="shared" si="5"/>
        <v>Greece</v>
      </c>
      <c r="B161" s="184" t="s">
        <v>1</v>
      </c>
      <c r="C161" s="184" t="s">
        <v>1</v>
      </c>
      <c r="D161" s="184" t="s">
        <v>1</v>
      </c>
      <c r="E161" s="184" t="s">
        <v>1</v>
      </c>
      <c r="F161" s="184" t="s">
        <v>1</v>
      </c>
      <c r="G161" s="184" t="s">
        <v>1</v>
      </c>
      <c r="H161" s="184" t="s">
        <v>1</v>
      </c>
      <c r="I161" s="184" t="s">
        <v>1</v>
      </c>
      <c r="J161" s="184" t="s">
        <v>1</v>
      </c>
      <c r="K161" s="184" t="s">
        <v>1</v>
      </c>
      <c r="L161" s="184" t="s">
        <v>1</v>
      </c>
      <c r="M161" s="184" t="s">
        <v>1</v>
      </c>
      <c r="N161" s="184" t="s">
        <v>1</v>
      </c>
      <c r="O161" s="184" t="s">
        <v>1</v>
      </c>
      <c r="Q161" s="181">
        <v>84</v>
      </c>
      <c r="R161" s="159" t="s">
        <v>546</v>
      </c>
      <c r="S161" s="135" t="s">
        <v>547</v>
      </c>
      <c r="T161" s="135" t="s">
        <v>548</v>
      </c>
      <c r="U161" s="694">
        <v>300</v>
      </c>
    </row>
    <row r="162" spans="1:21" ht="12.75">
      <c r="A162" s="159" t="str">
        <f t="shared" si="5"/>
        <v>Hungary</v>
      </c>
      <c r="B162" s="184" t="s">
        <v>1</v>
      </c>
      <c r="C162" s="184" t="s">
        <v>1</v>
      </c>
      <c r="D162" s="184" t="s">
        <v>1</v>
      </c>
      <c r="E162" s="184" t="s">
        <v>1</v>
      </c>
      <c r="F162" s="184" t="s">
        <v>1</v>
      </c>
      <c r="G162" s="184" t="s">
        <v>1</v>
      </c>
      <c r="H162" s="184" t="s">
        <v>1</v>
      </c>
      <c r="I162" s="184" t="s">
        <v>1</v>
      </c>
      <c r="J162" s="184" t="s">
        <v>1</v>
      </c>
      <c r="K162" s="184" t="s">
        <v>1</v>
      </c>
      <c r="L162" s="184" t="s">
        <v>1</v>
      </c>
      <c r="M162" s="184" t="s">
        <v>1</v>
      </c>
      <c r="N162" s="184" t="s">
        <v>1</v>
      </c>
      <c r="O162" s="184" t="s">
        <v>1</v>
      </c>
      <c r="Q162" s="181">
        <v>97</v>
      </c>
      <c r="R162" s="159" t="s">
        <v>549</v>
      </c>
      <c r="S162" s="135" t="s">
        <v>550</v>
      </c>
      <c r="T162" s="135" t="s">
        <v>551</v>
      </c>
      <c r="U162" s="694">
        <v>348</v>
      </c>
    </row>
    <row r="163" spans="1:21" ht="12.75">
      <c r="A163" s="159" t="str">
        <f t="shared" si="5"/>
        <v>Iceland</v>
      </c>
      <c r="B163" s="184" t="s">
        <v>1</v>
      </c>
      <c r="C163" s="184" t="s">
        <v>1</v>
      </c>
      <c r="D163" s="184" t="s">
        <v>1</v>
      </c>
      <c r="E163" s="184" t="s">
        <v>1</v>
      </c>
      <c r="F163" s="184" t="s">
        <v>1</v>
      </c>
      <c r="G163" s="184" t="s">
        <v>1</v>
      </c>
      <c r="H163" s="184" t="s">
        <v>1</v>
      </c>
      <c r="I163" s="184" t="s">
        <v>1</v>
      </c>
      <c r="J163" s="184" t="s">
        <v>1</v>
      </c>
      <c r="K163" s="184" t="s">
        <v>1</v>
      </c>
      <c r="L163" s="184" t="s">
        <v>1</v>
      </c>
      <c r="M163" s="184" t="s">
        <v>1</v>
      </c>
      <c r="N163" s="184" t="s">
        <v>1</v>
      </c>
      <c r="O163" s="184" t="s">
        <v>1</v>
      </c>
      <c r="Q163" s="181">
        <v>99</v>
      </c>
      <c r="R163" s="159" t="s">
        <v>552</v>
      </c>
      <c r="S163" s="135" t="s">
        <v>553</v>
      </c>
      <c r="T163" s="135" t="s">
        <v>554</v>
      </c>
      <c r="U163" s="694">
        <v>352</v>
      </c>
    </row>
    <row r="164" spans="1:21" ht="12.75">
      <c r="A164" s="159" t="str">
        <f t="shared" si="5"/>
        <v>Ireland</v>
      </c>
      <c r="B164" s="184" t="s">
        <v>1</v>
      </c>
      <c r="C164" s="184" t="s">
        <v>1</v>
      </c>
      <c r="D164" s="184" t="s">
        <v>1</v>
      </c>
      <c r="E164" s="184" t="s">
        <v>1</v>
      </c>
      <c r="F164" s="184" t="s">
        <v>1</v>
      </c>
      <c r="G164" s="184" t="s">
        <v>1</v>
      </c>
      <c r="H164" s="184" t="s">
        <v>1</v>
      </c>
      <c r="I164" s="184" t="s">
        <v>1</v>
      </c>
      <c r="J164" s="184" t="s">
        <v>1</v>
      </c>
      <c r="K164" s="184" t="s">
        <v>1</v>
      </c>
      <c r="L164" s="184" t="s">
        <v>1</v>
      </c>
      <c r="M164" s="184" t="s">
        <v>1</v>
      </c>
      <c r="N164" s="184" t="s">
        <v>1</v>
      </c>
      <c r="O164" s="184" t="s">
        <v>1</v>
      </c>
      <c r="Q164" s="181">
        <v>104</v>
      </c>
      <c r="R164" s="159" t="s">
        <v>555</v>
      </c>
      <c r="S164" s="135" t="s">
        <v>556</v>
      </c>
      <c r="T164" s="135" t="s">
        <v>557</v>
      </c>
      <c r="U164" s="694">
        <v>372</v>
      </c>
    </row>
    <row r="165" spans="1:21" ht="12.75">
      <c r="A165" s="159" t="str">
        <f t="shared" si="5"/>
        <v>Italy</v>
      </c>
      <c r="B165" s="184" t="s">
        <v>1</v>
      </c>
      <c r="C165" s="184" t="s">
        <v>1</v>
      </c>
      <c r="D165" s="184" t="s">
        <v>1</v>
      </c>
      <c r="E165" s="184" t="s">
        <v>1</v>
      </c>
      <c r="F165" s="184" t="s">
        <v>1</v>
      </c>
      <c r="G165" s="184" t="s">
        <v>1</v>
      </c>
      <c r="H165" s="184" t="s">
        <v>1</v>
      </c>
      <c r="I165" s="184" t="s">
        <v>1</v>
      </c>
      <c r="J165" s="184" t="s">
        <v>1</v>
      </c>
      <c r="K165" s="184" t="s">
        <v>1</v>
      </c>
      <c r="L165" s="184" t="s">
        <v>1</v>
      </c>
      <c r="M165" s="184" t="s">
        <v>1</v>
      </c>
      <c r="N165" s="184" t="s">
        <v>1</v>
      </c>
      <c r="O165" s="184" t="s">
        <v>1</v>
      </c>
      <c r="Q165" s="181">
        <v>106</v>
      </c>
      <c r="R165" s="159" t="s">
        <v>558</v>
      </c>
      <c r="S165" s="135" t="s">
        <v>559</v>
      </c>
      <c r="T165" s="135" t="s">
        <v>560</v>
      </c>
      <c r="U165" s="694">
        <v>380</v>
      </c>
    </row>
    <row r="166" spans="1:21" ht="12.75">
      <c r="A166" s="159" t="str">
        <f t="shared" si="5"/>
        <v>Latvia</v>
      </c>
      <c r="B166" s="184" t="s">
        <v>1</v>
      </c>
      <c r="C166" s="184" t="s">
        <v>1</v>
      </c>
      <c r="D166" s="184" t="s">
        <v>1</v>
      </c>
      <c r="E166" s="184" t="s">
        <v>1</v>
      </c>
      <c r="F166" s="184" t="s">
        <v>1</v>
      </c>
      <c r="G166" s="184" t="s">
        <v>1</v>
      </c>
      <c r="H166" s="184" t="s">
        <v>1</v>
      </c>
      <c r="I166" s="184" t="s">
        <v>1</v>
      </c>
      <c r="J166" s="184" t="s">
        <v>1</v>
      </c>
      <c r="K166" s="184" t="s">
        <v>1</v>
      </c>
      <c r="L166" s="184" t="s">
        <v>1</v>
      </c>
      <c r="M166" s="184" t="s">
        <v>1</v>
      </c>
      <c r="N166" s="184" t="s">
        <v>1</v>
      </c>
      <c r="O166" s="184" t="s">
        <v>1</v>
      </c>
      <c r="Q166" s="181">
        <v>119</v>
      </c>
      <c r="R166" s="159" t="s">
        <v>561</v>
      </c>
      <c r="S166" s="135" t="s">
        <v>562</v>
      </c>
      <c r="T166" s="135" t="s">
        <v>563</v>
      </c>
      <c r="U166" s="694">
        <v>428</v>
      </c>
    </row>
    <row r="167" spans="1:21" ht="12.75">
      <c r="A167" s="159" t="str">
        <f t="shared" si="5"/>
        <v>Lithuania</v>
      </c>
      <c r="B167" s="184" t="s">
        <v>1</v>
      </c>
      <c r="C167" s="184" t="s">
        <v>1</v>
      </c>
      <c r="D167" s="184" t="s">
        <v>1</v>
      </c>
      <c r="E167" s="184" t="s">
        <v>1</v>
      </c>
      <c r="F167" s="184" t="s">
        <v>1</v>
      </c>
      <c r="G167" s="184" t="s">
        <v>1</v>
      </c>
      <c r="H167" s="184" t="s">
        <v>1</v>
      </c>
      <c r="I167" s="184" t="s">
        <v>1</v>
      </c>
      <c r="J167" s="184" t="s">
        <v>1</v>
      </c>
      <c r="K167" s="184" t="s">
        <v>1</v>
      </c>
      <c r="L167" s="184" t="s">
        <v>1</v>
      </c>
      <c r="M167" s="184" t="s">
        <v>1</v>
      </c>
      <c r="N167" s="184" t="s">
        <v>1</v>
      </c>
      <c r="O167" s="184" t="s">
        <v>1</v>
      </c>
      <c r="Q167" s="181">
        <v>126</v>
      </c>
      <c r="R167" s="159" t="s">
        <v>564</v>
      </c>
      <c r="S167" s="135" t="s">
        <v>565</v>
      </c>
      <c r="T167" s="135" t="s">
        <v>566</v>
      </c>
      <c r="U167" s="694">
        <v>440</v>
      </c>
    </row>
    <row r="168" spans="1:21" ht="12.75">
      <c r="A168" s="159" t="str">
        <f t="shared" si="5"/>
        <v>Luxembourg</v>
      </c>
      <c r="B168" s="184"/>
      <c r="C168" s="184"/>
      <c r="D168" s="184"/>
      <c r="E168" s="184"/>
      <c r="F168" s="184"/>
      <c r="G168" s="184"/>
      <c r="H168" s="184"/>
      <c r="I168" s="184"/>
      <c r="J168" s="184"/>
      <c r="K168" s="184"/>
      <c r="L168" s="184"/>
      <c r="M168" s="184"/>
      <c r="N168" s="184"/>
      <c r="O168" s="184"/>
      <c r="Q168" s="181">
        <v>256</v>
      </c>
      <c r="R168" s="159" t="s">
        <v>850</v>
      </c>
      <c r="S168" s="135" t="s">
        <v>850</v>
      </c>
      <c r="T168" s="135" t="s">
        <v>852</v>
      </c>
      <c r="U168" s="694">
        <v>442</v>
      </c>
    </row>
    <row r="169" spans="1:21" ht="12.75">
      <c r="A169" s="159" t="str">
        <f t="shared" si="5"/>
        <v>Macedonia, the fmr Yugoslav Rep. of  </v>
      </c>
      <c r="B169" s="184" t="s">
        <v>1</v>
      </c>
      <c r="C169" s="184" t="s">
        <v>1</v>
      </c>
      <c r="D169" s="184" t="s">
        <v>1</v>
      </c>
      <c r="E169" s="184" t="s">
        <v>1</v>
      </c>
      <c r="F169" s="184" t="s">
        <v>1</v>
      </c>
      <c r="G169" s="184" t="s">
        <v>1</v>
      </c>
      <c r="H169" s="184" t="s">
        <v>1</v>
      </c>
      <c r="I169" s="184" t="s">
        <v>1</v>
      </c>
      <c r="J169" s="184" t="s">
        <v>1</v>
      </c>
      <c r="K169" s="184" t="s">
        <v>1</v>
      </c>
      <c r="L169" s="184" t="s">
        <v>1</v>
      </c>
      <c r="M169" s="184" t="s">
        <v>1</v>
      </c>
      <c r="N169" s="184" t="s">
        <v>1</v>
      </c>
      <c r="O169" s="184" t="s">
        <v>1</v>
      </c>
      <c r="Q169" s="181">
        <v>154</v>
      </c>
      <c r="R169" s="193" t="s">
        <v>889</v>
      </c>
      <c r="S169" s="135" t="s">
        <v>567</v>
      </c>
      <c r="T169" s="135" t="s">
        <v>568</v>
      </c>
      <c r="U169" s="694">
        <v>807</v>
      </c>
    </row>
    <row r="170" spans="1:21" ht="12.75">
      <c r="A170" s="159" t="str">
        <f t="shared" si="5"/>
        <v>Malta</v>
      </c>
      <c r="B170" s="184"/>
      <c r="C170" s="184"/>
      <c r="D170" s="184"/>
      <c r="E170" s="184"/>
      <c r="F170" s="184"/>
      <c r="G170" s="184"/>
      <c r="H170" s="184"/>
      <c r="I170" s="184"/>
      <c r="J170" s="184"/>
      <c r="K170" s="184"/>
      <c r="L170" s="184"/>
      <c r="M170" s="184"/>
      <c r="N170" s="184"/>
      <c r="O170" s="184"/>
      <c r="Q170" s="181">
        <v>134</v>
      </c>
      <c r="R170" s="159" t="s">
        <v>569</v>
      </c>
      <c r="S170" s="135" t="s">
        <v>570</v>
      </c>
      <c r="T170" s="135" t="s">
        <v>569</v>
      </c>
      <c r="U170" s="694">
        <v>470</v>
      </c>
    </row>
    <row r="171" spans="1:21" ht="12.75">
      <c r="A171" s="159" t="str">
        <f t="shared" si="5"/>
        <v>Republic of Moldava</v>
      </c>
      <c r="B171" s="184"/>
      <c r="C171" s="184"/>
      <c r="D171" s="184"/>
      <c r="E171" s="184"/>
      <c r="F171" s="184"/>
      <c r="G171" s="184"/>
      <c r="H171" s="184"/>
      <c r="I171" s="184"/>
      <c r="J171" s="184"/>
      <c r="K171" s="184"/>
      <c r="L171" s="184"/>
      <c r="M171" s="184"/>
      <c r="N171" s="184"/>
      <c r="O171" s="184"/>
      <c r="Q171" s="181">
        <v>146</v>
      </c>
      <c r="R171" s="159" t="s">
        <v>571</v>
      </c>
      <c r="S171" s="135" t="s">
        <v>572</v>
      </c>
      <c r="T171" s="135" t="s">
        <v>573</v>
      </c>
      <c r="U171" s="694">
        <v>498</v>
      </c>
    </row>
    <row r="172" spans="1:21" ht="12.75">
      <c r="A172" s="159" t="str">
        <f t="shared" si="5"/>
        <v>Netherlands</v>
      </c>
      <c r="B172" s="184" t="s">
        <v>1</v>
      </c>
      <c r="C172" s="184" t="s">
        <v>1</v>
      </c>
      <c r="D172" s="184" t="s">
        <v>1</v>
      </c>
      <c r="E172" s="184" t="s">
        <v>1</v>
      </c>
      <c r="F172" s="184" t="s">
        <v>1</v>
      </c>
      <c r="G172" s="184" t="s">
        <v>1</v>
      </c>
      <c r="H172" s="184" t="s">
        <v>1</v>
      </c>
      <c r="I172" s="184" t="s">
        <v>1</v>
      </c>
      <c r="J172" s="184" t="s">
        <v>1</v>
      </c>
      <c r="K172" s="184" t="s">
        <v>1</v>
      </c>
      <c r="L172" s="184" t="s">
        <v>1</v>
      </c>
      <c r="M172" s="184" t="s">
        <v>1</v>
      </c>
      <c r="N172" s="184" t="s">
        <v>1</v>
      </c>
      <c r="O172" s="184" t="s">
        <v>1</v>
      </c>
      <c r="Q172" s="181">
        <v>150</v>
      </c>
      <c r="R172" s="159" t="s">
        <v>574</v>
      </c>
      <c r="S172" s="135" t="s">
        <v>575</v>
      </c>
      <c r="T172" s="135" t="s">
        <v>576</v>
      </c>
      <c r="U172" s="694">
        <v>528</v>
      </c>
    </row>
    <row r="173" spans="1:21" ht="12.75">
      <c r="A173" s="159" t="str">
        <f t="shared" si="5"/>
        <v>Norway</v>
      </c>
      <c r="B173" s="184" t="s">
        <v>1</v>
      </c>
      <c r="C173" s="184" t="s">
        <v>1</v>
      </c>
      <c r="D173" s="184" t="s">
        <v>1</v>
      </c>
      <c r="E173" s="184" t="s">
        <v>1</v>
      </c>
      <c r="F173" s="184" t="s">
        <v>1</v>
      </c>
      <c r="G173" s="184" t="s">
        <v>1</v>
      </c>
      <c r="H173" s="184" t="s">
        <v>1</v>
      </c>
      <c r="I173" s="184" t="s">
        <v>1</v>
      </c>
      <c r="J173" s="184" t="s">
        <v>1</v>
      </c>
      <c r="K173" s="184" t="s">
        <v>1</v>
      </c>
      <c r="L173" s="184" t="s">
        <v>1</v>
      </c>
      <c r="M173" s="184" t="s">
        <v>1</v>
      </c>
      <c r="N173" s="184" t="s">
        <v>1</v>
      </c>
      <c r="O173" s="184" t="s">
        <v>1</v>
      </c>
      <c r="Q173" s="181">
        <v>162</v>
      </c>
      <c r="R173" s="159" t="s">
        <v>577</v>
      </c>
      <c r="S173" s="135" t="s">
        <v>578</v>
      </c>
      <c r="T173" s="135" t="s">
        <v>579</v>
      </c>
      <c r="U173" s="694">
        <v>578</v>
      </c>
    </row>
    <row r="174" spans="1:21" ht="12.75">
      <c r="A174" s="159" t="str">
        <f t="shared" si="5"/>
        <v>Poland</v>
      </c>
      <c r="B174" s="184" t="s">
        <v>1</v>
      </c>
      <c r="C174" s="184" t="s">
        <v>1</v>
      </c>
      <c r="D174" s="184" t="s">
        <v>1</v>
      </c>
      <c r="E174" s="184" t="s">
        <v>1</v>
      </c>
      <c r="F174" s="184" t="s">
        <v>1</v>
      </c>
      <c r="G174" s="184" t="s">
        <v>1</v>
      </c>
      <c r="H174" s="184" t="s">
        <v>1</v>
      </c>
      <c r="I174" s="184" t="s">
        <v>1</v>
      </c>
      <c r="J174" s="184" t="s">
        <v>1</v>
      </c>
      <c r="K174" s="184" t="s">
        <v>1</v>
      </c>
      <c r="L174" s="184" t="s">
        <v>1</v>
      </c>
      <c r="M174" s="184" t="s">
        <v>1</v>
      </c>
      <c r="N174" s="184" t="s">
        <v>1</v>
      </c>
      <c r="O174" s="184" t="s">
        <v>1</v>
      </c>
      <c r="Q174" s="181">
        <v>173</v>
      </c>
      <c r="R174" s="159" t="s">
        <v>580</v>
      </c>
      <c r="S174" s="135" t="s">
        <v>581</v>
      </c>
      <c r="T174" s="135" t="s">
        <v>582</v>
      </c>
      <c r="U174" s="694">
        <v>616</v>
      </c>
    </row>
    <row r="175" spans="1:21" ht="12.75">
      <c r="A175" s="159" t="str">
        <f t="shared" si="5"/>
        <v>Portugal</v>
      </c>
      <c r="B175" s="184" t="s">
        <v>1</v>
      </c>
      <c r="C175" s="184" t="s">
        <v>1</v>
      </c>
      <c r="D175" s="184" t="s">
        <v>1</v>
      </c>
      <c r="E175" s="184" t="s">
        <v>1</v>
      </c>
      <c r="F175" s="184" t="s">
        <v>1</v>
      </c>
      <c r="G175" s="184" t="s">
        <v>1</v>
      </c>
      <c r="H175" s="184" t="s">
        <v>1</v>
      </c>
      <c r="I175" s="184" t="s">
        <v>1</v>
      </c>
      <c r="J175" s="184" t="s">
        <v>1</v>
      </c>
      <c r="K175" s="184" t="s">
        <v>1</v>
      </c>
      <c r="L175" s="184" t="s">
        <v>1</v>
      </c>
      <c r="M175" s="184" t="s">
        <v>1</v>
      </c>
      <c r="N175" s="184" t="s">
        <v>1</v>
      </c>
      <c r="O175" s="184" t="s">
        <v>1</v>
      </c>
      <c r="Q175" s="181">
        <v>174</v>
      </c>
      <c r="R175" s="159" t="s">
        <v>583</v>
      </c>
      <c r="S175" s="135" t="s">
        <v>583</v>
      </c>
      <c r="T175" s="135" t="s">
        <v>583</v>
      </c>
      <c r="U175" s="694">
        <v>620</v>
      </c>
    </row>
    <row r="176" spans="1:21" ht="12.75">
      <c r="A176" s="159" t="str">
        <f t="shared" si="5"/>
        <v>Romania</v>
      </c>
      <c r="B176" s="184" t="s">
        <v>1</v>
      </c>
      <c r="C176" s="184" t="s">
        <v>1</v>
      </c>
      <c r="D176" s="184" t="s">
        <v>1</v>
      </c>
      <c r="E176" s="184" t="s">
        <v>1</v>
      </c>
      <c r="F176" s="184" t="s">
        <v>1</v>
      </c>
      <c r="G176" s="184" t="s">
        <v>1</v>
      </c>
      <c r="H176" s="184" t="s">
        <v>1</v>
      </c>
      <c r="I176" s="184" t="s">
        <v>1</v>
      </c>
      <c r="J176" s="184" t="s">
        <v>1</v>
      </c>
      <c r="K176" s="184" t="s">
        <v>1</v>
      </c>
      <c r="L176" s="184" t="s">
        <v>1</v>
      </c>
      <c r="M176" s="184" t="s">
        <v>1</v>
      </c>
      <c r="N176" s="184" t="s">
        <v>1</v>
      </c>
      <c r="O176" s="184" t="s">
        <v>1</v>
      </c>
      <c r="Q176" s="181">
        <v>183</v>
      </c>
      <c r="R176" s="159" t="s">
        <v>584</v>
      </c>
      <c r="S176" s="135" t="s">
        <v>585</v>
      </c>
      <c r="T176" s="135" t="s">
        <v>586</v>
      </c>
      <c r="U176" s="694">
        <v>642</v>
      </c>
    </row>
    <row r="177" spans="1:21" ht="12.75">
      <c r="A177" s="159" t="str">
        <f t="shared" si="5"/>
        <v>Russian Federation</v>
      </c>
      <c r="B177" s="184" t="s">
        <v>1</v>
      </c>
      <c r="C177" s="184" t="s">
        <v>1</v>
      </c>
      <c r="D177" s="184" t="s">
        <v>1</v>
      </c>
      <c r="E177" s="184" t="s">
        <v>1</v>
      </c>
      <c r="F177" s="184" t="s">
        <v>1</v>
      </c>
      <c r="G177" s="184" t="s">
        <v>1</v>
      </c>
      <c r="H177" s="184" t="s">
        <v>1</v>
      </c>
      <c r="I177" s="184" t="s">
        <v>1</v>
      </c>
      <c r="J177" s="184" t="s">
        <v>1</v>
      </c>
      <c r="K177" s="184" t="s">
        <v>1</v>
      </c>
      <c r="L177" s="184" t="s">
        <v>1</v>
      </c>
      <c r="M177" s="184" t="s">
        <v>1</v>
      </c>
      <c r="N177" s="184" t="s">
        <v>1</v>
      </c>
      <c r="O177" s="184" t="s">
        <v>1</v>
      </c>
      <c r="Q177" s="181">
        <v>185</v>
      </c>
      <c r="R177" s="159" t="s">
        <v>587</v>
      </c>
      <c r="S177" s="135" t="s">
        <v>588</v>
      </c>
      <c r="T177" s="135" t="s">
        <v>589</v>
      </c>
      <c r="U177" s="694">
        <v>643</v>
      </c>
    </row>
    <row r="178" spans="1:21" ht="12.75">
      <c r="A178" s="159" t="str">
        <f t="shared" si="5"/>
        <v>Slovakia</v>
      </c>
      <c r="B178" s="184" t="s">
        <v>1</v>
      </c>
      <c r="C178" s="184" t="s">
        <v>1</v>
      </c>
      <c r="D178" s="184" t="s">
        <v>1</v>
      </c>
      <c r="E178" s="184" t="s">
        <v>1</v>
      </c>
      <c r="F178" s="184" t="s">
        <v>1</v>
      </c>
      <c r="G178" s="184" t="s">
        <v>1</v>
      </c>
      <c r="H178" s="184" t="s">
        <v>1</v>
      </c>
      <c r="I178" s="184" t="s">
        <v>1</v>
      </c>
      <c r="J178" s="184" t="s">
        <v>1</v>
      </c>
      <c r="K178" s="184" t="s">
        <v>1</v>
      </c>
      <c r="L178" s="184" t="s">
        <v>1</v>
      </c>
      <c r="M178" s="184" t="s">
        <v>1</v>
      </c>
      <c r="N178" s="184" t="s">
        <v>1</v>
      </c>
      <c r="O178" s="184" t="s">
        <v>1</v>
      </c>
      <c r="Q178" s="181">
        <v>199</v>
      </c>
      <c r="R178" s="159" t="s">
        <v>590</v>
      </c>
      <c r="S178" s="135" t="s">
        <v>591</v>
      </c>
      <c r="T178" s="135" t="s">
        <v>592</v>
      </c>
      <c r="U178" s="694">
        <v>703</v>
      </c>
    </row>
    <row r="179" spans="1:21" ht="12.75">
      <c r="A179" s="159" t="str">
        <f t="shared" si="5"/>
        <v>Slovenia</v>
      </c>
      <c r="B179" s="184" t="s">
        <v>1</v>
      </c>
      <c r="C179" s="184" t="s">
        <v>1</v>
      </c>
      <c r="D179" s="184" t="s">
        <v>1</v>
      </c>
      <c r="E179" s="184" t="s">
        <v>1</v>
      </c>
      <c r="F179" s="184" t="s">
        <v>1</v>
      </c>
      <c r="G179" s="184" t="s">
        <v>1</v>
      </c>
      <c r="H179" s="184" t="s">
        <v>1</v>
      </c>
      <c r="I179" s="184" t="s">
        <v>1</v>
      </c>
      <c r="J179" s="184" t="s">
        <v>1</v>
      </c>
      <c r="K179" s="184" t="s">
        <v>1</v>
      </c>
      <c r="L179" s="184" t="s">
        <v>1</v>
      </c>
      <c r="M179" s="184" t="s">
        <v>1</v>
      </c>
      <c r="N179" s="184" t="s">
        <v>1</v>
      </c>
      <c r="O179" s="184" t="s">
        <v>1</v>
      </c>
      <c r="Q179" s="181">
        <v>198</v>
      </c>
      <c r="R179" s="159" t="s">
        <v>593</v>
      </c>
      <c r="S179" s="135" t="s">
        <v>594</v>
      </c>
      <c r="T179" s="135" t="s">
        <v>595</v>
      </c>
      <c r="U179" s="694">
        <v>705</v>
      </c>
    </row>
    <row r="180" spans="1:21" ht="12.75">
      <c r="A180" s="159" t="str">
        <f t="shared" si="5"/>
        <v>Spain</v>
      </c>
      <c r="B180" s="184" t="s">
        <v>1</v>
      </c>
      <c r="C180" s="184" t="s">
        <v>1</v>
      </c>
      <c r="D180" s="184" t="s">
        <v>1</v>
      </c>
      <c r="E180" s="184" t="s">
        <v>1</v>
      </c>
      <c r="F180" s="184" t="s">
        <v>1</v>
      </c>
      <c r="G180" s="184" t="s">
        <v>1</v>
      </c>
      <c r="H180" s="184" t="s">
        <v>1</v>
      </c>
      <c r="I180" s="184" t="s">
        <v>1</v>
      </c>
      <c r="J180" s="184" t="s">
        <v>1</v>
      </c>
      <c r="K180" s="184" t="s">
        <v>1</v>
      </c>
      <c r="L180" s="184" t="s">
        <v>1</v>
      </c>
      <c r="M180" s="184" t="s">
        <v>1</v>
      </c>
      <c r="N180" s="184" t="s">
        <v>1</v>
      </c>
      <c r="O180" s="184" t="s">
        <v>1</v>
      </c>
      <c r="Q180" s="181">
        <v>203</v>
      </c>
      <c r="R180" s="159" t="s">
        <v>596</v>
      </c>
      <c r="S180" s="135" t="s">
        <v>597</v>
      </c>
      <c r="T180" s="135" t="s">
        <v>598</v>
      </c>
      <c r="U180" s="694">
        <v>724</v>
      </c>
    </row>
    <row r="181" spans="1:21" ht="12.75">
      <c r="A181" s="159" t="str">
        <f t="shared" si="5"/>
        <v>Sweden</v>
      </c>
      <c r="B181" s="184" t="s">
        <v>1</v>
      </c>
      <c r="C181" s="184" t="s">
        <v>1</v>
      </c>
      <c r="D181" s="184" t="s">
        <v>1</v>
      </c>
      <c r="E181" s="184" t="s">
        <v>1</v>
      </c>
      <c r="F181" s="184" t="s">
        <v>1</v>
      </c>
      <c r="G181" s="184" t="s">
        <v>1</v>
      </c>
      <c r="H181" s="184" t="s">
        <v>1</v>
      </c>
      <c r="I181" s="184" t="s">
        <v>1</v>
      </c>
      <c r="J181" s="184" t="s">
        <v>1</v>
      </c>
      <c r="K181" s="184" t="s">
        <v>1</v>
      </c>
      <c r="L181" s="184" t="s">
        <v>1</v>
      </c>
      <c r="M181" s="184" t="s">
        <v>1</v>
      </c>
      <c r="N181" s="184" t="s">
        <v>1</v>
      </c>
      <c r="O181" s="184" t="s">
        <v>1</v>
      </c>
      <c r="Q181" s="181">
        <v>210</v>
      </c>
      <c r="R181" s="159" t="s">
        <v>599</v>
      </c>
      <c r="S181" s="135" t="s">
        <v>600</v>
      </c>
      <c r="T181" s="135" t="s">
        <v>601</v>
      </c>
      <c r="U181" s="694">
        <v>752</v>
      </c>
    </row>
    <row r="182" spans="1:21" ht="12.75">
      <c r="A182" s="159" t="str">
        <f t="shared" si="5"/>
        <v>Switzerland</v>
      </c>
      <c r="B182" s="184" t="s">
        <v>1</v>
      </c>
      <c r="C182" s="184" t="s">
        <v>1</v>
      </c>
      <c r="D182" s="184" t="s">
        <v>1</v>
      </c>
      <c r="E182" s="184" t="s">
        <v>1</v>
      </c>
      <c r="F182" s="184" t="s">
        <v>1</v>
      </c>
      <c r="G182" s="184" t="s">
        <v>1</v>
      </c>
      <c r="H182" s="184" t="s">
        <v>1</v>
      </c>
      <c r="I182" s="184" t="s">
        <v>1</v>
      </c>
      <c r="J182" s="184" t="s">
        <v>1</v>
      </c>
      <c r="K182" s="184" t="s">
        <v>1</v>
      </c>
      <c r="L182" s="184" t="s">
        <v>1</v>
      </c>
      <c r="M182" s="184" t="s">
        <v>1</v>
      </c>
      <c r="N182" s="184" t="s">
        <v>1</v>
      </c>
      <c r="O182" s="184" t="s">
        <v>1</v>
      </c>
      <c r="Q182" s="181">
        <v>211</v>
      </c>
      <c r="R182" s="159" t="s">
        <v>602</v>
      </c>
      <c r="S182" s="135" t="s">
        <v>603</v>
      </c>
      <c r="T182" s="135" t="s">
        <v>604</v>
      </c>
      <c r="U182" s="694">
        <v>756</v>
      </c>
    </row>
    <row r="183" spans="1:21" ht="12.75">
      <c r="A183" s="159" t="str">
        <f t="shared" si="5"/>
        <v>United Kingdom</v>
      </c>
      <c r="B183" s="184"/>
      <c r="C183" s="184"/>
      <c r="D183" s="184"/>
      <c r="E183" s="184"/>
      <c r="F183" s="184"/>
      <c r="G183" s="184"/>
      <c r="H183" s="184"/>
      <c r="I183" s="184"/>
      <c r="J183" s="184"/>
      <c r="K183" s="184"/>
      <c r="L183" s="184"/>
      <c r="M183" s="184"/>
      <c r="N183" s="184"/>
      <c r="O183" s="184"/>
      <c r="Q183" s="181">
        <v>229</v>
      </c>
      <c r="R183" s="159" t="s">
        <v>605</v>
      </c>
      <c r="S183" s="135" t="s">
        <v>606</v>
      </c>
      <c r="T183" s="135" t="s">
        <v>607</v>
      </c>
      <c r="U183" s="694">
        <v>826</v>
      </c>
    </row>
    <row r="184" spans="1:21" ht="12.75">
      <c r="A184" s="159" t="str">
        <f t="shared" si="5"/>
        <v>Ukraine</v>
      </c>
      <c r="B184" s="184" t="s">
        <v>1</v>
      </c>
      <c r="C184" s="184" t="s">
        <v>1</v>
      </c>
      <c r="D184" s="184" t="s">
        <v>1</v>
      </c>
      <c r="E184" s="184" t="s">
        <v>1</v>
      </c>
      <c r="F184" s="184" t="s">
        <v>1</v>
      </c>
      <c r="G184" s="184" t="s">
        <v>1</v>
      </c>
      <c r="H184" s="184" t="s">
        <v>1</v>
      </c>
      <c r="I184" s="184" t="s">
        <v>1</v>
      </c>
      <c r="J184" s="184" t="s">
        <v>1</v>
      </c>
      <c r="K184" s="184" t="s">
        <v>1</v>
      </c>
      <c r="L184" s="184" t="s">
        <v>1</v>
      </c>
      <c r="M184" s="184" t="s">
        <v>1</v>
      </c>
      <c r="N184" s="184" t="s">
        <v>1</v>
      </c>
      <c r="O184" s="184" t="s">
        <v>1</v>
      </c>
      <c r="Q184" s="181">
        <v>230</v>
      </c>
      <c r="R184" s="159" t="s">
        <v>608</v>
      </c>
      <c r="S184" s="135" t="s">
        <v>608</v>
      </c>
      <c r="T184" s="135" t="s">
        <v>609</v>
      </c>
      <c r="U184" s="694">
        <v>804</v>
      </c>
    </row>
    <row r="185" spans="1:21" ht="13.5" thickBot="1">
      <c r="A185" s="194" t="str">
        <f t="shared" si="5"/>
        <v>Yugoslavia, the Federal Republic of</v>
      </c>
      <c r="B185" s="186" t="s">
        <v>1</v>
      </c>
      <c r="C185" s="186" t="s">
        <v>1</v>
      </c>
      <c r="D185" s="186" t="s">
        <v>1</v>
      </c>
      <c r="E185" s="186" t="s">
        <v>1</v>
      </c>
      <c r="F185" s="186" t="s">
        <v>1</v>
      </c>
      <c r="G185" s="186" t="s">
        <v>1</v>
      </c>
      <c r="H185" s="186" t="s">
        <v>1</v>
      </c>
      <c r="I185" s="186" t="s">
        <v>1</v>
      </c>
      <c r="J185" s="186" t="s">
        <v>1</v>
      </c>
      <c r="K185" s="186" t="s">
        <v>1</v>
      </c>
      <c r="L185" s="186" t="s">
        <v>1</v>
      </c>
      <c r="M185" s="186" t="s">
        <v>1</v>
      </c>
      <c r="N185" s="186" t="s">
        <v>1</v>
      </c>
      <c r="O185" s="186" t="s">
        <v>1</v>
      </c>
      <c r="Q185" s="181">
        <v>186</v>
      </c>
      <c r="R185" s="194" t="s">
        <v>877</v>
      </c>
      <c r="S185" s="135" t="s">
        <v>878</v>
      </c>
      <c r="T185" s="135" t="s">
        <v>879</v>
      </c>
      <c r="U185" s="694">
        <v>891</v>
      </c>
    </row>
    <row r="186" spans="1:21" s="191" customFormat="1" ht="12.75">
      <c r="A186" s="178" t="str">
        <f t="shared" si="5"/>
        <v>NORTH AMERICA </v>
      </c>
      <c r="B186" s="190">
        <f aca="true" t="shared" si="7" ref="B186:O186">SUM(B187:B221)</f>
        <v>0</v>
      </c>
      <c r="C186" s="190">
        <f t="shared" si="7"/>
        <v>0</v>
      </c>
      <c r="D186" s="190">
        <f t="shared" si="7"/>
        <v>0</v>
      </c>
      <c r="E186" s="190">
        <f t="shared" si="7"/>
        <v>0</v>
      </c>
      <c r="F186" s="190">
        <f t="shared" si="7"/>
        <v>0</v>
      </c>
      <c r="G186" s="190">
        <f t="shared" si="7"/>
        <v>0</v>
      </c>
      <c r="H186" s="190">
        <f t="shared" si="7"/>
        <v>0</v>
      </c>
      <c r="I186" s="190">
        <f>SUM(I187:I221)</f>
        <v>0</v>
      </c>
      <c r="J186" s="190">
        <f t="shared" si="7"/>
        <v>0</v>
      </c>
      <c r="K186" s="190">
        <f t="shared" si="7"/>
        <v>0</v>
      </c>
      <c r="L186" s="190">
        <f t="shared" si="7"/>
        <v>0</v>
      </c>
      <c r="M186" s="190">
        <f t="shared" si="7"/>
        <v>0</v>
      </c>
      <c r="N186" s="190">
        <f t="shared" si="7"/>
        <v>0</v>
      </c>
      <c r="O186" s="190">
        <f t="shared" si="7"/>
        <v>0</v>
      </c>
      <c r="Q186" s="192"/>
      <c r="R186" s="178" t="s">
        <v>610</v>
      </c>
      <c r="S186" s="191" t="s">
        <v>611</v>
      </c>
      <c r="T186" s="191" t="s">
        <v>612</v>
      </c>
      <c r="U186" s="699"/>
    </row>
    <row r="187" spans="1:21" ht="12.75">
      <c r="A187" s="159" t="str">
        <f t="shared" si="5"/>
        <v>Anguilla</v>
      </c>
      <c r="B187" s="184" t="s">
        <v>1</v>
      </c>
      <c r="C187" s="184" t="s">
        <v>1</v>
      </c>
      <c r="D187" s="184" t="s">
        <v>1</v>
      </c>
      <c r="E187" s="184" t="s">
        <v>1</v>
      </c>
      <c r="F187" s="184" t="s">
        <v>1</v>
      </c>
      <c r="G187" s="184" t="s">
        <v>1</v>
      </c>
      <c r="H187" s="184" t="s">
        <v>1</v>
      </c>
      <c r="I187" s="184" t="s">
        <v>1</v>
      </c>
      <c r="J187" s="184" t="s">
        <v>1</v>
      </c>
      <c r="K187" s="184" t="s">
        <v>1</v>
      </c>
      <c r="L187" s="184" t="s">
        <v>1</v>
      </c>
      <c r="M187" s="184" t="s">
        <v>1</v>
      </c>
      <c r="N187" s="184" t="s">
        <v>1</v>
      </c>
      <c r="O187" s="184" t="s">
        <v>1</v>
      </c>
      <c r="Q187" s="181">
        <v>258</v>
      </c>
      <c r="R187" s="159" t="s">
        <v>613</v>
      </c>
      <c r="S187" s="135" t="s">
        <v>613</v>
      </c>
      <c r="T187" s="135" t="s">
        <v>614</v>
      </c>
      <c r="U187" s="694">
        <v>660</v>
      </c>
    </row>
    <row r="188" spans="1:21" ht="12.75">
      <c r="A188" s="159" t="str">
        <f t="shared" si="5"/>
        <v>Antigua and Barbuda</v>
      </c>
      <c r="B188" s="184"/>
      <c r="C188" s="184"/>
      <c r="D188" s="184"/>
      <c r="E188" s="184"/>
      <c r="F188" s="184"/>
      <c r="G188" s="184"/>
      <c r="H188" s="184"/>
      <c r="I188" s="184"/>
      <c r="J188" s="184"/>
      <c r="K188" s="184"/>
      <c r="L188" s="184"/>
      <c r="M188" s="184"/>
      <c r="N188" s="184"/>
      <c r="O188" s="184"/>
      <c r="Q188" s="181">
        <v>8</v>
      </c>
      <c r="R188" s="159" t="s">
        <v>615</v>
      </c>
      <c r="S188" s="135" t="s">
        <v>616</v>
      </c>
      <c r="T188" s="135" t="s">
        <v>617</v>
      </c>
      <c r="U188" s="694">
        <v>28</v>
      </c>
    </row>
    <row r="189" spans="1:21" ht="12.75">
      <c r="A189" s="159" t="str">
        <f t="shared" si="5"/>
        <v>Aruba</v>
      </c>
      <c r="B189" s="184"/>
      <c r="C189" s="184"/>
      <c r="D189" s="184"/>
      <c r="E189" s="184"/>
      <c r="F189" s="184"/>
      <c r="G189" s="184"/>
      <c r="H189" s="184"/>
      <c r="I189" s="184"/>
      <c r="J189" s="184"/>
      <c r="K189" s="184"/>
      <c r="L189" s="184"/>
      <c r="M189" s="184"/>
      <c r="N189" s="184"/>
      <c r="O189" s="184"/>
      <c r="Q189" s="181">
        <v>22</v>
      </c>
      <c r="R189" s="159" t="s">
        <v>618</v>
      </c>
      <c r="S189" s="135" t="s">
        <v>618</v>
      </c>
      <c r="T189" s="135" t="s">
        <v>618</v>
      </c>
      <c r="U189" s="694">
        <v>533</v>
      </c>
    </row>
    <row r="190" spans="1:21" ht="12.75">
      <c r="A190" s="159" t="str">
        <f t="shared" si="5"/>
        <v>Bahamas</v>
      </c>
      <c r="B190" s="184" t="s">
        <v>1</v>
      </c>
      <c r="C190" s="184" t="s">
        <v>1</v>
      </c>
      <c r="D190" s="184" t="s">
        <v>1</v>
      </c>
      <c r="E190" s="184" t="s">
        <v>1</v>
      </c>
      <c r="F190" s="184" t="s">
        <v>1</v>
      </c>
      <c r="G190" s="184" t="s">
        <v>1</v>
      </c>
      <c r="H190" s="184" t="s">
        <v>1</v>
      </c>
      <c r="I190" s="184" t="s">
        <v>1</v>
      </c>
      <c r="J190" s="184" t="s">
        <v>1</v>
      </c>
      <c r="K190" s="184" t="s">
        <v>1</v>
      </c>
      <c r="L190" s="184" t="s">
        <v>1</v>
      </c>
      <c r="M190" s="184" t="s">
        <v>1</v>
      </c>
      <c r="N190" s="184" t="s">
        <v>1</v>
      </c>
      <c r="O190" s="184" t="s">
        <v>1</v>
      </c>
      <c r="Q190" s="181">
        <v>12</v>
      </c>
      <c r="R190" s="159" t="s">
        <v>619</v>
      </c>
      <c r="S190" s="135" t="s">
        <v>619</v>
      </c>
      <c r="T190" s="135" t="s">
        <v>619</v>
      </c>
      <c r="U190" s="694">
        <v>44</v>
      </c>
    </row>
    <row r="191" spans="1:21" ht="12.75">
      <c r="A191" s="159" t="str">
        <f t="shared" si="5"/>
        <v>Barbados</v>
      </c>
      <c r="B191" s="184" t="s">
        <v>1</v>
      </c>
      <c r="C191" s="184" t="s">
        <v>1</v>
      </c>
      <c r="D191" s="184" t="s">
        <v>1</v>
      </c>
      <c r="E191" s="184" t="s">
        <v>1</v>
      </c>
      <c r="F191" s="184" t="s">
        <v>1</v>
      </c>
      <c r="G191" s="184" t="s">
        <v>1</v>
      </c>
      <c r="H191" s="184" t="s">
        <v>1</v>
      </c>
      <c r="I191" s="184" t="s">
        <v>1</v>
      </c>
      <c r="J191" s="184" t="s">
        <v>1</v>
      </c>
      <c r="K191" s="184" t="s">
        <v>1</v>
      </c>
      <c r="L191" s="184" t="s">
        <v>1</v>
      </c>
      <c r="M191" s="184" t="s">
        <v>1</v>
      </c>
      <c r="N191" s="184" t="s">
        <v>1</v>
      </c>
      <c r="O191" s="184" t="s">
        <v>1</v>
      </c>
      <c r="Q191" s="181">
        <v>14</v>
      </c>
      <c r="R191" s="159" t="s">
        <v>620</v>
      </c>
      <c r="S191" s="135" t="s">
        <v>621</v>
      </c>
      <c r="T191" s="135" t="s">
        <v>620</v>
      </c>
      <c r="U191" s="694">
        <v>52</v>
      </c>
    </row>
    <row r="192" spans="1:21" ht="12.75">
      <c r="A192" s="159" t="str">
        <f t="shared" si="5"/>
        <v>Belize</v>
      </c>
      <c r="B192" s="184" t="s">
        <v>1</v>
      </c>
      <c r="C192" s="184" t="s">
        <v>1</v>
      </c>
      <c r="D192" s="184" t="s">
        <v>1</v>
      </c>
      <c r="E192" s="184" t="s">
        <v>1</v>
      </c>
      <c r="F192" s="184" t="s">
        <v>1</v>
      </c>
      <c r="G192" s="184" t="s">
        <v>1</v>
      </c>
      <c r="H192" s="184" t="s">
        <v>1</v>
      </c>
      <c r="I192" s="184" t="s">
        <v>1</v>
      </c>
      <c r="J192" s="184" t="s">
        <v>1</v>
      </c>
      <c r="K192" s="184" t="s">
        <v>1</v>
      </c>
      <c r="L192" s="184" t="s">
        <v>1</v>
      </c>
      <c r="M192" s="184" t="s">
        <v>1</v>
      </c>
      <c r="N192" s="184" t="s">
        <v>1</v>
      </c>
      <c r="O192" s="184" t="s">
        <v>1</v>
      </c>
      <c r="Q192" s="181">
        <v>23</v>
      </c>
      <c r="R192" s="159" t="s">
        <v>622</v>
      </c>
      <c r="S192" s="135" t="s">
        <v>622</v>
      </c>
      <c r="T192" s="135" t="s">
        <v>623</v>
      </c>
      <c r="U192" s="694">
        <v>84</v>
      </c>
    </row>
    <row r="193" spans="1:21" ht="12.75">
      <c r="A193" s="159" t="str">
        <f t="shared" si="5"/>
        <v>Bermuda</v>
      </c>
      <c r="B193" s="184" t="s">
        <v>1</v>
      </c>
      <c r="C193" s="184" t="s">
        <v>1</v>
      </c>
      <c r="D193" s="184" t="s">
        <v>1</v>
      </c>
      <c r="E193" s="184" t="s">
        <v>1</v>
      </c>
      <c r="F193" s="184" t="s">
        <v>1</v>
      </c>
      <c r="G193" s="184" t="s">
        <v>1</v>
      </c>
      <c r="H193" s="184" t="s">
        <v>1</v>
      </c>
      <c r="I193" s="184" t="s">
        <v>1</v>
      </c>
      <c r="J193" s="184" t="s">
        <v>1</v>
      </c>
      <c r="K193" s="184" t="s">
        <v>1</v>
      </c>
      <c r="L193" s="184" t="s">
        <v>1</v>
      </c>
      <c r="M193" s="184" t="s">
        <v>1</v>
      </c>
      <c r="N193" s="184" t="s">
        <v>1</v>
      </c>
      <c r="O193" s="184" t="s">
        <v>1</v>
      </c>
      <c r="Q193" s="181">
        <v>17</v>
      </c>
      <c r="R193" s="159" t="s">
        <v>624</v>
      </c>
      <c r="S193" s="135" t="s">
        <v>625</v>
      </c>
      <c r="T193" s="135" t="s">
        <v>626</v>
      </c>
      <c r="U193" s="694">
        <v>60</v>
      </c>
    </row>
    <row r="194" spans="1:21" ht="12.75">
      <c r="A194" s="159" t="str">
        <f t="shared" si="5"/>
        <v>British Virgin Islands</v>
      </c>
      <c r="B194" s="184" t="s">
        <v>1</v>
      </c>
      <c r="C194" s="184" t="s">
        <v>1</v>
      </c>
      <c r="D194" s="184" t="s">
        <v>1</v>
      </c>
      <c r="E194" s="184" t="s">
        <v>1</v>
      </c>
      <c r="F194" s="184" t="s">
        <v>1</v>
      </c>
      <c r="G194" s="184" t="s">
        <v>1</v>
      </c>
      <c r="H194" s="184" t="s">
        <v>1</v>
      </c>
      <c r="I194" s="184" t="s">
        <v>1</v>
      </c>
      <c r="J194" s="184" t="s">
        <v>1</v>
      </c>
      <c r="K194" s="184" t="s">
        <v>1</v>
      </c>
      <c r="L194" s="184" t="s">
        <v>1</v>
      </c>
      <c r="M194" s="184" t="s">
        <v>1</v>
      </c>
      <c r="N194" s="184" t="s">
        <v>1</v>
      </c>
      <c r="O194" s="184" t="s">
        <v>1</v>
      </c>
      <c r="Q194" s="181">
        <v>239</v>
      </c>
      <c r="R194" s="159" t="s">
        <v>627</v>
      </c>
      <c r="S194" s="135" t="s">
        <v>628</v>
      </c>
      <c r="T194" s="135" t="s">
        <v>629</v>
      </c>
      <c r="U194" s="694">
        <v>850</v>
      </c>
    </row>
    <row r="195" spans="1:21" ht="12.75">
      <c r="A195" s="159" t="str">
        <f t="shared" si="5"/>
        <v>Canada</v>
      </c>
      <c r="B195" s="184" t="s">
        <v>1</v>
      </c>
      <c r="C195" s="184" t="s">
        <v>1</v>
      </c>
      <c r="D195" s="184" t="s">
        <v>1</v>
      </c>
      <c r="E195" s="184" t="s">
        <v>1</v>
      </c>
      <c r="F195" s="184" t="s">
        <v>1</v>
      </c>
      <c r="G195" s="184" t="s">
        <v>1</v>
      </c>
      <c r="H195" s="184" t="s">
        <v>1</v>
      </c>
      <c r="I195" s="184" t="s">
        <v>1</v>
      </c>
      <c r="J195" s="184" t="s">
        <v>1</v>
      </c>
      <c r="K195" s="184" t="s">
        <v>1</v>
      </c>
      <c r="L195" s="184" t="s">
        <v>1</v>
      </c>
      <c r="M195" s="184" t="s">
        <v>1</v>
      </c>
      <c r="N195" s="184" t="s">
        <v>1</v>
      </c>
      <c r="O195" s="184" t="s">
        <v>1</v>
      </c>
      <c r="Q195" s="181">
        <v>33</v>
      </c>
      <c r="R195" s="159" t="s">
        <v>630</v>
      </c>
      <c r="S195" s="135" t="s">
        <v>630</v>
      </c>
      <c r="T195" s="135" t="s">
        <v>631</v>
      </c>
      <c r="U195" s="694">
        <v>124</v>
      </c>
    </row>
    <row r="196" spans="1:21" ht="12.75">
      <c r="A196" s="159" t="str">
        <f t="shared" si="5"/>
        <v>Cayman Islands</v>
      </c>
      <c r="B196" s="184" t="s">
        <v>1</v>
      </c>
      <c r="C196" s="184" t="s">
        <v>1</v>
      </c>
      <c r="D196" s="184" t="s">
        <v>1</v>
      </c>
      <c r="E196" s="184" t="s">
        <v>1</v>
      </c>
      <c r="F196" s="184" t="s">
        <v>1</v>
      </c>
      <c r="G196" s="184" t="s">
        <v>1</v>
      </c>
      <c r="H196" s="184" t="s">
        <v>1</v>
      </c>
      <c r="I196" s="184" t="s">
        <v>1</v>
      </c>
      <c r="J196" s="184" t="s">
        <v>1</v>
      </c>
      <c r="K196" s="184" t="s">
        <v>1</v>
      </c>
      <c r="L196" s="184" t="s">
        <v>1</v>
      </c>
      <c r="M196" s="184" t="s">
        <v>1</v>
      </c>
      <c r="N196" s="184" t="s">
        <v>1</v>
      </c>
      <c r="O196" s="184" t="s">
        <v>1</v>
      </c>
      <c r="Q196" s="181">
        <v>36</v>
      </c>
      <c r="R196" s="159" t="s">
        <v>632</v>
      </c>
      <c r="S196" s="135" t="s">
        <v>633</v>
      </c>
      <c r="T196" s="135" t="s">
        <v>634</v>
      </c>
      <c r="U196" s="694">
        <v>136</v>
      </c>
    </row>
    <row r="197" spans="1:21" ht="12.75">
      <c r="A197" s="159" t="str">
        <f t="shared" si="5"/>
        <v>Costa Rica</v>
      </c>
      <c r="B197" s="184" t="s">
        <v>1</v>
      </c>
      <c r="C197" s="184" t="s">
        <v>1</v>
      </c>
      <c r="D197" s="184" t="s">
        <v>1</v>
      </c>
      <c r="E197" s="184" t="s">
        <v>1</v>
      </c>
      <c r="F197" s="184" t="s">
        <v>1</v>
      </c>
      <c r="G197" s="184" t="s">
        <v>1</v>
      </c>
      <c r="H197" s="184" t="s">
        <v>1</v>
      </c>
      <c r="I197" s="184" t="s">
        <v>1</v>
      </c>
      <c r="J197" s="184" t="s">
        <v>1</v>
      </c>
      <c r="K197" s="184" t="s">
        <v>1</v>
      </c>
      <c r="L197" s="184" t="s">
        <v>1</v>
      </c>
      <c r="M197" s="184" t="s">
        <v>1</v>
      </c>
      <c r="N197" s="184" t="s">
        <v>1</v>
      </c>
      <c r="O197" s="184" t="s">
        <v>1</v>
      </c>
      <c r="Q197" s="181">
        <v>48</v>
      </c>
      <c r="R197" s="159" t="s">
        <v>635</v>
      </c>
      <c r="S197" s="135" t="s">
        <v>635</v>
      </c>
      <c r="T197" s="135" t="s">
        <v>635</v>
      </c>
      <c r="U197" s="694">
        <v>188</v>
      </c>
    </row>
    <row r="198" spans="1:21" ht="12.75">
      <c r="A198" s="159" t="str">
        <f t="shared" si="5"/>
        <v>Cuba</v>
      </c>
      <c r="B198" s="184" t="s">
        <v>1</v>
      </c>
      <c r="C198" s="184" t="s">
        <v>1</v>
      </c>
      <c r="D198" s="184" t="s">
        <v>1</v>
      </c>
      <c r="E198" s="184" t="s">
        <v>1</v>
      </c>
      <c r="F198" s="184" t="s">
        <v>1</v>
      </c>
      <c r="G198" s="184" t="s">
        <v>1</v>
      </c>
      <c r="H198" s="184" t="s">
        <v>1</v>
      </c>
      <c r="I198" s="184" t="s">
        <v>1</v>
      </c>
      <c r="J198" s="184" t="s">
        <v>1</v>
      </c>
      <c r="K198" s="184" t="s">
        <v>1</v>
      </c>
      <c r="L198" s="184" t="s">
        <v>1</v>
      </c>
      <c r="M198" s="184" t="s">
        <v>1</v>
      </c>
      <c r="N198" s="184" t="s">
        <v>1</v>
      </c>
      <c r="O198" s="184" t="s">
        <v>1</v>
      </c>
      <c r="Q198" s="181">
        <v>49</v>
      </c>
      <c r="R198" s="159" t="s">
        <v>636</v>
      </c>
      <c r="S198" s="135" t="s">
        <v>636</v>
      </c>
      <c r="T198" s="135" t="s">
        <v>636</v>
      </c>
      <c r="U198" s="694">
        <v>192</v>
      </c>
    </row>
    <row r="199" spans="1:21" ht="12.75">
      <c r="A199" s="159" t="str">
        <f t="shared" si="5"/>
        <v>Dominica</v>
      </c>
      <c r="B199" s="184" t="s">
        <v>1</v>
      </c>
      <c r="C199" s="184" t="s">
        <v>1</v>
      </c>
      <c r="D199" s="184" t="s">
        <v>1</v>
      </c>
      <c r="E199" s="184" t="s">
        <v>1</v>
      </c>
      <c r="F199" s="184" t="s">
        <v>1</v>
      </c>
      <c r="G199" s="184" t="s">
        <v>1</v>
      </c>
      <c r="H199" s="184" t="s">
        <v>1</v>
      </c>
      <c r="I199" s="184" t="s">
        <v>1</v>
      </c>
      <c r="J199" s="184" t="s">
        <v>1</v>
      </c>
      <c r="K199" s="184" t="s">
        <v>1</v>
      </c>
      <c r="L199" s="184" t="s">
        <v>1</v>
      </c>
      <c r="M199" s="184" t="s">
        <v>1</v>
      </c>
      <c r="N199" s="184" t="s">
        <v>1</v>
      </c>
      <c r="O199" s="184" t="s">
        <v>1</v>
      </c>
      <c r="Q199" s="181">
        <v>55</v>
      </c>
      <c r="R199" s="159" t="s">
        <v>637</v>
      </c>
      <c r="S199" s="135" t="s">
        <v>638</v>
      </c>
      <c r="T199" s="135" t="s">
        <v>637</v>
      </c>
      <c r="U199" s="694">
        <v>212</v>
      </c>
    </row>
    <row r="200" spans="1:21" ht="12.75">
      <c r="A200" s="159" t="str">
        <f t="shared" si="5"/>
        <v>Dominican Republic</v>
      </c>
      <c r="B200" s="184" t="s">
        <v>1</v>
      </c>
      <c r="C200" s="184" t="s">
        <v>1</v>
      </c>
      <c r="D200" s="184" t="s">
        <v>1</v>
      </c>
      <c r="E200" s="184" t="s">
        <v>1</v>
      </c>
      <c r="F200" s="184" t="s">
        <v>1</v>
      </c>
      <c r="G200" s="184" t="s">
        <v>1</v>
      </c>
      <c r="H200" s="184" t="s">
        <v>1</v>
      </c>
      <c r="I200" s="184" t="s">
        <v>1</v>
      </c>
      <c r="J200" s="184" t="s">
        <v>1</v>
      </c>
      <c r="K200" s="184" t="s">
        <v>1</v>
      </c>
      <c r="L200" s="184" t="s">
        <v>1</v>
      </c>
      <c r="M200" s="184" t="s">
        <v>1</v>
      </c>
      <c r="N200" s="184" t="s">
        <v>1</v>
      </c>
      <c r="O200" s="184" t="s">
        <v>1</v>
      </c>
      <c r="Q200" s="181">
        <v>56</v>
      </c>
      <c r="R200" s="159" t="s">
        <v>639</v>
      </c>
      <c r="S200" s="135" t="s">
        <v>640</v>
      </c>
      <c r="T200" s="135" t="s">
        <v>641</v>
      </c>
      <c r="U200" s="694">
        <v>214</v>
      </c>
    </row>
    <row r="201" spans="1:21" ht="12.75">
      <c r="A201" s="159" t="str">
        <f t="shared" si="5"/>
        <v>El Salvador</v>
      </c>
      <c r="B201" s="184" t="s">
        <v>1</v>
      </c>
      <c r="C201" s="184" t="s">
        <v>1</v>
      </c>
      <c r="D201" s="184" t="s">
        <v>1</v>
      </c>
      <c r="E201" s="184" t="s">
        <v>1</v>
      </c>
      <c r="F201" s="184" t="s">
        <v>1</v>
      </c>
      <c r="G201" s="184" t="s">
        <v>1</v>
      </c>
      <c r="H201" s="184" t="s">
        <v>1</v>
      </c>
      <c r="I201" s="184" t="s">
        <v>1</v>
      </c>
      <c r="J201" s="184" t="s">
        <v>1</v>
      </c>
      <c r="K201" s="184" t="s">
        <v>1</v>
      </c>
      <c r="L201" s="184" t="s">
        <v>1</v>
      </c>
      <c r="M201" s="184" t="s">
        <v>1</v>
      </c>
      <c r="N201" s="184" t="s">
        <v>1</v>
      </c>
      <c r="O201" s="184" t="s">
        <v>1</v>
      </c>
      <c r="Q201" s="181">
        <v>60</v>
      </c>
      <c r="R201" s="159" t="s">
        <v>642</v>
      </c>
      <c r="S201" s="135" t="s">
        <v>642</v>
      </c>
      <c r="T201" s="135" t="s">
        <v>642</v>
      </c>
      <c r="U201" s="694">
        <v>222</v>
      </c>
    </row>
    <row r="202" spans="1:21" ht="12.75">
      <c r="A202" s="159" t="str">
        <f t="shared" si="5"/>
        <v>Greenland </v>
      </c>
      <c r="B202" s="184" t="s">
        <v>1</v>
      </c>
      <c r="C202" s="184" t="s">
        <v>1</v>
      </c>
      <c r="D202" s="184" t="s">
        <v>1</v>
      </c>
      <c r="E202" s="184" t="s">
        <v>1</v>
      </c>
      <c r="F202" s="184" t="s">
        <v>1</v>
      </c>
      <c r="G202" s="184" t="s">
        <v>1</v>
      </c>
      <c r="H202" s="184" t="s">
        <v>1</v>
      </c>
      <c r="I202" s="184" t="s">
        <v>1</v>
      </c>
      <c r="J202" s="184" t="s">
        <v>1</v>
      </c>
      <c r="K202" s="184" t="s">
        <v>1</v>
      </c>
      <c r="L202" s="184" t="s">
        <v>1</v>
      </c>
      <c r="M202" s="184" t="s">
        <v>1</v>
      </c>
      <c r="N202" s="184" t="s">
        <v>1</v>
      </c>
      <c r="O202" s="184" t="s">
        <v>1</v>
      </c>
      <c r="Q202" s="181">
        <v>85</v>
      </c>
      <c r="R202" s="159" t="s">
        <v>643</v>
      </c>
      <c r="S202" s="135" t="s">
        <v>644</v>
      </c>
      <c r="T202" s="135" t="s">
        <v>645</v>
      </c>
      <c r="U202" s="694">
        <v>304</v>
      </c>
    </row>
    <row r="203" spans="1:21" ht="12.75">
      <c r="A203" s="159" t="str">
        <f t="shared" si="5"/>
        <v>Grenada</v>
      </c>
      <c r="B203" s="184" t="s">
        <v>1</v>
      </c>
      <c r="C203" s="184" t="s">
        <v>1</v>
      </c>
      <c r="D203" s="184" t="s">
        <v>1</v>
      </c>
      <c r="E203" s="184" t="s">
        <v>1</v>
      </c>
      <c r="F203" s="184" t="s">
        <v>1</v>
      </c>
      <c r="G203" s="184" t="s">
        <v>1</v>
      </c>
      <c r="H203" s="184" t="s">
        <v>1</v>
      </c>
      <c r="I203" s="184" t="s">
        <v>1</v>
      </c>
      <c r="J203" s="184" t="s">
        <v>1</v>
      </c>
      <c r="K203" s="184" t="s">
        <v>1</v>
      </c>
      <c r="L203" s="184" t="s">
        <v>1</v>
      </c>
      <c r="M203" s="184" t="s">
        <v>1</v>
      </c>
      <c r="N203" s="184" t="s">
        <v>1</v>
      </c>
      <c r="O203" s="184" t="s">
        <v>1</v>
      </c>
      <c r="Q203" s="181">
        <v>86</v>
      </c>
      <c r="R203" s="159" t="s">
        <v>646</v>
      </c>
      <c r="S203" s="135" t="s">
        <v>647</v>
      </c>
      <c r="T203" s="135" t="s">
        <v>648</v>
      </c>
      <c r="U203" s="694">
        <v>308</v>
      </c>
    </row>
    <row r="204" spans="1:21" ht="12.75">
      <c r="A204" s="159" t="str">
        <f t="shared" si="5"/>
        <v>Guadeloupe</v>
      </c>
      <c r="B204" s="184" t="s">
        <v>1</v>
      </c>
      <c r="C204" s="184" t="s">
        <v>1</v>
      </c>
      <c r="D204" s="184" t="s">
        <v>1</v>
      </c>
      <c r="E204" s="184" t="s">
        <v>1</v>
      </c>
      <c r="F204" s="184" t="s">
        <v>1</v>
      </c>
      <c r="G204" s="184" t="s">
        <v>1</v>
      </c>
      <c r="H204" s="184" t="s">
        <v>1</v>
      </c>
      <c r="I204" s="184" t="s">
        <v>1</v>
      </c>
      <c r="J204" s="184" t="s">
        <v>1</v>
      </c>
      <c r="K204" s="184" t="s">
        <v>1</v>
      </c>
      <c r="L204" s="184" t="s">
        <v>1</v>
      </c>
      <c r="M204" s="184" t="s">
        <v>1</v>
      </c>
      <c r="N204" s="184" t="s">
        <v>1</v>
      </c>
      <c r="O204" s="184" t="s">
        <v>1</v>
      </c>
      <c r="Q204" s="181">
        <v>87</v>
      </c>
      <c r="R204" s="159" t="s">
        <v>649</v>
      </c>
      <c r="S204" s="135" t="s">
        <v>649</v>
      </c>
      <c r="T204" s="135" t="s">
        <v>650</v>
      </c>
      <c r="U204" s="694">
        <v>312</v>
      </c>
    </row>
    <row r="205" spans="1:21" ht="12.75">
      <c r="A205" s="159" t="str">
        <f t="shared" si="5"/>
        <v>Guatemala</v>
      </c>
      <c r="B205" s="184" t="s">
        <v>1</v>
      </c>
      <c r="C205" s="184" t="s">
        <v>1</v>
      </c>
      <c r="D205" s="184" t="s">
        <v>1</v>
      </c>
      <c r="E205" s="184" t="s">
        <v>1</v>
      </c>
      <c r="F205" s="184" t="s">
        <v>1</v>
      </c>
      <c r="G205" s="184" t="s">
        <v>1</v>
      </c>
      <c r="H205" s="184" t="s">
        <v>1</v>
      </c>
      <c r="I205" s="184" t="s">
        <v>1</v>
      </c>
      <c r="J205" s="184" t="s">
        <v>1</v>
      </c>
      <c r="K205" s="184" t="s">
        <v>1</v>
      </c>
      <c r="L205" s="184" t="s">
        <v>1</v>
      </c>
      <c r="M205" s="184" t="s">
        <v>1</v>
      </c>
      <c r="N205" s="184" t="s">
        <v>1</v>
      </c>
      <c r="O205" s="184" t="s">
        <v>1</v>
      </c>
      <c r="Q205" s="181">
        <v>89</v>
      </c>
      <c r="R205" s="159" t="s">
        <v>651</v>
      </c>
      <c r="S205" s="135" t="s">
        <v>651</v>
      </c>
      <c r="T205" s="135" t="s">
        <v>651</v>
      </c>
      <c r="U205" s="694">
        <v>320</v>
      </c>
    </row>
    <row r="206" spans="1:21" ht="12.75">
      <c r="A206" s="159" t="str">
        <f t="shared" si="5"/>
        <v>Haiti</v>
      </c>
      <c r="B206" s="184" t="s">
        <v>1</v>
      </c>
      <c r="C206" s="184" t="s">
        <v>1</v>
      </c>
      <c r="D206" s="184" t="s">
        <v>1</v>
      </c>
      <c r="E206" s="184" t="s">
        <v>1</v>
      </c>
      <c r="F206" s="184" t="s">
        <v>1</v>
      </c>
      <c r="G206" s="184" t="s">
        <v>1</v>
      </c>
      <c r="H206" s="184" t="s">
        <v>1</v>
      </c>
      <c r="I206" s="184" t="s">
        <v>1</v>
      </c>
      <c r="J206" s="184" t="s">
        <v>1</v>
      </c>
      <c r="K206" s="184" t="s">
        <v>1</v>
      </c>
      <c r="L206" s="184" t="s">
        <v>1</v>
      </c>
      <c r="M206" s="184" t="s">
        <v>1</v>
      </c>
      <c r="N206" s="184" t="s">
        <v>1</v>
      </c>
      <c r="O206" s="184" t="s">
        <v>1</v>
      </c>
      <c r="Q206" s="181">
        <v>93</v>
      </c>
      <c r="R206" s="159" t="s">
        <v>652</v>
      </c>
      <c r="S206" s="135" t="s">
        <v>653</v>
      </c>
      <c r="T206" s="135" t="s">
        <v>654</v>
      </c>
      <c r="U206" s="694">
        <v>332</v>
      </c>
    </row>
    <row r="207" spans="1:21" ht="12.75">
      <c r="A207" s="159" t="str">
        <f t="shared" si="5"/>
        <v>Honduras</v>
      </c>
      <c r="B207" s="184" t="s">
        <v>1</v>
      </c>
      <c r="C207" s="184" t="s">
        <v>1</v>
      </c>
      <c r="D207" s="184" t="s">
        <v>1</v>
      </c>
      <c r="E207" s="184" t="s">
        <v>1</v>
      </c>
      <c r="F207" s="184" t="s">
        <v>1</v>
      </c>
      <c r="G207" s="184" t="s">
        <v>1</v>
      </c>
      <c r="H207" s="184" t="s">
        <v>1</v>
      </c>
      <c r="I207" s="184" t="s">
        <v>1</v>
      </c>
      <c r="J207" s="184" t="s">
        <v>1</v>
      </c>
      <c r="K207" s="184" t="s">
        <v>1</v>
      </c>
      <c r="L207" s="184" t="s">
        <v>1</v>
      </c>
      <c r="M207" s="184" t="s">
        <v>1</v>
      </c>
      <c r="N207" s="184" t="s">
        <v>1</v>
      </c>
      <c r="O207" s="184" t="s">
        <v>1</v>
      </c>
      <c r="Q207" s="181">
        <v>95</v>
      </c>
      <c r="R207" s="159" t="s">
        <v>655</v>
      </c>
      <c r="S207" s="135" t="s">
        <v>655</v>
      </c>
      <c r="T207" s="135" t="s">
        <v>655</v>
      </c>
      <c r="U207" s="694">
        <v>340</v>
      </c>
    </row>
    <row r="208" spans="1:21" ht="12.75">
      <c r="A208" s="159" t="str">
        <f aca="true" t="shared" si="8" ref="A208:A237">R208</f>
        <v>Jamaica</v>
      </c>
      <c r="B208" s="184" t="s">
        <v>1</v>
      </c>
      <c r="C208" s="184" t="s">
        <v>1</v>
      </c>
      <c r="D208" s="184" t="s">
        <v>1</v>
      </c>
      <c r="E208" s="184" t="s">
        <v>1</v>
      </c>
      <c r="F208" s="184" t="s">
        <v>1</v>
      </c>
      <c r="G208" s="184" t="s">
        <v>1</v>
      </c>
      <c r="H208" s="184" t="s">
        <v>1</v>
      </c>
      <c r="I208" s="184" t="s">
        <v>1</v>
      </c>
      <c r="J208" s="184" t="s">
        <v>1</v>
      </c>
      <c r="K208" s="184" t="s">
        <v>1</v>
      </c>
      <c r="L208" s="184" t="s">
        <v>1</v>
      </c>
      <c r="M208" s="184" t="s">
        <v>1</v>
      </c>
      <c r="N208" s="184" t="s">
        <v>1</v>
      </c>
      <c r="O208" s="184" t="s">
        <v>1</v>
      </c>
      <c r="Q208" s="181">
        <v>109</v>
      </c>
      <c r="R208" s="159" t="s">
        <v>656</v>
      </c>
      <c r="S208" s="135" t="s">
        <v>657</v>
      </c>
      <c r="T208" s="135" t="s">
        <v>656</v>
      </c>
      <c r="U208" s="694">
        <v>388</v>
      </c>
    </row>
    <row r="209" spans="1:21" ht="12.75">
      <c r="A209" s="159" t="str">
        <f t="shared" si="8"/>
        <v>Martinique</v>
      </c>
      <c r="B209" s="184" t="s">
        <v>1</v>
      </c>
      <c r="C209" s="184" t="s">
        <v>1</v>
      </c>
      <c r="D209" s="184" t="s">
        <v>1</v>
      </c>
      <c r="E209" s="184" t="s">
        <v>1</v>
      </c>
      <c r="F209" s="184" t="s">
        <v>1</v>
      </c>
      <c r="G209" s="184" t="s">
        <v>1</v>
      </c>
      <c r="H209" s="184" t="s">
        <v>1</v>
      </c>
      <c r="I209" s="184" t="s">
        <v>1</v>
      </c>
      <c r="J209" s="184" t="s">
        <v>1</v>
      </c>
      <c r="K209" s="184" t="s">
        <v>1</v>
      </c>
      <c r="L209" s="184" t="s">
        <v>1</v>
      </c>
      <c r="M209" s="184" t="s">
        <v>1</v>
      </c>
      <c r="N209" s="184" t="s">
        <v>1</v>
      </c>
      <c r="O209" s="184" t="s">
        <v>1</v>
      </c>
      <c r="Q209" s="181">
        <v>135</v>
      </c>
      <c r="R209" s="159" t="s">
        <v>658</v>
      </c>
      <c r="S209" s="135" t="s">
        <v>658</v>
      </c>
      <c r="T209" s="135" t="s">
        <v>659</v>
      </c>
      <c r="U209" s="694">
        <v>474</v>
      </c>
    </row>
    <row r="210" spans="1:21" ht="12.75">
      <c r="A210" s="159" t="str">
        <f t="shared" si="8"/>
        <v>Mexico</v>
      </c>
      <c r="B210" s="184" t="s">
        <v>1</v>
      </c>
      <c r="C210" s="184" t="s">
        <v>1</v>
      </c>
      <c r="D210" s="184" t="s">
        <v>1</v>
      </c>
      <c r="E210" s="184" t="s">
        <v>1</v>
      </c>
      <c r="F210" s="184" t="s">
        <v>1</v>
      </c>
      <c r="G210" s="184" t="s">
        <v>1</v>
      </c>
      <c r="H210" s="184" t="s">
        <v>1</v>
      </c>
      <c r="I210" s="184" t="s">
        <v>1</v>
      </c>
      <c r="J210" s="184" t="s">
        <v>1</v>
      </c>
      <c r="K210" s="184" t="s">
        <v>1</v>
      </c>
      <c r="L210" s="184" t="s">
        <v>1</v>
      </c>
      <c r="M210" s="184" t="s">
        <v>1</v>
      </c>
      <c r="N210" s="184" t="s">
        <v>1</v>
      </c>
      <c r="O210" s="184" t="s">
        <v>1</v>
      </c>
      <c r="Q210" s="181">
        <v>138</v>
      </c>
      <c r="R210" s="159" t="s">
        <v>660</v>
      </c>
      <c r="S210" s="135" t="s">
        <v>661</v>
      </c>
      <c r="T210" s="135" t="s">
        <v>662</v>
      </c>
      <c r="U210" s="694">
        <v>484</v>
      </c>
    </row>
    <row r="211" spans="1:21" ht="12.75">
      <c r="A211" s="159" t="str">
        <f t="shared" si="8"/>
        <v>Montserrat</v>
      </c>
      <c r="B211" s="184" t="s">
        <v>1</v>
      </c>
      <c r="C211" s="184" t="s">
        <v>1</v>
      </c>
      <c r="D211" s="184" t="s">
        <v>1</v>
      </c>
      <c r="E211" s="184" t="s">
        <v>1</v>
      </c>
      <c r="F211" s="184" t="s">
        <v>1</v>
      </c>
      <c r="G211" s="184" t="s">
        <v>1</v>
      </c>
      <c r="H211" s="184" t="s">
        <v>1</v>
      </c>
      <c r="I211" s="184" t="s">
        <v>1</v>
      </c>
      <c r="J211" s="184" t="s">
        <v>1</v>
      </c>
      <c r="K211" s="184" t="s">
        <v>1</v>
      </c>
      <c r="L211" s="184" t="s">
        <v>1</v>
      </c>
      <c r="M211" s="184" t="s">
        <v>1</v>
      </c>
      <c r="N211" s="184" t="s">
        <v>1</v>
      </c>
      <c r="O211" s="184" t="s">
        <v>1</v>
      </c>
      <c r="Q211" s="181">
        <v>142</v>
      </c>
      <c r="R211" s="159" t="s">
        <v>663</v>
      </c>
      <c r="S211" s="135" t="s">
        <v>663</v>
      </c>
      <c r="T211" s="135" t="s">
        <v>664</v>
      </c>
      <c r="U211" s="694">
        <v>500</v>
      </c>
    </row>
    <row r="212" spans="1:21" ht="12.75">
      <c r="A212" s="159" t="str">
        <f t="shared" si="8"/>
        <v>Netherlands Antilles</v>
      </c>
      <c r="B212" s="184" t="s">
        <v>1</v>
      </c>
      <c r="C212" s="184" t="s">
        <v>1</v>
      </c>
      <c r="D212" s="184" t="s">
        <v>1</v>
      </c>
      <c r="E212" s="184" t="s">
        <v>1</v>
      </c>
      <c r="F212" s="184" t="s">
        <v>1</v>
      </c>
      <c r="G212" s="184" t="s">
        <v>1</v>
      </c>
      <c r="H212" s="184" t="s">
        <v>1</v>
      </c>
      <c r="I212" s="184" t="s">
        <v>1</v>
      </c>
      <c r="J212" s="184" t="s">
        <v>1</v>
      </c>
      <c r="K212" s="184" t="s">
        <v>1</v>
      </c>
      <c r="L212" s="184" t="s">
        <v>1</v>
      </c>
      <c r="M212" s="184" t="s">
        <v>1</v>
      </c>
      <c r="N212" s="184" t="s">
        <v>1</v>
      </c>
      <c r="O212" s="184" t="s">
        <v>1</v>
      </c>
      <c r="Q212" s="181">
        <v>151</v>
      </c>
      <c r="R212" s="159" t="s">
        <v>665</v>
      </c>
      <c r="S212" s="135" t="s">
        <v>666</v>
      </c>
      <c r="T212" s="135" t="s">
        <v>667</v>
      </c>
      <c r="U212" s="694">
        <v>530</v>
      </c>
    </row>
    <row r="213" spans="1:21" ht="12.75">
      <c r="A213" s="159" t="str">
        <f t="shared" si="8"/>
        <v>Nicaragua</v>
      </c>
      <c r="B213" s="184" t="s">
        <v>1</v>
      </c>
      <c r="C213" s="184" t="s">
        <v>1</v>
      </c>
      <c r="D213" s="184" t="s">
        <v>1</v>
      </c>
      <c r="E213" s="184" t="s">
        <v>1</v>
      </c>
      <c r="F213" s="184" t="s">
        <v>1</v>
      </c>
      <c r="G213" s="184" t="s">
        <v>1</v>
      </c>
      <c r="H213" s="184" t="s">
        <v>1</v>
      </c>
      <c r="I213" s="184" t="s">
        <v>1</v>
      </c>
      <c r="J213" s="184" t="s">
        <v>1</v>
      </c>
      <c r="K213" s="184" t="s">
        <v>1</v>
      </c>
      <c r="L213" s="184" t="s">
        <v>1</v>
      </c>
      <c r="M213" s="184" t="s">
        <v>1</v>
      </c>
      <c r="N213" s="184" t="s">
        <v>1</v>
      </c>
      <c r="O213" s="184" t="s">
        <v>1</v>
      </c>
      <c r="Q213" s="181">
        <v>157</v>
      </c>
      <c r="R213" s="159" t="s">
        <v>668</v>
      </c>
      <c r="S213" s="135" t="s">
        <v>668</v>
      </c>
      <c r="T213" s="135" t="s">
        <v>668</v>
      </c>
      <c r="U213" s="694">
        <v>558</v>
      </c>
    </row>
    <row r="214" spans="1:21" ht="12.75">
      <c r="A214" s="159" t="str">
        <f t="shared" si="8"/>
        <v>Panama</v>
      </c>
      <c r="B214" s="184" t="s">
        <v>1</v>
      </c>
      <c r="C214" s="184" t="s">
        <v>1</v>
      </c>
      <c r="D214" s="184" t="s">
        <v>1</v>
      </c>
      <c r="E214" s="184" t="s">
        <v>1</v>
      </c>
      <c r="F214" s="184" t="s">
        <v>1</v>
      </c>
      <c r="G214" s="184" t="s">
        <v>1</v>
      </c>
      <c r="H214" s="184" t="s">
        <v>1</v>
      </c>
      <c r="I214" s="184" t="s">
        <v>1</v>
      </c>
      <c r="J214" s="184" t="s">
        <v>1</v>
      </c>
      <c r="K214" s="184" t="s">
        <v>1</v>
      </c>
      <c r="L214" s="184" t="s">
        <v>1</v>
      </c>
      <c r="M214" s="184" t="s">
        <v>1</v>
      </c>
      <c r="N214" s="184" t="s">
        <v>1</v>
      </c>
      <c r="O214" s="184" t="s">
        <v>1</v>
      </c>
      <c r="Q214" s="181">
        <v>166</v>
      </c>
      <c r="R214" s="159" t="s">
        <v>669</v>
      </c>
      <c r="S214" s="135" t="s">
        <v>669</v>
      </c>
      <c r="T214" s="135" t="s">
        <v>670</v>
      </c>
      <c r="U214" s="694">
        <v>591</v>
      </c>
    </row>
    <row r="215" spans="1:21" ht="12.75">
      <c r="A215" s="159" t="str">
        <f t="shared" si="8"/>
        <v>Saint Kitts and Nevis</v>
      </c>
      <c r="B215" s="184" t="s">
        <v>1</v>
      </c>
      <c r="C215" s="184" t="s">
        <v>1</v>
      </c>
      <c r="D215" s="184" t="s">
        <v>1</v>
      </c>
      <c r="E215" s="184" t="s">
        <v>1</v>
      </c>
      <c r="F215" s="184" t="s">
        <v>1</v>
      </c>
      <c r="G215" s="184" t="s">
        <v>1</v>
      </c>
      <c r="H215" s="184" t="s">
        <v>1</v>
      </c>
      <c r="I215" s="184" t="s">
        <v>1</v>
      </c>
      <c r="J215" s="184" t="s">
        <v>1</v>
      </c>
      <c r="K215" s="184" t="s">
        <v>1</v>
      </c>
      <c r="L215" s="184" t="s">
        <v>1</v>
      </c>
      <c r="M215" s="184" t="s">
        <v>1</v>
      </c>
      <c r="N215" s="184" t="s">
        <v>1</v>
      </c>
      <c r="O215" s="184" t="s">
        <v>1</v>
      </c>
      <c r="Q215" s="181">
        <v>188</v>
      </c>
      <c r="R215" s="159" t="s">
        <v>671</v>
      </c>
      <c r="S215" s="135" t="s">
        <v>672</v>
      </c>
      <c r="T215" s="135" t="s">
        <v>673</v>
      </c>
      <c r="U215" s="694">
        <v>659</v>
      </c>
    </row>
    <row r="216" spans="1:21" ht="12.75">
      <c r="A216" s="159" t="str">
        <f t="shared" si="8"/>
        <v>Saint Lucia</v>
      </c>
      <c r="B216" s="184" t="s">
        <v>1</v>
      </c>
      <c r="C216" s="184" t="s">
        <v>1</v>
      </c>
      <c r="D216" s="184" t="s">
        <v>1</v>
      </c>
      <c r="E216" s="184" t="s">
        <v>1</v>
      </c>
      <c r="F216" s="184" t="s">
        <v>1</v>
      </c>
      <c r="G216" s="184" t="s">
        <v>1</v>
      </c>
      <c r="H216" s="184" t="s">
        <v>1</v>
      </c>
      <c r="I216" s="184" t="s">
        <v>1</v>
      </c>
      <c r="J216" s="184" t="s">
        <v>1</v>
      </c>
      <c r="K216" s="184" t="s">
        <v>1</v>
      </c>
      <c r="L216" s="184" t="s">
        <v>1</v>
      </c>
      <c r="M216" s="184" t="s">
        <v>1</v>
      </c>
      <c r="N216" s="184" t="s">
        <v>1</v>
      </c>
      <c r="O216" s="184" t="s">
        <v>1</v>
      </c>
      <c r="Q216" s="181">
        <v>189</v>
      </c>
      <c r="R216" s="159" t="s">
        <v>674</v>
      </c>
      <c r="S216" s="135" t="s">
        <v>675</v>
      </c>
      <c r="T216" s="135" t="s">
        <v>676</v>
      </c>
      <c r="U216" s="694">
        <v>662</v>
      </c>
    </row>
    <row r="217" spans="1:21" ht="12.75">
      <c r="A217" s="159" t="str">
        <f t="shared" si="8"/>
        <v>Saint Pierre and  Miquelon</v>
      </c>
      <c r="B217" s="184" t="s">
        <v>1</v>
      </c>
      <c r="C217" s="184" t="s">
        <v>1</v>
      </c>
      <c r="D217" s="184" t="s">
        <v>1</v>
      </c>
      <c r="E217" s="184" t="s">
        <v>1</v>
      </c>
      <c r="F217" s="184" t="s">
        <v>1</v>
      </c>
      <c r="G217" s="184" t="s">
        <v>1</v>
      </c>
      <c r="H217" s="184" t="s">
        <v>1</v>
      </c>
      <c r="I217" s="184" t="s">
        <v>1</v>
      </c>
      <c r="J217" s="184" t="s">
        <v>1</v>
      </c>
      <c r="K217" s="184" t="s">
        <v>1</v>
      </c>
      <c r="L217" s="184" t="s">
        <v>1</v>
      </c>
      <c r="M217" s="184" t="s">
        <v>1</v>
      </c>
      <c r="N217" s="184" t="s">
        <v>1</v>
      </c>
      <c r="O217" s="184" t="s">
        <v>1</v>
      </c>
      <c r="Q217" s="181">
        <v>190</v>
      </c>
      <c r="R217" s="159" t="s">
        <v>677</v>
      </c>
      <c r="S217" s="135" t="s">
        <v>678</v>
      </c>
      <c r="T217" s="135" t="s">
        <v>679</v>
      </c>
      <c r="U217" s="694">
        <v>666</v>
      </c>
    </row>
    <row r="218" spans="1:21" ht="12.75">
      <c r="A218" s="159" t="str">
        <f t="shared" si="8"/>
        <v>Saint Vincent and the Grenadines</v>
      </c>
      <c r="B218" s="184" t="s">
        <v>1</v>
      </c>
      <c r="C218" s="184" t="s">
        <v>1</v>
      </c>
      <c r="D218" s="184" t="s">
        <v>1</v>
      </c>
      <c r="E218" s="184" t="s">
        <v>1</v>
      </c>
      <c r="F218" s="184" t="s">
        <v>1</v>
      </c>
      <c r="G218" s="184" t="s">
        <v>1</v>
      </c>
      <c r="H218" s="184" t="s">
        <v>1</v>
      </c>
      <c r="I218" s="184" t="s">
        <v>1</v>
      </c>
      <c r="J218" s="184" t="s">
        <v>1</v>
      </c>
      <c r="K218" s="184" t="s">
        <v>1</v>
      </c>
      <c r="L218" s="184" t="s">
        <v>1</v>
      </c>
      <c r="M218" s="184" t="s">
        <v>1</v>
      </c>
      <c r="N218" s="184" t="s">
        <v>1</v>
      </c>
      <c r="O218" s="184" t="s">
        <v>1</v>
      </c>
      <c r="Q218" s="181">
        <v>191</v>
      </c>
      <c r="R218" s="159" t="s">
        <v>880</v>
      </c>
      <c r="S218" s="135" t="s">
        <v>680</v>
      </c>
      <c r="T218" s="135" t="s">
        <v>681</v>
      </c>
      <c r="U218" s="694">
        <v>670</v>
      </c>
    </row>
    <row r="219" spans="1:21" ht="12.75">
      <c r="A219" s="159" t="str">
        <f t="shared" si="8"/>
        <v>Trinidad and Tobago</v>
      </c>
      <c r="B219" s="184" t="s">
        <v>1</v>
      </c>
      <c r="C219" s="184" t="s">
        <v>1</v>
      </c>
      <c r="D219" s="184" t="s">
        <v>1</v>
      </c>
      <c r="E219" s="184" t="s">
        <v>1</v>
      </c>
      <c r="F219" s="184" t="s">
        <v>1</v>
      </c>
      <c r="G219" s="184" t="s">
        <v>1</v>
      </c>
      <c r="H219" s="184" t="s">
        <v>1</v>
      </c>
      <c r="I219" s="184" t="s">
        <v>1</v>
      </c>
      <c r="J219" s="184" t="s">
        <v>1</v>
      </c>
      <c r="K219" s="184" t="s">
        <v>1</v>
      </c>
      <c r="L219" s="184" t="s">
        <v>1</v>
      </c>
      <c r="M219" s="184" t="s">
        <v>1</v>
      </c>
      <c r="N219" s="184" t="s">
        <v>1</v>
      </c>
      <c r="O219" s="184" t="s">
        <v>1</v>
      </c>
      <c r="Q219" s="181">
        <v>220</v>
      </c>
      <c r="R219" s="159" t="s">
        <v>682</v>
      </c>
      <c r="S219" s="135" t="s">
        <v>683</v>
      </c>
      <c r="T219" s="135" t="s">
        <v>684</v>
      </c>
      <c r="U219" s="694">
        <v>780</v>
      </c>
    </row>
    <row r="220" spans="1:21" ht="12.75">
      <c r="A220" s="159" t="str">
        <f t="shared" si="8"/>
        <v>Turks and Caicos Islands</v>
      </c>
      <c r="B220" s="184"/>
      <c r="C220" s="184"/>
      <c r="D220" s="184"/>
      <c r="E220" s="184"/>
      <c r="F220" s="184"/>
      <c r="G220" s="184"/>
      <c r="H220" s="184"/>
      <c r="I220" s="184"/>
      <c r="J220" s="184"/>
      <c r="K220" s="184"/>
      <c r="L220" s="184"/>
      <c r="M220" s="184"/>
      <c r="N220" s="184"/>
      <c r="O220" s="184"/>
      <c r="Q220" s="181">
        <v>224</v>
      </c>
      <c r="R220" s="159" t="s">
        <v>685</v>
      </c>
      <c r="S220" s="135" t="s">
        <v>686</v>
      </c>
      <c r="T220" s="135" t="s">
        <v>687</v>
      </c>
      <c r="U220" s="694">
        <v>796</v>
      </c>
    </row>
    <row r="221" spans="1:21" ht="13.5" thickBot="1">
      <c r="A221" s="194" t="str">
        <f t="shared" si="8"/>
        <v>United States of America</v>
      </c>
      <c r="B221" s="186" t="s">
        <v>1</v>
      </c>
      <c r="C221" s="186" t="s">
        <v>1</v>
      </c>
      <c r="D221" s="186" t="s">
        <v>1</v>
      </c>
      <c r="E221" s="186" t="s">
        <v>1</v>
      </c>
      <c r="F221" s="186" t="s">
        <v>1</v>
      </c>
      <c r="G221" s="186" t="s">
        <v>1</v>
      </c>
      <c r="H221" s="186" t="s">
        <v>1</v>
      </c>
      <c r="I221" s="186" t="s">
        <v>1</v>
      </c>
      <c r="J221" s="186" t="s">
        <v>1</v>
      </c>
      <c r="K221" s="186" t="s">
        <v>1</v>
      </c>
      <c r="L221" s="186" t="s">
        <v>1</v>
      </c>
      <c r="M221" s="186" t="s">
        <v>1</v>
      </c>
      <c r="N221" s="186" t="s">
        <v>1</v>
      </c>
      <c r="O221" s="186" t="s">
        <v>1</v>
      </c>
      <c r="Q221" s="181">
        <v>231</v>
      </c>
      <c r="R221" s="194" t="s">
        <v>688</v>
      </c>
      <c r="S221" s="135" t="s">
        <v>689</v>
      </c>
      <c r="T221" s="135" t="s">
        <v>690</v>
      </c>
      <c r="U221" s="694">
        <v>840</v>
      </c>
    </row>
    <row r="222" spans="1:21" s="191" customFormat="1" ht="12.75">
      <c r="A222" s="178" t="str">
        <f t="shared" si="8"/>
        <v>SOUTH AMERICA</v>
      </c>
      <c r="B222" s="190">
        <f aca="true" t="shared" si="9" ref="B222:O222">SUM(B223:B236)</f>
        <v>0</v>
      </c>
      <c r="C222" s="190">
        <f t="shared" si="9"/>
        <v>0</v>
      </c>
      <c r="D222" s="190">
        <f t="shared" si="9"/>
        <v>0</v>
      </c>
      <c r="E222" s="190">
        <f t="shared" si="9"/>
        <v>0</v>
      </c>
      <c r="F222" s="190">
        <f t="shared" si="9"/>
        <v>0</v>
      </c>
      <c r="G222" s="190">
        <f t="shared" si="9"/>
        <v>0</v>
      </c>
      <c r="H222" s="190">
        <f t="shared" si="9"/>
        <v>0</v>
      </c>
      <c r="I222" s="190">
        <f>SUM(I223:I236)</f>
        <v>0</v>
      </c>
      <c r="J222" s="190">
        <f t="shared" si="9"/>
        <v>0</v>
      </c>
      <c r="K222" s="190">
        <f t="shared" si="9"/>
        <v>0</v>
      </c>
      <c r="L222" s="190">
        <f t="shared" si="9"/>
        <v>0</v>
      </c>
      <c r="M222" s="190">
        <f t="shared" si="9"/>
        <v>0</v>
      </c>
      <c r="N222" s="190">
        <f t="shared" si="9"/>
        <v>0</v>
      </c>
      <c r="O222" s="190">
        <f t="shared" si="9"/>
        <v>0</v>
      </c>
      <c r="Q222" s="192"/>
      <c r="R222" s="178" t="s">
        <v>691</v>
      </c>
      <c r="S222" s="191" t="s">
        <v>692</v>
      </c>
      <c r="T222" s="191" t="s">
        <v>693</v>
      </c>
      <c r="U222" s="699"/>
    </row>
    <row r="223" spans="1:21" ht="12.75">
      <c r="A223" s="159" t="str">
        <f t="shared" si="8"/>
        <v>Argentina</v>
      </c>
      <c r="B223" s="184" t="s">
        <v>1</v>
      </c>
      <c r="C223" s="184" t="s">
        <v>1</v>
      </c>
      <c r="D223" s="184" t="s">
        <v>1</v>
      </c>
      <c r="E223" s="184" t="s">
        <v>1</v>
      </c>
      <c r="F223" s="184" t="s">
        <v>1</v>
      </c>
      <c r="G223" s="184" t="s">
        <v>1</v>
      </c>
      <c r="H223" s="184" t="s">
        <v>1</v>
      </c>
      <c r="I223" s="184" t="s">
        <v>1</v>
      </c>
      <c r="J223" s="184" t="s">
        <v>1</v>
      </c>
      <c r="K223" s="184" t="s">
        <v>1</v>
      </c>
      <c r="L223" s="184" t="s">
        <v>1</v>
      </c>
      <c r="M223" s="184" t="s">
        <v>1</v>
      </c>
      <c r="N223" s="184" t="s">
        <v>1</v>
      </c>
      <c r="O223" s="184" t="s">
        <v>1</v>
      </c>
      <c r="Q223" s="181">
        <v>9</v>
      </c>
      <c r="R223" s="159" t="s">
        <v>694</v>
      </c>
      <c r="S223" s="135" t="s">
        <v>695</v>
      </c>
      <c r="T223" s="135" t="s">
        <v>694</v>
      </c>
      <c r="U223" s="694">
        <v>32</v>
      </c>
    </row>
    <row r="224" spans="1:21" ht="12.75">
      <c r="A224" s="159" t="str">
        <f t="shared" si="8"/>
        <v>Bolivia</v>
      </c>
      <c r="B224" s="184" t="s">
        <v>1</v>
      </c>
      <c r="C224" s="184" t="s">
        <v>1</v>
      </c>
      <c r="D224" s="184" t="s">
        <v>1</v>
      </c>
      <c r="E224" s="184" t="s">
        <v>1</v>
      </c>
      <c r="F224" s="184" t="s">
        <v>1</v>
      </c>
      <c r="G224" s="184" t="s">
        <v>1</v>
      </c>
      <c r="H224" s="184" t="s">
        <v>1</v>
      </c>
      <c r="I224" s="184" t="s">
        <v>1</v>
      </c>
      <c r="J224" s="184" t="s">
        <v>1</v>
      </c>
      <c r="K224" s="184" t="s">
        <v>1</v>
      </c>
      <c r="L224" s="184" t="s">
        <v>1</v>
      </c>
      <c r="M224" s="184" t="s">
        <v>1</v>
      </c>
      <c r="N224" s="184" t="s">
        <v>1</v>
      </c>
      <c r="O224" s="184" t="s">
        <v>1</v>
      </c>
      <c r="Q224" s="181">
        <v>19</v>
      </c>
      <c r="R224" s="159" t="s">
        <v>696</v>
      </c>
      <c r="S224" s="135" t="s">
        <v>697</v>
      </c>
      <c r="T224" s="135" t="s">
        <v>696</v>
      </c>
      <c r="U224" s="694">
        <v>68</v>
      </c>
    </row>
    <row r="225" spans="1:21" ht="12.75">
      <c r="A225" s="159" t="str">
        <f t="shared" si="8"/>
        <v>Brazil</v>
      </c>
      <c r="B225" s="184" t="s">
        <v>1</v>
      </c>
      <c r="C225" s="184" t="s">
        <v>1</v>
      </c>
      <c r="D225" s="184" t="s">
        <v>1</v>
      </c>
      <c r="E225" s="184" t="s">
        <v>1</v>
      </c>
      <c r="F225" s="184" t="s">
        <v>1</v>
      </c>
      <c r="G225" s="184" t="s">
        <v>1</v>
      </c>
      <c r="H225" s="184" t="s">
        <v>1</v>
      </c>
      <c r="I225" s="184" t="s">
        <v>1</v>
      </c>
      <c r="J225" s="184" t="s">
        <v>1</v>
      </c>
      <c r="K225" s="184" t="s">
        <v>1</v>
      </c>
      <c r="L225" s="184" t="s">
        <v>1</v>
      </c>
      <c r="M225" s="184" t="s">
        <v>1</v>
      </c>
      <c r="N225" s="184" t="s">
        <v>1</v>
      </c>
      <c r="O225" s="184" t="s">
        <v>1</v>
      </c>
      <c r="Q225" s="181">
        <v>21</v>
      </c>
      <c r="R225" s="159" t="s">
        <v>698</v>
      </c>
      <c r="S225" s="135" t="s">
        <v>699</v>
      </c>
      <c r="T225" s="135" t="s">
        <v>700</v>
      </c>
      <c r="U225" s="694">
        <v>76</v>
      </c>
    </row>
    <row r="226" spans="1:21" ht="12.75">
      <c r="A226" s="159" t="str">
        <f t="shared" si="8"/>
        <v>Chile</v>
      </c>
      <c r="B226" s="184" t="s">
        <v>1</v>
      </c>
      <c r="C226" s="184" t="s">
        <v>1</v>
      </c>
      <c r="D226" s="184" t="s">
        <v>1</v>
      </c>
      <c r="E226" s="184" t="s">
        <v>1</v>
      </c>
      <c r="F226" s="184" t="s">
        <v>1</v>
      </c>
      <c r="G226" s="184" t="s">
        <v>1</v>
      </c>
      <c r="H226" s="184" t="s">
        <v>1</v>
      </c>
      <c r="I226" s="184" t="s">
        <v>1</v>
      </c>
      <c r="J226" s="184" t="s">
        <v>1</v>
      </c>
      <c r="K226" s="184" t="s">
        <v>1</v>
      </c>
      <c r="L226" s="184" t="s">
        <v>1</v>
      </c>
      <c r="M226" s="184" t="s">
        <v>1</v>
      </c>
      <c r="N226" s="184" t="s">
        <v>1</v>
      </c>
      <c r="O226" s="184" t="s">
        <v>1</v>
      </c>
      <c r="Q226" s="181">
        <v>40</v>
      </c>
      <c r="R226" s="159" t="s">
        <v>701</v>
      </c>
      <c r="S226" s="135" t="s">
        <v>702</v>
      </c>
      <c r="T226" s="135" t="s">
        <v>701</v>
      </c>
      <c r="U226" s="694">
        <v>152</v>
      </c>
    </row>
    <row r="227" spans="1:21" ht="12.75">
      <c r="A227" s="159" t="str">
        <f t="shared" si="8"/>
        <v>Colombia</v>
      </c>
      <c r="B227" s="184" t="s">
        <v>1</v>
      </c>
      <c r="C227" s="184" t="s">
        <v>1</v>
      </c>
      <c r="D227" s="184" t="s">
        <v>1</v>
      </c>
      <c r="E227" s="184" t="s">
        <v>1</v>
      </c>
      <c r="F227" s="184" t="s">
        <v>1</v>
      </c>
      <c r="G227" s="184" t="s">
        <v>1</v>
      </c>
      <c r="H227" s="184" t="s">
        <v>1</v>
      </c>
      <c r="I227" s="184" t="s">
        <v>1</v>
      </c>
      <c r="J227" s="184" t="s">
        <v>1</v>
      </c>
      <c r="K227" s="184" t="s">
        <v>1</v>
      </c>
      <c r="L227" s="184" t="s">
        <v>1</v>
      </c>
      <c r="M227" s="184" t="s">
        <v>1</v>
      </c>
      <c r="N227" s="184" t="s">
        <v>1</v>
      </c>
      <c r="O227" s="184" t="s">
        <v>1</v>
      </c>
      <c r="Q227" s="181">
        <v>44</v>
      </c>
      <c r="R227" s="159" t="s">
        <v>703</v>
      </c>
      <c r="S227" s="135" t="s">
        <v>704</v>
      </c>
      <c r="T227" s="135" t="s">
        <v>703</v>
      </c>
      <c r="U227" s="694">
        <v>170</v>
      </c>
    </row>
    <row r="228" spans="1:21" ht="12.75">
      <c r="A228" s="159" t="str">
        <f t="shared" si="8"/>
        <v>Ecuador</v>
      </c>
      <c r="B228" s="184" t="s">
        <v>1</v>
      </c>
      <c r="C228" s="184" t="s">
        <v>1</v>
      </c>
      <c r="D228" s="184" t="s">
        <v>1</v>
      </c>
      <c r="E228" s="184" t="s">
        <v>1</v>
      </c>
      <c r="F228" s="184" t="s">
        <v>1</v>
      </c>
      <c r="G228" s="184" t="s">
        <v>1</v>
      </c>
      <c r="H228" s="184" t="s">
        <v>1</v>
      </c>
      <c r="I228" s="184" t="s">
        <v>1</v>
      </c>
      <c r="J228" s="184" t="s">
        <v>1</v>
      </c>
      <c r="K228" s="184" t="s">
        <v>1</v>
      </c>
      <c r="L228" s="184" t="s">
        <v>1</v>
      </c>
      <c r="M228" s="184" t="s">
        <v>1</v>
      </c>
      <c r="N228" s="184" t="s">
        <v>1</v>
      </c>
      <c r="O228" s="184" t="s">
        <v>1</v>
      </c>
      <c r="Q228" s="181">
        <v>58</v>
      </c>
      <c r="R228" s="159" t="s">
        <v>705</v>
      </c>
      <c r="S228" s="135" t="s">
        <v>706</v>
      </c>
      <c r="T228" s="135" t="s">
        <v>705</v>
      </c>
      <c r="U228" s="694">
        <v>218</v>
      </c>
    </row>
    <row r="229" spans="1:21" ht="12.75">
      <c r="A229" s="159" t="str">
        <f t="shared" si="8"/>
        <v>Falkland Islands(Malvinas)</v>
      </c>
      <c r="B229" s="184"/>
      <c r="C229" s="184"/>
      <c r="D229" s="184"/>
      <c r="E229" s="184"/>
      <c r="F229" s="184"/>
      <c r="G229" s="184"/>
      <c r="H229" s="184"/>
      <c r="I229" s="184"/>
      <c r="J229" s="184"/>
      <c r="K229" s="184"/>
      <c r="L229" s="184"/>
      <c r="M229" s="184"/>
      <c r="N229" s="184"/>
      <c r="O229" s="184"/>
      <c r="Q229" s="181">
        <v>65</v>
      </c>
      <c r="R229" s="159" t="s">
        <v>707</v>
      </c>
      <c r="S229" s="135" t="s">
        <v>708</v>
      </c>
      <c r="T229" s="135" t="s">
        <v>709</v>
      </c>
      <c r="U229" s="694">
        <v>238</v>
      </c>
    </row>
    <row r="230" spans="1:21" ht="12.75">
      <c r="A230" s="159" t="str">
        <f t="shared" si="8"/>
        <v>French Guiana</v>
      </c>
      <c r="B230" s="184" t="s">
        <v>1</v>
      </c>
      <c r="C230" s="184" t="s">
        <v>1</v>
      </c>
      <c r="D230" s="184" t="s">
        <v>1</v>
      </c>
      <c r="E230" s="184" t="s">
        <v>1</v>
      </c>
      <c r="F230" s="184" t="s">
        <v>1</v>
      </c>
      <c r="G230" s="184" t="s">
        <v>1</v>
      </c>
      <c r="H230" s="184" t="s">
        <v>1</v>
      </c>
      <c r="I230" s="184" t="s">
        <v>1</v>
      </c>
      <c r="J230" s="184" t="s">
        <v>1</v>
      </c>
      <c r="K230" s="184" t="s">
        <v>1</v>
      </c>
      <c r="L230" s="184" t="s">
        <v>1</v>
      </c>
      <c r="M230" s="184" t="s">
        <v>1</v>
      </c>
      <c r="N230" s="184" t="s">
        <v>1</v>
      </c>
      <c r="O230" s="184" t="s">
        <v>1</v>
      </c>
      <c r="Q230" s="181">
        <v>69</v>
      </c>
      <c r="R230" s="159" t="s">
        <v>710</v>
      </c>
      <c r="S230" s="135" t="s">
        <v>711</v>
      </c>
      <c r="T230" s="135" t="s">
        <v>712</v>
      </c>
      <c r="U230" s="694">
        <v>254</v>
      </c>
    </row>
    <row r="231" spans="1:21" ht="12.75">
      <c r="A231" s="159" t="str">
        <f t="shared" si="8"/>
        <v>Guyana</v>
      </c>
      <c r="B231" s="184" t="s">
        <v>1</v>
      </c>
      <c r="C231" s="184" t="s">
        <v>1</v>
      </c>
      <c r="D231" s="184" t="s">
        <v>1</v>
      </c>
      <c r="E231" s="184" t="s">
        <v>1</v>
      </c>
      <c r="F231" s="184" t="s">
        <v>1</v>
      </c>
      <c r="G231" s="184" t="s">
        <v>1</v>
      </c>
      <c r="H231" s="184" t="s">
        <v>1</v>
      </c>
      <c r="I231" s="184" t="s">
        <v>1</v>
      </c>
      <c r="J231" s="184" t="s">
        <v>1</v>
      </c>
      <c r="K231" s="184" t="s">
        <v>1</v>
      </c>
      <c r="L231" s="184" t="s">
        <v>1</v>
      </c>
      <c r="M231" s="184" t="s">
        <v>1</v>
      </c>
      <c r="N231" s="184" t="s">
        <v>1</v>
      </c>
      <c r="O231" s="184" t="s">
        <v>1</v>
      </c>
      <c r="Q231" s="181">
        <v>91</v>
      </c>
      <c r="R231" s="159" t="s">
        <v>713</v>
      </c>
      <c r="S231" s="135" t="s">
        <v>713</v>
      </c>
      <c r="T231" s="135" t="s">
        <v>713</v>
      </c>
      <c r="U231" s="694">
        <v>328</v>
      </c>
    </row>
    <row r="232" spans="1:21" ht="12.75">
      <c r="A232" s="159" t="str">
        <f t="shared" si="8"/>
        <v>Paraguay</v>
      </c>
      <c r="B232" s="184" t="s">
        <v>1</v>
      </c>
      <c r="C232" s="184" t="s">
        <v>1</v>
      </c>
      <c r="D232" s="184" t="s">
        <v>1</v>
      </c>
      <c r="E232" s="184" t="s">
        <v>1</v>
      </c>
      <c r="F232" s="184" t="s">
        <v>1</v>
      </c>
      <c r="G232" s="184" t="s">
        <v>1</v>
      </c>
      <c r="H232" s="184" t="s">
        <v>1</v>
      </c>
      <c r="I232" s="184" t="s">
        <v>1</v>
      </c>
      <c r="J232" s="184" t="s">
        <v>1</v>
      </c>
      <c r="K232" s="184" t="s">
        <v>1</v>
      </c>
      <c r="L232" s="184" t="s">
        <v>1</v>
      </c>
      <c r="M232" s="184" t="s">
        <v>1</v>
      </c>
      <c r="N232" s="184" t="s">
        <v>1</v>
      </c>
      <c r="O232" s="184" t="s">
        <v>1</v>
      </c>
      <c r="Q232" s="181">
        <v>169</v>
      </c>
      <c r="R232" s="159" t="s">
        <v>714</v>
      </c>
      <c r="S232" s="135" t="s">
        <v>714</v>
      </c>
      <c r="T232" s="135" t="s">
        <v>714</v>
      </c>
      <c r="U232" s="694">
        <v>600</v>
      </c>
    </row>
    <row r="233" spans="1:21" ht="12.75">
      <c r="A233" s="159" t="str">
        <f t="shared" si="8"/>
        <v>Peru</v>
      </c>
      <c r="B233" s="184" t="s">
        <v>1</v>
      </c>
      <c r="C233" s="184" t="s">
        <v>1</v>
      </c>
      <c r="D233" s="184" t="s">
        <v>1</v>
      </c>
      <c r="E233" s="184" t="s">
        <v>1</v>
      </c>
      <c r="F233" s="184" t="s">
        <v>1</v>
      </c>
      <c r="G233" s="184" t="s">
        <v>1</v>
      </c>
      <c r="H233" s="184" t="s">
        <v>1</v>
      </c>
      <c r="I233" s="184" t="s">
        <v>1</v>
      </c>
      <c r="J233" s="184" t="s">
        <v>1</v>
      </c>
      <c r="K233" s="184" t="s">
        <v>1</v>
      </c>
      <c r="L233" s="184" t="s">
        <v>1</v>
      </c>
      <c r="M233" s="184" t="s">
        <v>1</v>
      </c>
      <c r="N233" s="184" t="s">
        <v>1</v>
      </c>
      <c r="O233" s="184" t="s">
        <v>1</v>
      </c>
      <c r="Q233" s="181">
        <v>170</v>
      </c>
      <c r="R233" s="159" t="s">
        <v>715</v>
      </c>
      <c r="S233" s="135" t="s">
        <v>716</v>
      </c>
      <c r="T233" s="135" t="s">
        <v>717</v>
      </c>
      <c r="U233" s="694">
        <v>604</v>
      </c>
    </row>
    <row r="234" spans="1:21" ht="12.75">
      <c r="A234" s="159" t="str">
        <f t="shared" si="8"/>
        <v>Suriname</v>
      </c>
      <c r="B234" s="184" t="s">
        <v>1</v>
      </c>
      <c r="C234" s="184" t="s">
        <v>1</v>
      </c>
      <c r="D234" s="184" t="s">
        <v>1</v>
      </c>
      <c r="E234" s="184" t="s">
        <v>1</v>
      </c>
      <c r="F234" s="184" t="s">
        <v>1</v>
      </c>
      <c r="G234" s="184" t="s">
        <v>1</v>
      </c>
      <c r="H234" s="184" t="s">
        <v>1</v>
      </c>
      <c r="I234" s="184" t="s">
        <v>1</v>
      </c>
      <c r="J234" s="184" t="s">
        <v>1</v>
      </c>
      <c r="K234" s="184" t="s">
        <v>1</v>
      </c>
      <c r="L234" s="184" t="s">
        <v>1</v>
      </c>
      <c r="M234" s="184" t="s">
        <v>1</v>
      </c>
      <c r="N234" s="184" t="s">
        <v>1</v>
      </c>
      <c r="O234" s="184" t="s">
        <v>1</v>
      </c>
      <c r="Q234" s="181">
        <v>207</v>
      </c>
      <c r="R234" s="159" t="s">
        <v>718</v>
      </c>
      <c r="S234" s="135" t="s">
        <v>718</v>
      </c>
      <c r="T234" s="135" t="s">
        <v>718</v>
      </c>
      <c r="U234" s="694">
        <v>740</v>
      </c>
    </row>
    <row r="235" spans="1:21" ht="12.75">
      <c r="A235" s="159" t="str">
        <f t="shared" si="8"/>
        <v>Uruguay</v>
      </c>
      <c r="B235" s="184" t="s">
        <v>1</v>
      </c>
      <c r="C235" s="184" t="s">
        <v>1</v>
      </c>
      <c r="D235" s="184" t="s">
        <v>1</v>
      </c>
      <c r="E235" s="184" t="s">
        <v>1</v>
      </c>
      <c r="F235" s="184" t="s">
        <v>1</v>
      </c>
      <c r="G235" s="184" t="s">
        <v>1</v>
      </c>
      <c r="H235" s="184" t="s">
        <v>1</v>
      </c>
      <c r="I235" s="184" t="s">
        <v>1</v>
      </c>
      <c r="J235" s="184" t="s">
        <v>1</v>
      </c>
      <c r="K235" s="184" t="s">
        <v>1</v>
      </c>
      <c r="L235" s="184" t="s">
        <v>1</v>
      </c>
      <c r="M235" s="184" t="s">
        <v>1</v>
      </c>
      <c r="N235" s="184" t="s">
        <v>1</v>
      </c>
      <c r="O235" s="184" t="s">
        <v>1</v>
      </c>
      <c r="Q235" s="181">
        <v>234</v>
      </c>
      <c r="R235" s="159" t="s">
        <v>719</v>
      </c>
      <c r="S235" s="135" t="s">
        <v>719</v>
      </c>
      <c r="T235" s="135" t="s">
        <v>719</v>
      </c>
      <c r="U235" s="694">
        <v>858</v>
      </c>
    </row>
    <row r="236" spans="1:21" ht="13.5" thickBot="1">
      <c r="A236" s="194" t="str">
        <f t="shared" si="8"/>
        <v>Venezuela, The Bolivarian Republic of</v>
      </c>
      <c r="B236" s="186" t="s">
        <v>1</v>
      </c>
      <c r="C236" s="186" t="s">
        <v>1</v>
      </c>
      <c r="D236" s="186" t="s">
        <v>1</v>
      </c>
      <c r="E236" s="186" t="s">
        <v>1</v>
      </c>
      <c r="F236" s="186" t="s">
        <v>1</v>
      </c>
      <c r="G236" s="186" t="s">
        <v>1</v>
      </c>
      <c r="H236" s="186" t="s">
        <v>1</v>
      </c>
      <c r="I236" s="186" t="s">
        <v>1</v>
      </c>
      <c r="J236" s="186" t="s">
        <v>1</v>
      </c>
      <c r="K236" s="186" t="s">
        <v>1</v>
      </c>
      <c r="L236" s="186" t="s">
        <v>1</v>
      </c>
      <c r="M236" s="186" t="s">
        <v>1</v>
      </c>
      <c r="N236" s="186" t="s">
        <v>1</v>
      </c>
      <c r="O236" s="186" t="s">
        <v>1</v>
      </c>
      <c r="Q236" s="181">
        <v>236</v>
      </c>
      <c r="R236" s="194" t="s">
        <v>881</v>
      </c>
      <c r="S236" s="135" t="s">
        <v>882</v>
      </c>
      <c r="T236" s="135" t="s">
        <v>883</v>
      </c>
      <c r="U236" s="694">
        <v>862</v>
      </c>
    </row>
    <row r="237" spans="1:21" s="183" customFormat="1" ht="15" customHeight="1" thickBot="1">
      <c r="A237" s="195" t="str">
        <f t="shared" si="8"/>
        <v>Total Export</v>
      </c>
      <c r="B237" s="196">
        <f aca="true" t="shared" si="10" ref="B237:O237">SUM(B222+B186+B144+B123+B72+B16)</f>
        <v>0</v>
      </c>
      <c r="C237" s="196">
        <f t="shared" si="10"/>
        <v>0</v>
      </c>
      <c r="D237" s="196">
        <f t="shared" si="10"/>
        <v>0</v>
      </c>
      <c r="E237" s="196">
        <f t="shared" si="10"/>
        <v>0</v>
      </c>
      <c r="F237" s="196">
        <f t="shared" si="10"/>
        <v>0</v>
      </c>
      <c r="G237" s="196">
        <f t="shared" si="10"/>
        <v>0</v>
      </c>
      <c r="H237" s="196">
        <f t="shared" si="10"/>
        <v>0</v>
      </c>
      <c r="I237" s="196">
        <f>SUM(I222+I186+I144+I123+I72+I16)</f>
        <v>0</v>
      </c>
      <c r="J237" s="196">
        <f t="shared" si="10"/>
        <v>0</v>
      </c>
      <c r="K237" s="196">
        <f t="shared" si="10"/>
        <v>0</v>
      </c>
      <c r="L237" s="196">
        <f t="shared" si="10"/>
        <v>0</v>
      </c>
      <c r="M237" s="196">
        <f t="shared" si="10"/>
        <v>0</v>
      </c>
      <c r="N237" s="196">
        <f t="shared" si="10"/>
        <v>0</v>
      </c>
      <c r="O237" s="196">
        <f t="shared" si="10"/>
        <v>0</v>
      </c>
      <c r="Q237" s="181"/>
      <c r="R237" s="195" t="s">
        <v>720</v>
      </c>
      <c r="S237" s="197" t="s">
        <v>721</v>
      </c>
      <c r="T237" s="197" t="s">
        <v>722</v>
      </c>
      <c r="U237" s="694"/>
    </row>
  </sheetData>
  <sheetProtection sheet="1" objects="1" scenarios="1"/>
  <mergeCells count="10">
    <mergeCell ref="G2:G3"/>
    <mergeCell ref="F4:H4"/>
    <mergeCell ref="L4:O4"/>
    <mergeCell ref="B9:C9"/>
    <mergeCell ref="E9:F9"/>
    <mergeCell ref="N9:O9"/>
    <mergeCell ref="F5:H5"/>
    <mergeCell ref="F6:H6"/>
    <mergeCell ref="L6:O6"/>
    <mergeCell ref="H9:I9"/>
  </mergeCells>
  <printOptions horizontalCentered="1"/>
  <pageMargins left="0.1968503937007874" right="0.1968503937007874" top="0.7874015748031497" bottom="0" header="0.5118110236220472" footer="0"/>
  <pageSetup horizontalDpi="600" verticalDpi="600" orientation="landscape" paperSize="9" scale="52" r:id="rId2"/>
  <rowBreaks count="4" manualBreakCount="4">
    <brk id="71" max="14" man="1"/>
    <brk id="122" max="14" man="1"/>
    <brk id="143" max="14" man="1"/>
    <brk id="185" max="14" man="1"/>
  </rowBreaks>
  <drawing r:id="rId1"/>
</worksheet>
</file>

<file path=xl/worksheets/sheet5.xml><?xml version="1.0" encoding="utf-8"?>
<worksheet xmlns="http://schemas.openxmlformats.org/spreadsheetml/2006/main" xmlns:r="http://schemas.openxmlformats.org/officeDocument/2006/relationships">
  <dimension ref="A1:AH70"/>
  <sheetViews>
    <sheetView showGridLines="0" zoomScaleSheetLayoutView="50" workbookViewId="0" topLeftCell="A1">
      <selection activeCell="B40" sqref="B40"/>
    </sheetView>
  </sheetViews>
  <sheetFormatPr defaultColWidth="9.625" defaultRowHeight="12.75" customHeight="1"/>
  <cols>
    <col min="1" max="1" width="11.25390625" style="15" customWidth="1"/>
    <col min="2" max="2" width="56.125" style="16" customWidth="1"/>
    <col min="3" max="6" width="25.75390625" style="16" customWidth="1"/>
    <col min="7" max="7" width="14.375" style="16" customWidth="1"/>
    <col min="8" max="8" width="13.375" style="16" hidden="1" customWidth="1"/>
    <col min="9" max="11" width="9.625" style="16" hidden="1" customWidth="1"/>
    <col min="12" max="12" width="1.625" style="16" hidden="1" customWidth="1"/>
    <col min="13" max="13" width="20.625" style="16" hidden="1" customWidth="1"/>
    <col min="14" max="14" width="1.625" style="16" hidden="1" customWidth="1"/>
    <col min="15" max="15" width="12.625" style="16" hidden="1" customWidth="1"/>
    <col min="16" max="16" width="1.625" style="16" hidden="1" customWidth="1"/>
    <col min="17" max="17" width="12.625" style="16" hidden="1" customWidth="1"/>
    <col min="18" max="18" width="1.625" style="16" hidden="1" customWidth="1"/>
    <col min="19" max="19" width="12.625" style="16" hidden="1" customWidth="1"/>
    <col min="20" max="20" width="1.625" style="16" hidden="1" customWidth="1"/>
    <col min="21" max="21" width="12.625" style="16" hidden="1" customWidth="1"/>
    <col min="22" max="22" width="1.625" style="16" hidden="1" customWidth="1"/>
    <col min="23" max="23" width="12.625" style="16" hidden="1" customWidth="1"/>
    <col min="24" max="24" width="1.625" style="16" hidden="1" customWidth="1"/>
    <col min="25" max="25" width="6.875" style="16" hidden="1" customWidth="1"/>
    <col min="26" max="26" width="9.875" style="302" hidden="1" customWidth="1"/>
    <col min="27" max="27" width="12.625" style="302" customWidth="1"/>
    <col min="28" max="28" width="58.625" style="302" customWidth="1"/>
    <col min="29" max="32" width="14.75390625" style="302" customWidth="1"/>
    <col min="33" max="16384" width="9.625" style="16" customWidth="1"/>
  </cols>
  <sheetData>
    <row r="1" spans="1:32" s="91" customFormat="1" ht="12.75" customHeight="1" thickBot="1">
      <c r="A1" s="303"/>
      <c r="B1" s="304"/>
      <c r="C1" s="125"/>
      <c r="D1" s="125">
        <v>62</v>
      </c>
      <c r="E1" s="125">
        <v>91</v>
      </c>
      <c r="F1" s="125">
        <v>91</v>
      </c>
      <c r="Z1" s="517"/>
      <c r="AA1" s="517"/>
      <c r="AB1" s="517"/>
      <c r="AC1" s="517"/>
      <c r="AD1" s="517"/>
      <c r="AE1" s="517"/>
      <c r="AF1" s="517"/>
    </row>
    <row r="2" spans="1:31" ht="16.5" customHeight="1">
      <c r="A2" s="126"/>
      <c r="B2" s="1297"/>
      <c r="C2" s="27"/>
      <c r="D2" s="821" t="s">
        <v>125</v>
      </c>
      <c r="E2" s="822"/>
      <c r="F2" s="786" t="s">
        <v>60</v>
      </c>
      <c r="G2" s="17"/>
      <c r="H2" s="18"/>
      <c r="I2" s="17"/>
      <c r="J2" s="17"/>
      <c r="K2" s="17"/>
      <c r="AD2" s="1316" t="str">
        <f>D2</f>
        <v>Country: </v>
      </c>
      <c r="AE2" s="1315"/>
    </row>
    <row r="3" spans="1:11" ht="16.5" customHeight="1">
      <c r="A3" s="127"/>
      <c r="B3" s="28"/>
      <c r="C3" s="28"/>
      <c r="D3" s="823" t="s">
        <v>65</v>
      </c>
      <c r="E3" s="806"/>
      <c r="F3" s="824"/>
      <c r="G3" s="17"/>
      <c r="H3" s="19"/>
      <c r="I3" s="17"/>
      <c r="J3" s="17"/>
      <c r="K3" s="17"/>
    </row>
    <row r="4" spans="1:11" ht="16.5" customHeight="1">
      <c r="A4" s="127"/>
      <c r="B4" s="28"/>
      <c r="C4" s="309"/>
      <c r="D4" s="825"/>
      <c r="E4" s="806"/>
      <c r="F4" s="824"/>
      <c r="G4" s="17"/>
      <c r="H4" s="19"/>
      <c r="I4" s="17"/>
      <c r="J4" s="17"/>
      <c r="K4" s="17"/>
    </row>
    <row r="5" spans="1:11" ht="16.5" customHeight="1">
      <c r="A5" s="127"/>
      <c r="B5" s="28"/>
      <c r="C5" s="28"/>
      <c r="D5" s="823" t="s">
        <v>61</v>
      </c>
      <c r="E5" s="806"/>
      <c r="F5" s="824"/>
      <c r="G5" s="17"/>
      <c r="H5" s="20"/>
      <c r="I5" s="17"/>
      <c r="J5" s="17"/>
      <c r="K5" s="17"/>
    </row>
    <row r="6" spans="1:11" ht="16.5" customHeight="1">
      <c r="A6" s="127"/>
      <c r="B6" s="1451" t="s">
        <v>746</v>
      </c>
      <c r="C6" s="1489"/>
      <c r="D6" s="825"/>
      <c r="E6" s="806"/>
      <c r="F6" s="824"/>
      <c r="G6" s="17"/>
      <c r="H6" s="20"/>
      <c r="I6" s="17"/>
      <c r="J6" s="17"/>
      <c r="K6" s="17"/>
    </row>
    <row r="7" spans="1:11" ht="16.5" customHeight="1">
      <c r="A7" s="127"/>
      <c r="B7" s="1451"/>
      <c r="C7" s="1489"/>
      <c r="D7" s="825"/>
      <c r="E7" s="806"/>
      <c r="F7" s="824"/>
      <c r="G7" s="17"/>
      <c r="H7" s="20"/>
      <c r="I7" s="17"/>
      <c r="J7" s="17"/>
      <c r="K7" s="17"/>
    </row>
    <row r="8" spans="1:11" ht="16.5" customHeight="1">
      <c r="A8" s="127"/>
      <c r="B8" s="1490" t="s">
        <v>53</v>
      </c>
      <c r="C8" s="1491"/>
      <c r="D8" s="823" t="s">
        <v>62</v>
      </c>
      <c r="E8" s="806"/>
      <c r="F8" s="796" t="s">
        <v>63</v>
      </c>
      <c r="G8" s="17"/>
      <c r="H8" s="20"/>
      <c r="I8" s="17"/>
      <c r="J8" s="17"/>
      <c r="K8" s="17"/>
    </row>
    <row r="9" spans="1:11" ht="16.5" customHeight="1">
      <c r="A9" s="127"/>
      <c r="B9" s="1492" t="s">
        <v>859</v>
      </c>
      <c r="C9" s="1493"/>
      <c r="D9" s="772" t="s">
        <v>64</v>
      </c>
      <c r="E9" s="806"/>
      <c r="F9" s="824"/>
      <c r="G9" s="17"/>
      <c r="H9" s="20"/>
      <c r="I9" s="17"/>
      <c r="J9" s="17"/>
      <c r="K9" s="17"/>
    </row>
    <row r="10" spans="1:11" ht="16.5" customHeight="1">
      <c r="A10" s="127"/>
      <c r="B10" s="1490" t="s">
        <v>860</v>
      </c>
      <c r="C10" s="1490"/>
      <c r="D10" s="592" t="s">
        <v>1</v>
      </c>
      <c r="E10" s="593"/>
      <c r="F10" s="594"/>
      <c r="G10" s="17"/>
      <c r="H10" s="20"/>
      <c r="I10" s="17"/>
      <c r="J10" s="17"/>
      <c r="K10" s="17"/>
    </row>
    <row r="11" spans="1:11" ht="16.5" customHeight="1">
      <c r="A11" s="127"/>
      <c r="B11" s="311"/>
      <c r="C11" s="311"/>
      <c r="D11" s="592"/>
      <c r="E11" s="593"/>
      <c r="F11" s="594"/>
      <c r="G11" s="17"/>
      <c r="H11" s="20"/>
      <c r="I11" s="17"/>
      <c r="J11" s="17"/>
      <c r="K11" s="17"/>
    </row>
    <row r="12" spans="1:31" ht="18" customHeight="1">
      <c r="A12" s="127"/>
      <c r="B12" s="311"/>
      <c r="C12" s="743" t="s">
        <v>961</v>
      </c>
      <c r="D12" s="744" t="s">
        <v>897</v>
      </c>
      <c r="E12" s="392" t="s">
        <v>1</v>
      </c>
      <c r="F12" s="395"/>
      <c r="G12" s="17"/>
      <c r="H12" s="20"/>
      <c r="I12" s="17"/>
      <c r="J12" s="17"/>
      <c r="K12" s="17"/>
      <c r="AB12" s="518" t="s">
        <v>891</v>
      </c>
      <c r="AC12" s="1480" t="s">
        <v>884</v>
      </c>
      <c r="AD12" s="1481"/>
      <c r="AE12" s="28"/>
    </row>
    <row r="13" spans="1:11" ht="16.5" customHeight="1">
      <c r="A13" s="128"/>
      <c r="B13" s="1298"/>
      <c r="C13" s="305"/>
      <c r="D13" s="595" t="s">
        <v>1</v>
      </c>
      <c r="E13" s="28"/>
      <c r="F13" s="327"/>
      <c r="G13" s="17"/>
      <c r="H13" s="20"/>
      <c r="I13" s="17"/>
      <c r="J13" s="17"/>
      <c r="K13" s="17"/>
    </row>
    <row r="14" spans="1:32" s="289" customFormat="1" ht="17.25" customHeight="1">
      <c r="A14" s="704" t="s">
        <v>66</v>
      </c>
      <c r="B14" s="704" t="s">
        <v>66</v>
      </c>
      <c r="C14" s="1454" t="s">
        <v>867</v>
      </c>
      <c r="D14" s="1456"/>
      <c r="E14" s="1454" t="s">
        <v>868</v>
      </c>
      <c r="F14" s="1482"/>
      <c r="G14" s="286"/>
      <c r="H14" s="287"/>
      <c r="I14" s="288"/>
      <c r="J14" s="288"/>
      <c r="K14" s="288"/>
      <c r="Z14" s="596" t="s">
        <v>181</v>
      </c>
      <c r="AA14" s="46" t="s">
        <v>66</v>
      </c>
      <c r="AB14" s="726" t="str">
        <f>B14</f>
        <v>Product</v>
      </c>
      <c r="AC14" s="1478" t="str">
        <f>C14</f>
        <v>I M P O R T  V A L U E</v>
      </c>
      <c r="AD14" s="1479"/>
      <c r="AE14" s="1478" t="str">
        <f>E14</f>
        <v>E X P O R T  V A L U E </v>
      </c>
      <c r="AF14" s="1479"/>
    </row>
    <row r="15" spans="1:32" s="292" customFormat="1" ht="12.75" customHeight="1">
      <c r="A15" s="750" t="s">
        <v>101</v>
      </c>
      <c r="B15" s="750" t="s">
        <v>1</v>
      </c>
      <c r="C15" s="747">
        <v>2005</v>
      </c>
      <c r="D15" s="747">
        <v>2006</v>
      </c>
      <c r="E15" s="747">
        <v>2005</v>
      </c>
      <c r="F15" s="748">
        <v>2006</v>
      </c>
      <c r="G15" s="290"/>
      <c r="H15" s="290"/>
      <c r="I15" s="22"/>
      <c r="J15" s="291"/>
      <c r="K15" s="291"/>
      <c r="Y15" s="291"/>
      <c r="Z15" s="738" t="s">
        <v>54</v>
      </c>
      <c r="AA15" s="13" t="s">
        <v>54</v>
      </c>
      <c r="AB15" s="737"/>
      <c r="AC15" s="403">
        <f>C15</f>
        <v>2005</v>
      </c>
      <c r="AD15" s="403">
        <f>D15</f>
        <v>2006</v>
      </c>
      <c r="AE15" s="403">
        <f>E15</f>
        <v>2005</v>
      </c>
      <c r="AF15" s="403">
        <f>F15</f>
        <v>2006</v>
      </c>
    </row>
    <row r="16" spans="1:32" s="292" customFormat="1" ht="15.75" customHeight="1">
      <c r="A16" s="770">
        <v>11</v>
      </c>
      <c r="B16" s="1483" t="s">
        <v>909</v>
      </c>
      <c r="C16" s="1484"/>
      <c r="D16" s="1484"/>
      <c r="E16" s="1484"/>
      <c r="F16" s="1485"/>
      <c r="G16" s="291"/>
      <c r="H16" s="291"/>
      <c r="Y16" s="394"/>
      <c r="Z16" s="597"/>
      <c r="AA16" s="740">
        <f aca="true" t="shared" si="0" ref="AA16:AB39">A16</f>
        <v>11</v>
      </c>
      <c r="AB16" s="735" t="str">
        <f t="shared" si="0"/>
        <v>Secondary wood products</v>
      </c>
      <c r="AC16" s="701"/>
      <c r="AD16" s="702"/>
      <c r="AE16" s="702"/>
      <c r="AF16" s="703"/>
    </row>
    <row r="17" spans="1:32" s="25" customFormat="1" ht="15" customHeight="1">
      <c r="A17" s="705" t="s">
        <v>747</v>
      </c>
      <c r="B17" s="293" t="s">
        <v>748</v>
      </c>
      <c r="C17" s="749"/>
      <c r="D17" s="619"/>
      <c r="E17" s="617"/>
      <c r="F17" s="618"/>
      <c r="G17" s="24"/>
      <c r="H17" s="24"/>
      <c r="Y17" s="393"/>
      <c r="Z17" s="736">
        <v>2063</v>
      </c>
      <c r="AA17" s="98" t="str">
        <f t="shared" si="0"/>
        <v>11.1</v>
      </c>
      <c r="AB17" s="57" t="str">
        <f t="shared" si="0"/>
        <v>Further processed sawnwood</v>
      </c>
      <c r="AC17" s="599">
        <f>C17-(C18+C19)</f>
        <v>0</v>
      </c>
      <c r="AD17" s="599">
        <f>D17-(D18+D19)</f>
        <v>0</v>
      </c>
      <c r="AE17" s="599">
        <f>E17-(E18+E19)</f>
        <v>0</v>
      </c>
      <c r="AF17" s="599">
        <f>F17-(F18+F19)</f>
        <v>0</v>
      </c>
    </row>
    <row r="18" spans="1:32" s="25" customFormat="1" ht="15" customHeight="1">
      <c r="A18" s="705" t="s">
        <v>749</v>
      </c>
      <c r="B18" s="708" t="s">
        <v>19</v>
      </c>
      <c r="C18" s="613"/>
      <c r="D18" s="613"/>
      <c r="E18" s="614"/>
      <c r="F18" s="615"/>
      <c r="G18" s="24"/>
      <c r="H18" s="24"/>
      <c r="Y18" s="393"/>
      <c r="Z18" s="727">
        <v>1643</v>
      </c>
      <c r="AA18" s="98" t="str">
        <f t="shared" si="0"/>
        <v>11.1.C</v>
      </c>
      <c r="AB18" s="739" t="str">
        <f t="shared" si="0"/>
        <v>    Coniferous</v>
      </c>
      <c r="AC18" s="598" t="s">
        <v>1</v>
      </c>
      <c r="AD18" s="601"/>
      <c r="AE18" s="601"/>
      <c r="AF18" s="601"/>
    </row>
    <row r="19" spans="1:32" s="25" customFormat="1" ht="15" customHeight="1">
      <c r="A19" s="705" t="s">
        <v>865</v>
      </c>
      <c r="B19" s="708" t="s">
        <v>750</v>
      </c>
      <c r="C19" s="616"/>
      <c r="D19" s="616"/>
      <c r="E19" s="617"/>
      <c r="F19" s="618"/>
      <c r="G19" s="24"/>
      <c r="H19" s="24"/>
      <c r="Y19" s="393"/>
      <c r="Z19" s="727">
        <v>1644</v>
      </c>
      <c r="AA19" s="98" t="str">
        <f t="shared" si="0"/>
        <v>11.1.NC</v>
      </c>
      <c r="AB19" s="739" t="str">
        <f t="shared" si="0"/>
        <v>    Non-coniferous</v>
      </c>
      <c r="AC19" s="598" t="s">
        <v>1</v>
      </c>
      <c r="AD19" s="601"/>
      <c r="AE19" s="601"/>
      <c r="AF19" s="601"/>
    </row>
    <row r="20" spans="1:32" s="25" customFormat="1" ht="15" customHeight="1">
      <c r="A20" s="706" t="s">
        <v>866</v>
      </c>
      <c r="B20" s="709" t="s">
        <v>751</v>
      </c>
      <c r="C20" s="619"/>
      <c r="D20" s="619"/>
      <c r="E20" s="617"/>
      <c r="F20" s="618"/>
      <c r="G20" s="24"/>
      <c r="H20" s="24"/>
      <c r="Y20" s="393"/>
      <c r="Z20" s="727">
        <v>1645</v>
      </c>
      <c r="AA20" s="98" t="str">
        <f t="shared" si="0"/>
        <v>11.1.NC.T</v>
      </c>
      <c r="AB20" s="62" t="str">
        <f t="shared" si="0"/>
        <v>of which: Tropical</v>
      </c>
      <c r="AC20" s="598">
        <f>IF(AND(ISNUMBER(C20/C19),C20&gt;C19),"&gt; 11.1.NC !!","")</f>
      </c>
      <c r="AD20" s="601">
        <f>IF(AND(ISNUMBER(D20/D19),D20&gt;D19),"&gt; 11.1.NC !!","")</f>
      </c>
      <c r="AE20" s="601">
        <f>IF(AND(ISNUMBER(E20/E19),E20&gt;E19),"&gt; 11.1.NC !!","")</f>
      </c>
      <c r="AF20" s="601">
        <f>IF(AND(ISNUMBER(F20/F19),F20&gt;F19),"&gt; 11.1.NC !!","")</f>
      </c>
    </row>
    <row r="21" spans="1:32" s="25" customFormat="1" ht="15" customHeight="1">
      <c r="A21" s="705" t="s">
        <v>752</v>
      </c>
      <c r="B21" s="710" t="s">
        <v>753</v>
      </c>
      <c r="C21" s="614"/>
      <c r="D21" s="619"/>
      <c r="E21" s="614"/>
      <c r="F21" s="618"/>
      <c r="G21" s="24"/>
      <c r="H21" s="24"/>
      <c r="Y21" s="393"/>
      <c r="Z21" s="727">
        <v>1652</v>
      </c>
      <c r="AA21" s="98" t="str">
        <f t="shared" si="0"/>
        <v>11.2</v>
      </c>
      <c r="AB21" s="295" t="str">
        <f t="shared" si="0"/>
        <v>Wooden wrapping and packing equipment</v>
      </c>
      <c r="AC21" s="530"/>
      <c r="AD21" s="601"/>
      <c r="AE21" s="601"/>
      <c r="AF21" s="601"/>
    </row>
    <row r="22" spans="1:32" s="25" customFormat="1" ht="15" customHeight="1">
      <c r="A22" s="705" t="s">
        <v>754</v>
      </c>
      <c r="B22" s="710" t="s">
        <v>755</v>
      </c>
      <c r="C22" s="614"/>
      <c r="D22" s="619"/>
      <c r="E22" s="614"/>
      <c r="F22" s="618"/>
      <c r="G22" s="24"/>
      <c r="H22" s="24"/>
      <c r="Y22" s="393"/>
      <c r="Z22" s="727">
        <v>1653</v>
      </c>
      <c r="AA22" s="98" t="str">
        <f t="shared" si="0"/>
        <v>11.3</v>
      </c>
      <c r="AB22" s="295" t="str">
        <f t="shared" si="0"/>
        <v>Builder's joinery and carpentry of wood</v>
      </c>
      <c r="AC22" s="530"/>
      <c r="AD22" s="601"/>
      <c r="AE22" s="601"/>
      <c r="AF22" s="601"/>
    </row>
    <row r="23" spans="1:32" s="25" customFormat="1" ht="15" customHeight="1">
      <c r="A23" s="705" t="s">
        <v>756</v>
      </c>
      <c r="B23" s="711" t="s">
        <v>757</v>
      </c>
      <c r="C23" s="614"/>
      <c r="D23" s="619"/>
      <c r="E23" s="614"/>
      <c r="F23" s="618"/>
      <c r="G23" s="24"/>
      <c r="H23" s="24"/>
      <c r="Y23" s="393"/>
      <c r="Z23" s="727">
        <v>1658</v>
      </c>
      <c r="AA23" s="98" t="str">
        <f t="shared" si="0"/>
        <v>11.4</v>
      </c>
      <c r="AB23" s="351" t="str">
        <f t="shared" si="0"/>
        <v>Wooden furniture</v>
      </c>
      <c r="AC23" s="530"/>
      <c r="AD23" s="601"/>
      <c r="AE23" s="601"/>
      <c r="AF23" s="601"/>
    </row>
    <row r="24" spans="1:32" s="25" customFormat="1" ht="15" customHeight="1">
      <c r="A24" s="705" t="s">
        <v>758</v>
      </c>
      <c r="B24" s="710" t="s">
        <v>759</v>
      </c>
      <c r="C24" s="617"/>
      <c r="D24" s="619"/>
      <c r="E24" s="617"/>
      <c r="F24" s="618"/>
      <c r="G24" s="24"/>
      <c r="H24" s="24"/>
      <c r="Y24" s="393"/>
      <c r="Z24" s="727">
        <v>1659</v>
      </c>
      <c r="AA24" s="98" t="str">
        <f t="shared" si="0"/>
        <v>11.5</v>
      </c>
      <c r="AB24" s="295" t="str">
        <f t="shared" si="0"/>
        <v>Prefabricated buildings</v>
      </c>
      <c r="AC24" s="530"/>
      <c r="AD24" s="601"/>
      <c r="AE24" s="601"/>
      <c r="AF24" s="601"/>
    </row>
    <row r="25" spans="1:32" s="25" customFormat="1" ht="15" customHeight="1">
      <c r="A25" s="706" t="s">
        <v>760</v>
      </c>
      <c r="B25" s="709" t="s">
        <v>861</v>
      </c>
      <c r="C25" s="617"/>
      <c r="D25" s="619"/>
      <c r="E25" s="617"/>
      <c r="F25" s="618"/>
      <c r="G25" s="24"/>
      <c r="H25" s="24"/>
      <c r="Y25" s="393"/>
      <c r="Z25" s="727">
        <v>1664</v>
      </c>
      <c r="AA25" s="602" t="str">
        <f t="shared" si="0"/>
        <v>11.5.1</v>
      </c>
      <c r="AB25" s="64" t="str">
        <f t="shared" si="0"/>
        <v>of which: made of wood</v>
      </c>
      <c r="AC25" s="530">
        <f>IF(AND(ISNUMBER(C25/C24),C25&gt;C24),"&gt; 11.5 !!","")</f>
      </c>
      <c r="AD25" s="530">
        <f>IF(AND(ISNUMBER(D25/D24),D25&gt;D24),"&gt; 11.5 !!","")</f>
      </c>
      <c r="AE25" s="530">
        <f>IF(AND(ISNUMBER(E25/E24),E25&gt;E24),"&gt; 11.5 !!","")</f>
      </c>
      <c r="AF25" s="530">
        <f>IF(AND(ISNUMBER(F25/F24),F25&gt;F24),"&gt; 11.5 !!","")</f>
      </c>
    </row>
    <row r="26" spans="1:32" s="731" customFormat="1" ht="15" customHeight="1">
      <c r="A26" s="771">
        <v>12</v>
      </c>
      <c r="B26" s="1486" t="s">
        <v>762</v>
      </c>
      <c r="C26" s="1487"/>
      <c r="D26" s="1487"/>
      <c r="E26" s="1487"/>
      <c r="F26" s="1488"/>
      <c r="G26" s="730"/>
      <c r="H26" s="730"/>
      <c r="Y26" s="732"/>
      <c r="Z26" s="736">
        <v>2064</v>
      </c>
      <c r="AA26" s="497">
        <f t="shared" si="0"/>
        <v>12</v>
      </c>
      <c r="AB26" s="735" t="str">
        <f t="shared" si="0"/>
        <v>Secondary paper products</v>
      </c>
      <c r="AC26" s="733" t="s">
        <v>1</v>
      </c>
      <c r="AD26" s="734" t="s">
        <v>1</v>
      </c>
      <c r="AE26" s="734" t="s">
        <v>1</v>
      </c>
      <c r="AF26" s="734" t="s">
        <v>1</v>
      </c>
    </row>
    <row r="27" spans="1:32" s="25" customFormat="1" ht="15" customHeight="1">
      <c r="A27" s="1735" t="s">
        <v>1073</v>
      </c>
      <c r="B27" s="293" t="s">
        <v>763</v>
      </c>
      <c r="C27" s="617"/>
      <c r="D27" s="619"/>
      <c r="E27" s="617"/>
      <c r="F27" s="618"/>
      <c r="G27" s="24"/>
      <c r="H27" s="24"/>
      <c r="Y27" s="393"/>
      <c r="Z27" s="727">
        <v>1665</v>
      </c>
      <c r="AA27" s="98" t="str">
        <f t="shared" si="0"/>
        <v>12.1</v>
      </c>
      <c r="AB27" s="57" t="str">
        <f t="shared" si="0"/>
        <v>Composite paper and paperboard</v>
      </c>
      <c r="AC27" s="530"/>
      <c r="AD27" s="601"/>
      <c r="AE27" s="601"/>
      <c r="AF27" s="601"/>
    </row>
    <row r="28" spans="1:32" s="25" customFormat="1" ht="15" customHeight="1">
      <c r="A28" s="1735" t="s">
        <v>1074</v>
      </c>
      <c r="B28" s="293" t="s">
        <v>764</v>
      </c>
      <c r="C28" s="617"/>
      <c r="D28" s="619"/>
      <c r="E28" s="617"/>
      <c r="F28" s="618"/>
      <c r="G28" s="24"/>
      <c r="H28" s="24"/>
      <c r="Y28" s="393"/>
      <c r="Z28" s="727">
        <v>1666</v>
      </c>
      <c r="AA28" s="98" t="str">
        <f t="shared" si="0"/>
        <v>12.2</v>
      </c>
      <c r="AB28" s="57" t="str">
        <f t="shared" si="0"/>
        <v>Special coated paper</v>
      </c>
      <c r="AC28" s="530"/>
      <c r="AD28" s="601"/>
      <c r="AE28" s="601"/>
      <c r="AF28" s="601"/>
    </row>
    <row r="29" spans="1:32" s="25" customFormat="1" ht="15" customHeight="1">
      <c r="A29" s="1735" t="s">
        <v>1075</v>
      </c>
      <c r="B29" s="293" t="s">
        <v>765</v>
      </c>
      <c r="C29" s="617"/>
      <c r="D29" s="619"/>
      <c r="E29" s="617"/>
      <c r="F29" s="618"/>
      <c r="G29" s="24"/>
      <c r="H29" s="24"/>
      <c r="Y29" s="393"/>
      <c r="Z29" s="727">
        <v>1672</v>
      </c>
      <c r="AA29" s="98" t="str">
        <f t="shared" si="0"/>
        <v>12.3</v>
      </c>
      <c r="AB29" s="57" t="str">
        <f t="shared" si="0"/>
        <v>Carbon paper and copying paper, ready for use</v>
      </c>
      <c r="AC29" s="530"/>
      <c r="AD29" s="601"/>
      <c r="AE29" s="601"/>
      <c r="AF29" s="601"/>
    </row>
    <row r="30" spans="1:32" s="25" customFormat="1" ht="15" customHeight="1">
      <c r="A30" s="1735" t="s">
        <v>1076</v>
      </c>
      <c r="B30" s="293" t="s">
        <v>766</v>
      </c>
      <c r="C30" s="620"/>
      <c r="D30" s="619"/>
      <c r="E30" s="620"/>
      <c r="F30" s="618"/>
      <c r="G30" s="24"/>
      <c r="H30" s="24"/>
      <c r="Y30" s="393"/>
      <c r="Z30" s="727">
        <v>1673</v>
      </c>
      <c r="AA30" s="98" t="str">
        <f t="shared" si="0"/>
        <v>12.4</v>
      </c>
      <c r="AB30" s="57" t="str">
        <f t="shared" si="0"/>
        <v>Household and sanitary paper, ready for use</v>
      </c>
      <c r="AC30" s="530"/>
      <c r="AD30" s="601"/>
      <c r="AE30" s="601"/>
      <c r="AF30" s="601"/>
    </row>
    <row r="31" spans="1:32" s="25" customFormat="1" ht="15" customHeight="1">
      <c r="A31" s="1735" t="s">
        <v>1077</v>
      </c>
      <c r="B31" s="294" t="s">
        <v>767</v>
      </c>
      <c r="C31" s="617"/>
      <c r="D31" s="619"/>
      <c r="E31" s="617"/>
      <c r="F31" s="618"/>
      <c r="G31" s="24"/>
      <c r="H31" s="24"/>
      <c r="Y31" s="393"/>
      <c r="Z31" s="727">
        <v>1677</v>
      </c>
      <c r="AA31" s="98" t="str">
        <f t="shared" si="0"/>
        <v>12.5</v>
      </c>
      <c r="AB31" s="65" t="str">
        <f t="shared" si="0"/>
        <v>Packaging cartons, boxes, etc.</v>
      </c>
      <c r="AC31" s="530"/>
      <c r="AD31" s="601"/>
      <c r="AE31" s="601"/>
      <c r="AF31" s="601"/>
    </row>
    <row r="32" spans="1:32" s="25" customFormat="1" ht="15" customHeight="1">
      <c r="A32" s="1736" t="s">
        <v>1078</v>
      </c>
      <c r="B32" s="296" t="s">
        <v>768</v>
      </c>
      <c r="C32" s="617"/>
      <c r="D32" s="619"/>
      <c r="E32" s="617"/>
      <c r="F32" s="618"/>
      <c r="G32" s="24"/>
      <c r="H32" s="24"/>
      <c r="Y32" s="393"/>
      <c r="Z32" s="727">
        <v>1678</v>
      </c>
      <c r="AA32" s="98" t="str">
        <f t="shared" si="0"/>
        <v>12.6</v>
      </c>
      <c r="AB32" s="729" t="str">
        <f t="shared" si="0"/>
        <v>Other articles of paper or paperboard</v>
      </c>
      <c r="AC32" s="530"/>
      <c r="AD32" s="601"/>
      <c r="AE32" s="601"/>
      <c r="AF32" s="601"/>
    </row>
    <row r="33" spans="1:32" s="25" customFormat="1" ht="15" customHeight="1">
      <c r="A33" s="705" t="s">
        <v>910</v>
      </c>
      <c r="B33" s="712" t="s">
        <v>862</v>
      </c>
      <c r="C33" s="617"/>
      <c r="D33" s="619"/>
      <c r="E33" s="617"/>
      <c r="F33" s="618"/>
      <c r="G33" s="24"/>
      <c r="H33" s="24"/>
      <c r="Y33" s="393"/>
      <c r="Z33" s="727">
        <v>1679</v>
      </c>
      <c r="AA33" s="98" t="str">
        <f t="shared" si="0"/>
        <v>12.6.1</v>
      </c>
      <c r="AB33" s="61" t="str">
        <f t="shared" si="0"/>
        <v>of which: printing &amp; writing paper, ready for use</v>
      </c>
      <c r="AC33" s="530"/>
      <c r="AD33" s="601"/>
      <c r="AE33" s="601"/>
      <c r="AF33" s="601"/>
    </row>
    <row r="34" spans="1:32" s="25" customFormat="1" ht="15" customHeight="1">
      <c r="A34" s="705" t="s">
        <v>911</v>
      </c>
      <c r="B34" s="712" t="s">
        <v>863</v>
      </c>
      <c r="C34" s="617"/>
      <c r="D34" s="619"/>
      <c r="E34" s="617"/>
      <c r="F34" s="618"/>
      <c r="G34" s="24"/>
      <c r="H34" s="24"/>
      <c r="Y34" s="393"/>
      <c r="Z34" s="727">
        <v>1680</v>
      </c>
      <c r="AA34" s="98" t="str">
        <f t="shared" si="0"/>
        <v>12.6.2</v>
      </c>
      <c r="AB34" s="61" t="str">
        <f t="shared" si="0"/>
        <v>of which: articles, moulded or pressed from pulp</v>
      </c>
      <c r="AC34" s="530"/>
      <c r="AD34" s="601"/>
      <c r="AE34" s="601"/>
      <c r="AF34" s="601"/>
    </row>
    <row r="35" spans="1:32" s="25" customFormat="1" ht="15" customHeight="1">
      <c r="A35" s="705" t="s">
        <v>912</v>
      </c>
      <c r="B35" s="713" t="s">
        <v>864</v>
      </c>
      <c r="C35" s="620"/>
      <c r="D35" s="619"/>
      <c r="E35" s="620"/>
      <c r="F35" s="618"/>
      <c r="G35" s="24"/>
      <c r="H35" s="24"/>
      <c r="Y35" s="393"/>
      <c r="Z35" s="727">
        <v>1682</v>
      </c>
      <c r="AA35" s="98" t="str">
        <f t="shared" si="0"/>
        <v>12.6.3</v>
      </c>
      <c r="AB35" s="64" t="str">
        <f t="shared" si="0"/>
        <v>of which: filter paper &amp; paperboard, ready for use </v>
      </c>
      <c r="AC35" s="530"/>
      <c r="AD35" s="601"/>
      <c r="AE35" s="601"/>
      <c r="AF35" s="601"/>
    </row>
    <row r="36" spans="1:32" s="25" customFormat="1" ht="15" customHeight="1">
      <c r="A36" s="1735" t="s">
        <v>1079</v>
      </c>
      <c r="B36" s="710" t="s">
        <v>772</v>
      </c>
      <c r="C36" s="617"/>
      <c r="D36" s="619"/>
      <c r="E36" s="617"/>
      <c r="F36" s="618"/>
      <c r="G36" s="24"/>
      <c r="H36" s="24"/>
      <c r="Y36" s="393"/>
      <c r="Z36" s="736">
        <v>2065</v>
      </c>
      <c r="AA36" s="98" t="str">
        <f t="shared" si="0"/>
        <v>12.7</v>
      </c>
      <c r="AB36" s="295" t="str">
        <f t="shared" si="0"/>
        <v>Printed articles</v>
      </c>
      <c r="AC36" s="599">
        <f>C36-(C37+C38+C39)</f>
        <v>0</v>
      </c>
      <c r="AD36" s="600">
        <f>D36-(D37+D38+D39)</f>
        <v>0</v>
      </c>
      <c r="AE36" s="600">
        <f>E36-(E37+E38+E39)</f>
        <v>0</v>
      </c>
      <c r="AF36" s="600">
        <f>F36-(F37+F38+F39)</f>
        <v>0</v>
      </c>
    </row>
    <row r="37" spans="1:32" s="25" customFormat="1" ht="15" customHeight="1">
      <c r="A37" s="705" t="s">
        <v>913</v>
      </c>
      <c r="B37" s="712" t="s">
        <v>773</v>
      </c>
      <c r="C37" s="617"/>
      <c r="D37" s="619"/>
      <c r="E37" s="617"/>
      <c r="F37" s="618"/>
      <c r="G37" s="24"/>
      <c r="H37" s="24"/>
      <c r="Y37" s="393"/>
      <c r="Z37" s="727">
        <v>1685</v>
      </c>
      <c r="AA37" s="98" t="str">
        <f t="shared" si="0"/>
        <v>12.7.1</v>
      </c>
      <c r="AB37" s="61" t="str">
        <f t="shared" si="0"/>
        <v>Printed books</v>
      </c>
      <c r="AC37" s="530"/>
      <c r="AD37" s="601"/>
      <c r="AE37" s="601"/>
      <c r="AF37" s="601"/>
    </row>
    <row r="38" spans="1:32" s="25" customFormat="1" ht="15" customHeight="1">
      <c r="A38" s="705" t="s">
        <v>914</v>
      </c>
      <c r="B38" s="712" t="s">
        <v>774</v>
      </c>
      <c r="C38" s="617"/>
      <c r="D38" s="619"/>
      <c r="E38" s="617"/>
      <c r="F38" s="618"/>
      <c r="G38" s="24"/>
      <c r="H38" s="24"/>
      <c r="Y38" s="393"/>
      <c r="Z38" s="727">
        <v>1686</v>
      </c>
      <c r="AA38" s="98" t="str">
        <f t="shared" si="0"/>
        <v>12.7.2</v>
      </c>
      <c r="AB38" s="61" t="str">
        <f t="shared" si="0"/>
        <v>Newspapers</v>
      </c>
      <c r="AC38" s="530"/>
      <c r="AD38" s="601"/>
      <c r="AE38" s="601"/>
      <c r="AF38" s="601"/>
    </row>
    <row r="39" spans="1:32" s="25" customFormat="1" ht="15" customHeight="1" thickBot="1">
      <c r="A39" s="707" t="s">
        <v>915</v>
      </c>
      <c r="B39" s="714" t="s">
        <v>775</v>
      </c>
      <c r="C39" s="621"/>
      <c r="D39" s="622"/>
      <c r="E39" s="621"/>
      <c r="F39" s="623"/>
      <c r="G39" s="24"/>
      <c r="H39" s="24"/>
      <c r="Y39" s="393"/>
      <c r="Z39" s="728">
        <v>1690</v>
      </c>
      <c r="AA39" s="602" t="str">
        <f t="shared" si="0"/>
        <v>12.7.3</v>
      </c>
      <c r="AB39" s="297" t="str">
        <f t="shared" si="0"/>
        <v>Other printed products</v>
      </c>
      <c r="AC39" s="542"/>
      <c r="AD39" s="603"/>
      <c r="AE39" s="603"/>
      <c r="AF39" s="603"/>
    </row>
    <row r="40" spans="1:27" ht="15" customHeight="1">
      <c r="A40" s="299"/>
      <c r="B40" s="758"/>
      <c r="C40" s="758"/>
      <c r="D40" s="291"/>
      <c r="E40" s="291"/>
      <c r="F40" s="291"/>
      <c r="G40" s="17"/>
      <c r="H40" s="17"/>
      <c r="I40" s="26"/>
      <c r="J40" s="17"/>
      <c r="K40" s="17"/>
      <c r="AA40" s="464" t="s">
        <v>1</v>
      </c>
    </row>
    <row r="41" spans="1:11" ht="12.75" customHeight="1">
      <c r="A41" s="299"/>
      <c r="B41" s="757"/>
      <c r="C41" s="292"/>
      <c r="D41" s="292"/>
      <c r="E41" s="292"/>
      <c r="F41" s="292"/>
      <c r="G41" s="17"/>
      <c r="H41" s="17"/>
      <c r="I41" s="17"/>
      <c r="J41" s="17"/>
      <c r="K41" s="17"/>
    </row>
    <row r="42" spans="1:11" ht="12.75" customHeight="1">
      <c r="A42" s="299"/>
      <c r="B42" s="292"/>
      <c r="C42" s="292"/>
      <c r="D42" s="292"/>
      <c r="E42" s="292"/>
      <c r="F42" s="292"/>
      <c r="G42" s="17"/>
      <c r="H42" s="17"/>
      <c r="I42" s="17"/>
      <c r="J42" s="17"/>
      <c r="K42" s="17"/>
    </row>
    <row r="43" spans="1:11" ht="12.75" customHeight="1">
      <c r="A43" s="299"/>
      <c r="B43" s="292"/>
      <c r="C43" s="292"/>
      <c r="D43" s="292"/>
      <c r="E43" s="292"/>
      <c r="F43" s="292"/>
      <c r="G43" s="17"/>
      <c r="H43" s="17"/>
      <c r="I43" s="17"/>
      <c r="J43" s="17"/>
      <c r="K43" s="17"/>
    </row>
    <row r="44" spans="1:11" ht="12.75" customHeight="1">
      <c r="A44" s="299"/>
      <c r="B44" s="292"/>
      <c r="C44" s="292"/>
      <c r="D44" s="292"/>
      <c r="E44" s="292"/>
      <c r="F44" s="292"/>
      <c r="G44" s="17"/>
      <c r="H44" s="17"/>
      <c r="I44" s="17"/>
      <c r="J44" s="17"/>
      <c r="K44" s="17"/>
    </row>
    <row r="45" spans="1:11" ht="12.75" customHeight="1">
      <c r="A45" s="299"/>
      <c r="B45" s="292"/>
      <c r="C45" s="292"/>
      <c r="D45" s="292"/>
      <c r="E45" s="292"/>
      <c r="F45" s="292"/>
      <c r="G45" s="17"/>
      <c r="H45" s="17"/>
      <c r="I45" s="17"/>
      <c r="J45" s="17"/>
      <c r="K45" s="17"/>
    </row>
    <row r="46" spans="1:11" ht="12.75" customHeight="1">
      <c r="A46" s="299"/>
      <c r="B46" s="292"/>
      <c r="C46" s="292"/>
      <c r="D46" s="292"/>
      <c r="E46" s="292"/>
      <c r="F46" s="292"/>
      <c r="G46" s="17"/>
      <c r="H46" s="17"/>
      <c r="I46" s="17"/>
      <c r="J46" s="17"/>
      <c r="K46" s="17"/>
    </row>
    <row r="47" spans="1:11" ht="12.75" customHeight="1">
      <c r="A47" s="299"/>
      <c r="B47" s="292"/>
      <c r="C47" s="292"/>
      <c r="D47" s="292"/>
      <c r="E47" s="292"/>
      <c r="F47" s="292"/>
      <c r="G47" s="17"/>
      <c r="H47" s="17"/>
      <c r="I47" s="17"/>
      <c r="J47" s="17"/>
      <c r="K47" s="17"/>
    </row>
    <row r="48" spans="1:6" ht="12.75" customHeight="1">
      <c r="A48" s="299"/>
      <c r="B48" s="292"/>
      <c r="C48" s="292"/>
      <c r="D48" s="292"/>
      <c r="E48" s="292"/>
      <c r="F48" s="292"/>
    </row>
    <row r="49" spans="1:6" ht="12.75" customHeight="1">
      <c r="A49" s="299"/>
      <c r="B49" s="292"/>
      <c r="C49" s="292"/>
      <c r="D49" s="292"/>
      <c r="E49" s="292"/>
      <c r="F49" s="292"/>
    </row>
    <row r="50" spans="1:6" ht="12.75" customHeight="1">
      <c r="A50" s="299"/>
      <c r="B50" s="292"/>
      <c r="C50" s="292"/>
      <c r="D50" s="292"/>
      <c r="E50" s="292"/>
      <c r="F50" s="292"/>
    </row>
    <row r="63" ht="12.75" customHeight="1">
      <c r="L63" s="23" t="s">
        <v>39</v>
      </c>
    </row>
    <row r="64" ht="12.75" customHeight="1">
      <c r="L64" s="23" t="s">
        <v>40</v>
      </c>
    </row>
    <row r="65" ht="12.75" customHeight="1">
      <c r="L65" s="23" t="s">
        <v>41</v>
      </c>
    </row>
    <row r="70" spans="31:34" ht="12.75" customHeight="1">
      <c r="AE70" s="604" t="s">
        <v>1</v>
      </c>
      <c r="AF70" s="604" t="s">
        <v>1</v>
      </c>
      <c r="AG70" s="23" t="s">
        <v>1</v>
      </c>
      <c r="AH70" s="23" t="s">
        <v>1</v>
      </c>
    </row>
  </sheetData>
  <sheetProtection sheet="1" objects="1" scenarios="1"/>
  <mergeCells count="11">
    <mergeCell ref="B16:F16"/>
    <mergeCell ref="B26:F26"/>
    <mergeCell ref="B6:C7"/>
    <mergeCell ref="B8:C8"/>
    <mergeCell ref="B9:C9"/>
    <mergeCell ref="B10:C10"/>
    <mergeCell ref="AE14:AF14"/>
    <mergeCell ref="AC12:AD12"/>
    <mergeCell ref="C14:D14"/>
    <mergeCell ref="E14:F14"/>
    <mergeCell ref="AC14:AD14"/>
  </mergeCells>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H40"/>
  <sheetViews>
    <sheetView showGridLines="0" workbookViewId="0" topLeftCell="A1">
      <selection activeCell="A1" sqref="A1:D1"/>
    </sheetView>
  </sheetViews>
  <sheetFormatPr defaultColWidth="9.625" defaultRowHeight="12.75"/>
  <cols>
    <col min="1" max="1" width="9.375" style="238" customWidth="1"/>
    <col min="2" max="2" width="48.125" style="200" customWidth="1"/>
    <col min="3" max="3" width="9.00390625" style="200" customWidth="1"/>
    <col min="4" max="8" width="17.25390625" style="200" customWidth="1"/>
    <col min="9" max="16384" width="9.625" style="200" customWidth="1"/>
  </cols>
  <sheetData>
    <row r="1" spans="1:5" ht="12.75" customHeight="1" thickBot="1">
      <c r="A1" s="1509"/>
      <c r="B1" s="1510"/>
      <c r="C1" s="1510"/>
      <c r="D1" s="1510"/>
      <c r="E1" s="330"/>
    </row>
    <row r="2" spans="1:8" ht="12.75" customHeight="1">
      <c r="A2" s="331"/>
      <c r="B2" s="201" t="s">
        <v>1</v>
      </c>
      <c r="C2" s="202"/>
      <c r="D2" s="203"/>
      <c r="E2" s="773" t="s">
        <v>729</v>
      </c>
      <c r="F2" s="774"/>
      <c r="G2" s="773" t="s">
        <v>60</v>
      </c>
      <c r="H2" s="775"/>
    </row>
    <row r="3" spans="1:8" ht="12.75" customHeight="1">
      <c r="A3" s="332"/>
      <c r="B3" s="204" t="s">
        <v>1</v>
      </c>
      <c r="C3" s="205"/>
      <c r="D3" s="205"/>
      <c r="E3" s="776" t="s">
        <v>65</v>
      </c>
      <c r="F3" s="777"/>
      <c r="G3" s="778"/>
      <c r="H3" s="779"/>
    </row>
    <row r="4" spans="1:8" ht="12.75" customHeight="1">
      <c r="A4" s="332"/>
      <c r="B4" s="204" t="s">
        <v>1</v>
      </c>
      <c r="C4" s="205"/>
      <c r="D4" s="205"/>
      <c r="E4" s="1511" t="s">
        <v>1</v>
      </c>
      <c r="F4" s="1500"/>
      <c r="G4" s="1500"/>
      <c r="H4" s="1501"/>
    </row>
    <row r="5" spans="1:8" ht="12.75" customHeight="1">
      <c r="A5" s="332"/>
      <c r="B5" s="204"/>
      <c r="C5" s="205"/>
      <c r="D5" s="1496"/>
      <c r="E5" s="776" t="s">
        <v>61</v>
      </c>
      <c r="F5" s="780"/>
      <c r="G5" s="780"/>
      <c r="H5" s="781"/>
    </row>
    <row r="6" spans="1:8" ht="12.75" customHeight="1">
      <c r="A6" s="332"/>
      <c r="B6" s="204"/>
      <c r="C6" s="205"/>
      <c r="D6" s="1496"/>
      <c r="E6" s="1499"/>
      <c r="F6" s="1502"/>
      <c r="G6" s="1502"/>
      <c r="H6" s="1503"/>
    </row>
    <row r="7" spans="1:8" ht="12.75" customHeight="1">
      <c r="A7" s="332"/>
      <c r="B7" s="1512" t="s">
        <v>730</v>
      </c>
      <c r="C7" s="1513"/>
      <c r="D7" s="1497"/>
      <c r="E7" s="1499" t="s">
        <v>1</v>
      </c>
      <c r="F7" s="1500"/>
      <c r="G7" s="1500"/>
      <c r="H7" s="1501"/>
    </row>
    <row r="8" spans="1:8" ht="12.75" customHeight="1">
      <c r="A8" s="332"/>
      <c r="B8" s="1513"/>
      <c r="C8" s="1513"/>
      <c r="D8" s="1497"/>
      <c r="E8" s="782" t="s">
        <v>62</v>
      </c>
      <c r="F8" s="783"/>
      <c r="G8" s="782" t="s">
        <v>63</v>
      </c>
      <c r="H8" s="779"/>
    </row>
    <row r="9" spans="1:8" ht="15" customHeight="1">
      <c r="A9" s="332"/>
      <c r="B9" s="1508" t="s">
        <v>53</v>
      </c>
      <c r="C9" s="1508"/>
      <c r="D9" s="207"/>
      <c r="E9" s="782" t="s">
        <v>64</v>
      </c>
      <c r="F9" s="778"/>
      <c r="G9" s="778"/>
      <c r="H9" s="779"/>
    </row>
    <row r="10" spans="1:8" ht="17.25" customHeight="1">
      <c r="A10" s="332"/>
      <c r="B10" s="1508" t="s">
        <v>1056</v>
      </c>
      <c r="C10" s="1508"/>
      <c r="D10" s="208"/>
      <c r="E10" s="1504" t="s">
        <v>1</v>
      </c>
      <c r="F10" s="1505"/>
      <c r="G10" s="1505"/>
      <c r="H10" s="1506"/>
    </row>
    <row r="11" spans="1:8" ht="15" customHeight="1">
      <c r="A11" s="332"/>
      <c r="B11" s="356"/>
      <c r="C11" s="356"/>
      <c r="D11" s="208"/>
      <c r="E11" s="605"/>
      <c r="F11" s="606"/>
      <c r="G11" s="606"/>
      <c r="H11" s="607"/>
    </row>
    <row r="12" spans="1:8" ht="18" customHeight="1">
      <c r="A12" s="332"/>
      <c r="B12" s="1507" t="s">
        <v>961</v>
      </c>
      <c r="C12" s="1507"/>
      <c r="D12" s="1507"/>
      <c r="E12" s="745" t="s">
        <v>897</v>
      </c>
      <c r="F12" s="392" t="s">
        <v>1</v>
      </c>
      <c r="G12" s="396"/>
      <c r="H12" s="398"/>
    </row>
    <row r="13" spans="1:8" ht="15.75">
      <c r="A13" s="333" t="s">
        <v>1</v>
      </c>
      <c r="B13" s="210"/>
      <c r="C13" s="211"/>
      <c r="D13" s="211"/>
      <c r="E13" s="212"/>
      <c r="F13" s="205"/>
      <c r="G13" s="205"/>
      <c r="H13" s="209"/>
    </row>
    <row r="14" spans="1:8" ht="15.75">
      <c r="A14" s="215" t="s">
        <v>66</v>
      </c>
      <c r="B14" s="213"/>
      <c r="C14" s="214" t="s">
        <v>147</v>
      </c>
      <c r="D14" s="214" t="s">
        <v>183</v>
      </c>
      <c r="E14" s="1494" t="s">
        <v>731</v>
      </c>
      <c r="F14" s="1498"/>
      <c r="G14" s="1494" t="s">
        <v>732</v>
      </c>
      <c r="H14" s="1495"/>
    </row>
    <row r="15" spans="1:8" ht="12.75" customHeight="1">
      <c r="A15" s="215" t="s">
        <v>54</v>
      </c>
      <c r="B15" s="216" t="s">
        <v>66</v>
      </c>
      <c r="C15" s="312" t="s">
        <v>148</v>
      </c>
      <c r="D15" s="217" t="s">
        <v>55</v>
      </c>
      <c r="E15" s="218" t="s">
        <v>55</v>
      </c>
      <c r="F15" s="218" t="s">
        <v>843</v>
      </c>
      <c r="G15" s="218" t="s">
        <v>55</v>
      </c>
      <c r="H15" s="321" t="s">
        <v>843</v>
      </c>
    </row>
    <row r="16" spans="1:8" ht="12.75" customHeight="1">
      <c r="A16" s="219"/>
      <c r="B16" s="220"/>
      <c r="C16" s="316"/>
      <c r="D16" s="217"/>
      <c r="E16" s="218"/>
      <c r="F16" s="390" t="s">
        <v>1</v>
      </c>
      <c r="G16" s="218"/>
      <c r="H16" s="397" t="s">
        <v>890</v>
      </c>
    </row>
    <row r="17" spans="1:8" s="226" customFormat="1" ht="12.75" customHeight="1">
      <c r="A17" s="1737" t="s">
        <v>1058</v>
      </c>
      <c r="B17" s="313" t="s">
        <v>119</v>
      </c>
      <c r="C17" s="348" t="s">
        <v>885</v>
      </c>
      <c r="D17" s="222" t="s">
        <v>1</v>
      </c>
      <c r="E17" s="223"/>
      <c r="F17" s="224"/>
      <c r="G17" s="223"/>
      <c r="H17" s="225"/>
    </row>
    <row r="18" spans="1:8" s="226" customFormat="1" ht="12.75" customHeight="1">
      <c r="A18" s="221" t="s">
        <v>83</v>
      </c>
      <c r="B18" s="317" t="s">
        <v>43</v>
      </c>
      <c r="C18" s="348" t="s">
        <v>885</v>
      </c>
      <c r="D18" s="227"/>
      <c r="E18" s="228"/>
      <c r="F18" s="229"/>
      <c r="G18" s="228"/>
      <c r="H18" s="230"/>
    </row>
    <row r="19" spans="1:8" s="226" customFormat="1" ht="12.75" customHeight="1">
      <c r="A19" s="221" t="s">
        <v>171</v>
      </c>
      <c r="B19" s="317" t="s">
        <v>44</v>
      </c>
      <c r="C19" s="348" t="s">
        <v>885</v>
      </c>
      <c r="D19" s="227"/>
      <c r="E19" s="228"/>
      <c r="F19" s="229"/>
      <c r="G19" s="228"/>
      <c r="H19" s="230"/>
    </row>
    <row r="20" spans="1:8" s="226" customFormat="1" ht="12.75" customHeight="1">
      <c r="A20" s="221" t="s">
        <v>842</v>
      </c>
      <c r="B20" s="318" t="s">
        <v>751</v>
      </c>
      <c r="C20" s="348" t="s">
        <v>885</v>
      </c>
      <c r="D20" s="227"/>
      <c r="E20" s="228"/>
      <c r="F20" s="229"/>
      <c r="G20" s="228"/>
      <c r="H20" s="230"/>
    </row>
    <row r="21" spans="1:8" s="226" customFormat="1" ht="12.75" customHeight="1">
      <c r="A21" s="231">
        <v>5</v>
      </c>
      <c r="B21" s="314" t="s">
        <v>122</v>
      </c>
      <c r="C21" s="348" t="s">
        <v>885</v>
      </c>
      <c r="D21" s="227"/>
      <c r="E21" s="228"/>
      <c r="F21" s="229"/>
      <c r="G21" s="228"/>
      <c r="H21" s="230"/>
    </row>
    <row r="22" spans="1:8" s="226" customFormat="1" ht="12.75" customHeight="1">
      <c r="A22" s="221" t="s">
        <v>88</v>
      </c>
      <c r="B22" s="317" t="s">
        <v>43</v>
      </c>
      <c r="C22" s="348" t="s">
        <v>885</v>
      </c>
      <c r="D22" s="227"/>
      <c r="E22" s="228"/>
      <c r="F22" s="229"/>
      <c r="G22" s="228"/>
      <c r="H22" s="230"/>
    </row>
    <row r="23" spans="1:8" s="226" customFormat="1" ht="12.75" customHeight="1">
      <c r="A23" s="221" t="s">
        <v>174</v>
      </c>
      <c r="B23" s="319" t="s">
        <v>44</v>
      </c>
      <c r="C23" s="348" t="s">
        <v>885</v>
      </c>
      <c r="D23" s="227"/>
      <c r="E23" s="228"/>
      <c r="F23" s="229"/>
      <c r="G23" s="228"/>
      <c r="H23" s="230"/>
    </row>
    <row r="24" spans="1:8" s="226" customFormat="1" ht="12.75" customHeight="1">
      <c r="A24" s="232" t="s">
        <v>838</v>
      </c>
      <c r="B24" s="318" t="s">
        <v>751</v>
      </c>
      <c r="C24" s="348" t="s">
        <v>885</v>
      </c>
      <c r="D24" s="227"/>
      <c r="E24" s="228"/>
      <c r="F24" s="229"/>
      <c r="G24" s="228"/>
      <c r="H24" s="230"/>
    </row>
    <row r="25" spans="1:8" s="226" customFormat="1" ht="12.75" customHeight="1">
      <c r="A25" s="1737" t="s">
        <v>1059</v>
      </c>
      <c r="B25" s="315" t="s">
        <v>123</v>
      </c>
      <c r="C25" s="348" t="s">
        <v>885</v>
      </c>
      <c r="D25" s="227"/>
      <c r="E25" s="228"/>
      <c r="F25" s="229"/>
      <c r="G25" s="228"/>
      <c r="H25" s="230"/>
    </row>
    <row r="26" spans="1:8" s="226" customFormat="1" ht="12.75" customHeight="1">
      <c r="A26" s="221" t="s">
        <v>89</v>
      </c>
      <c r="B26" s="319" t="s">
        <v>43</v>
      </c>
      <c r="C26" s="348" t="s">
        <v>885</v>
      </c>
      <c r="D26" s="227"/>
      <c r="E26" s="228"/>
      <c r="F26" s="229"/>
      <c r="G26" s="228"/>
      <c r="H26" s="230"/>
    </row>
    <row r="27" spans="1:8" s="226" customFormat="1" ht="12.75" customHeight="1">
      <c r="A27" s="221" t="s">
        <v>176</v>
      </c>
      <c r="B27" s="319" t="s">
        <v>44</v>
      </c>
      <c r="C27" s="348" t="s">
        <v>885</v>
      </c>
      <c r="D27" s="227"/>
      <c r="E27" s="228"/>
      <c r="F27" s="229"/>
      <c r="G27" s="228"/>
      <c r="H27" s="230"/>
    </row>
    <row r="28" spans="1:8" s="226" customFormat="1" ht="12.75" customHeight="1">
      <c r="A28" s="232" t="s">
        <v>839</v>
      </c>
      <c r="B28" s="318" t="s">
        <v>751</v>
      </c>
      <c r="C28" s="348" t="s">
        <v>885</v>
      </c>
      <c r="D28" s="227"/>
      <c r="E28" s="228"/>
      <c r="F28" s="229"/>
      <c r="G28" s="228"/>
      <c r="H28" s="230"/>
    </row>
    <row r="29" spans="1:8" s="226" customFormat="1" ht="12.75" customHeight="1">
      <c r="A29" s="1737" t="s">
        <v>1060</v>
      </c>
      <c r="B29" s="315" t="s">
        <v>126</v>
      </c>
      <c r="C29" s="348" t="s">
        <v>885</v>
      </c>
      <c r="D29" s="227"/>
      <c r="E29" s="228"/>
      <c r="F29" s="229"/>
      <c r="G29" s="228"/>
      <c r="H29" s="230"/>
    </row>
    <row r="30" spans="1:8" s="226" customFormat="1" ht="12.75" customHeight="1">
      <c r="A30" s="221" t="s">
        <v>90</v>
      </c>
      <c r="B30" s="319" t="s">
        <v>43</v>
      </c>
      <c r="C30" s="348" t="s">
        <v>885</v>
      </c>
      <c r="D30" s="227"/>
      <c r="E30" s="228"/>
      <c r="F30" s="229"/>
      <c r="G30" s="228"/>
      <c r="H30" s="230"/>
    </row>
    <row r="31" spans="1:8" s="226" customFormat="1" ht="12.75" customHeight="1">
      <c r="A31" s="221" t="s">
        <v>177</v>
      </c>
      <c r="B31" s="319" t="s">
        <v>44</v>
      </c>
      <c r="C31" s="348" t="s">
        <v>885</v>
      </c>
      <c r="D31" s="227"/>
      <c r="E31" s="228"/>
      <c r="F31" s="229"/>
      <c r="G31" s="228"/>
      <c r="H31" s="230"/>
    </row>
    <row r="32" spans="1:8" s="226" customFormat="1" ht="12.75" customHeight="1" thickBot="1">
      <c r="A32" s="233" t="s">
        <v>840</v>
      </c>
      <c r="B32" s="320" t="s">
        <v>751</v>
      </c>
      <c r="C32" s="349" t="s">
        <v>885</v>
      </c>
      <c r="D32" s="234"/>
      <c r="E32" s="235"/>
      <c r="F32" s="236"/>
      <c r="G32" s="235"/>
      <c r="H32" s="237"/>
    </row>
    <row r="33" spans="1:8" ht="12.75" customHeight="1">
      <c r="A33" s="759"/>
      <c r="B33" s="759"/>
      <c r="C33" s="759"/>
      <c r="D33" s="760"/>
      <c r="E33" s="760"/>
      <c r="F33" s="760"/>
      <c r="G33" s="760"/>
      <c r="H33" s="760"/>
    </row>
    <row r="34" spans="1:8" ht="12.75" customHeight="1">
      <c r="A34" s="759" t="s">
        <v>1</v>
      </c>
      <c r="B34" s="759"/>
      <c r="C34" s="759"/>
      <c r="D34" s="760"/>
      <c r="E34" s="760"/>
      <c r="F34" s="760"/>
      <c r="G34" s="760"/>
      <c r="H34" s="760"/>
    </row>
    <row r="35" spans="1:8" ht="12.75" customHeight="1">
      <c r="A35" s="760"/>
      <c r="B35" s="760"/>
      <c r="C35" s="760"/>
      <c r="D35" s="760"/>
      <c r="E35" s="760"/>
      <c r="F35" s="760"/>
      <c r="G35" s="760"/>
      <c r="H35" s="760"/>
    </row>
    <row r="36" spans="1:8" ht="12.75" customHeight="1">
      <c r="A36" s="760"/>
      <c r="B36" s="760"/>
      <c r="C36" s="760"/>
      <c r="D36" s="760"/>
      <c r="E36" s="760"/>
      <c r="F36" s="760"/>
      <c r="G36" s="760"/>
      <c r="H36" s="760"/>
    </row>
    <row r="37" spans="1:8" ht="12.75" customHeight="1">
      <c r="A37" s="760"/>
      <c r="B37" s="760"/>
      <c r="C37" s="760"/>
      <c r="D37" s="760"/>
      <c r="E37" s="760"/>
      <c r="F37" s="760"/>
      <c r="G37" s="760"/>
      <c r="H37" s="760"/>
    </row>
    <row r="38" spans="1:8" ht="12.75" customHeight="1">
      <c r="A38" s="760"/>
      <c r="B38" s="760"/>
      <c r="C38" s="760"/>
      <c r="D38" s="760"/>
      <c r="E38" s="760"/>
      <c r="F38" s="760"/>
      <c r="G38" s="760"/>
      <c r="H38" s="760"/>
    </row>
    <row r="39" spans="1:8" ht="12.75" customHeight="1">
      <c r="A39" s="760"/>
      <c r="B39" s="760"/>
      <c r="C39" s="760"/>
      <c r="D39" s="760"/>
      <c r="E39" s="760"/>
      <c r="F39" s="760"/>
      <c r="G39" s="760"/>
      <c r="H39" s="760"/>
    </row>
    <row r="40" spans="1:8" ht="12.75" customHeight="1">
      <c r="A40" s="760"/>
      <c r="B40" s="760"/>
      <c r="C40" s="760"/>
      <c r="D40" s="760"/>
      <c r="E40" s="760"/>
      <c r="F40" s="760"/>
      <c r="G40" s="760"/>
      <c r="H40" s="760"/>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sheet="1" objects="1" scenarios="1"/>
  <mergeCells count="12">
    <mergeCell ref="A1:D1"/>
    <mergeCell ref="E4:H4"/>
    <mergeCell ref="B7:C8"/>
    <mergeCell ref="G14:H14"/>
    <mergeCell ref="D5:D8"/>
    <mergeCell ref="E14:F14"/>
    <mergeCell ref="E7:H7"/>
    <mergeCell ref="E6:H6"/>
    <mergeCell ref="E10:H10"/>
    <mergeCell ref="B12:D12"/>
    <mergeCell ref="B10:C10"/>
    <mergeCell ref="B9:C9"/>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70"/>
  <sheetViews>
    <sheetView showGridLines="0" workbookViewId="0" topLeftCell="A1">
      <selection activeCell="A1" sqref="A1"/>
    </sheetView>
  </sheetViews>
  <sheetFormatPr defaultColWidth="9.625" defaultRowHeight="12.75"/>
  <cols>
    <col min="1" max="1" width="9.875" style="239" customWidth="1"/>
    <col min="2" max="2" width="36.625" style="284" customWidth="1"/>
    <col min="3" max="4" width="27.75390625" style="240" customWidth="1"/>
    <col min="5" max="12" width="15.375" style="240" customWidth="1"/>
    <col min="13" max="16384" width="9.625" style="240" customWidth="1"/>
  </cols>
  <sheetData>
    <row r="1" spans="1:12" ht="15" customHeight="1" thickBot="1">
      <c r="A1" s="239" t="s">
        <v>1</v>
      </c>
      <c r="B1" s="323"/>
      <c r="C1" s="285"/>
      <c r="D1" s="285"/>
      <c r="E1" s="285"/>
      <c r="F1" s="285"/>
      <c r="G1" s="285"/>
      <c r="H1" s="285"/>
      <c r="I1" s="285"/>
      <c r="J1" s="285"/>
      <c r="K1" s="285"/>
      <c r="L1" s="285"/>
    </row>
    <row r="2" spans="1:12" ht="15" customHeight="1">
      <c r="A2" s="324"/>
      <c r="B2" s="241" t="s">
        <v>1</v>
      </c>
      <c r="C2" s="242"/>
      <c r="D2" s="242"/>
      <c r="E2" s="242"/>
      <c r="F2" s="242"/>
      <c r="G2" s="826" t="s">
        <v>733</v>
      </c>
      <c r="H2" s="827"/>
      <c r="I2" s="828"/>
      <c r="J2" s="773" t="s">
        <v>60</v>
      </c>
      <c r="K2" s="1522"/>
      <c r="L2" s="1523"/>
    </row>
    <row r="3" spans="1:12" ht="15" customHeight="1">
      <c r="A3" s="325"/>
      <c r="B3" s="206" t="s">
        <v>1</v>
      </c>
      <c r="C3" s="1530" t="s">
        <v>734</v>
      </c>
      <c r="D3" s="1530"/>
      <c r="E3" s="1531"/>
      <c r="F3" s="1531"/>
      <c r="G3" s="1521" t="s">
        <v>65</v>
      </c>
      <c r="H3" s="1460"/>
      <c r="I3" s="1460"/>
      <c r="J3" s="778"/>
      <c r="K3" s="778"/>
      <c r="L3" s="779"/>
    </row>
    <row r="4" spans="1:12" ht="15" customHeight="1">
      <c r="A4" s="325"/>
      <c r="B4" s="206" t="s">
        <v>1</v>
      </c>
      <c r="C4" s="1531"/>
      <c r="D4" s="1531"/>
      <c r="E4" s="1531"/>
      <c r="F4" s="1531"/>
      <c r="G4" s="1537" t="s">
        <v>1</v>
      </c>
      <c r="H4" s="1538"/>
      <c r="I4" s="1539"/>
      <c r="J4" s="1540"/>
      <c r="K4" s="1540"/>
      <c r="L4" s="1541"/>
    </row>
    <row r="5" spans="1:12" ht="15" customHeight="1">
      <c r="A5" s="325"/>
      <c r="B5" s="206"/>
      <c r="C5" s="1531"/>
      <c r="D5" s="1531"/>
      <c r="E5" s="1531"/>
      <c r="F5" s="1531"/>
      <c r="G5" s="1545" t="s">
        <v>61</v>
      </c>
      <c r="H5" s="1546"/>
      <c r="I5" s="829"/>
      <c r="J5" s="829"/>
      <c r="K5" s="829"/>
      <c r="L5" s="830"/>
    </row>
    <row r="6" spans="1:12" ht="15" customHeight="1">
      <c r="A6" s="325"/>
      <c r="B6" s="206"/>
      <c r="C6" s="243"/>
      <c r="D6" s="243"/>
      <c r="E6" s="244"/>
      <c r="F6" s="245"/>
      <c r="G6" s="1532"/>
      <c r="H6" s="1533"/>
      <c r="I6" s="1534"/>
      <c r="J6" s="1534"/>
      <c r="K6" s="1534"/>
      <c r="L6" s="1535"/>
    </row>
    <row r="7" spans="1:12" ht="15" customHeight="1">
      <c r="A7" s="325"/>
      <c r="B7" s="246" t="s">
        <v>1</v>
      </c>
      <c r="C7" s="1508" t="s">
        <v>53</v>
      </c>
      <c r="D7" s="1508"/>
      <c r="E7" s="1527"/>
      <c r="F7" s="1527"/>
      <c r="G7" s="1536" t="s">
        <v>1</v>
      </c>
      <c r="H7" s="1533"/>
      <c r="I7" s="1533"/>
      <c r="J7" s="1533"/>
      <c r="K7" s="1533"/>
      <c r="L7" s="1535"/>
    </row>
    <row r="8" spans="1:12" ht="15" customHeight="1">
      <c r="A8" s="325"/>
      <c r="B8" s="247"/>
      <c r="C8" s="1528" t="s">
        <v>735</v>
      </c>
      <c r="D8" s="1528"/>
      <c r="E8" s="1529"/>
      <c r="F8" s="1529"/>
      <c r="G8" s="831" t="s">
        <v>62</v>
      </c>
      <c r="H8" s="832"/>
      <c r="I8" s="778"/>
      <c r="J8" s="782" t="s">
        <v>63</v>
      </c>
      <c r="K8" s="1547"/>
      <c r="L8" s="1548"/>
    </row>
    <row r="9" spans="1:12" ht="15" customHeight="1">
      <c r="A9" s="325"/>
      <c r="B9" s="247"/>
      <c r="C9" s="248"/>
      <c r="D9" s="248"/>
      <c r="E9" s="248"/>
      <c r="F9" s="249"/>
      <c r="G9" s="776" t="s">
        <v>64</v>
      </c>
      <c r="H9" s="1542"/>
      <c r="I9" s="1543"/>
      <c r="J9" s="1542"/>
      <c r="K9" s="1543"/>
      <c r="L9" s="1544"/>
    </row>
    <row r="10" spans="1:12" ht="15" customHeight="1">
      <c r="A10" s="325"/>
      <c r="B10" s="247"/>
      <c r="C10" s="248"/>
      <c r="D10" s="248"/>
      <c r="E10" s="404"/>
      <c r="F10" s="249"/>
      <c r="G10" s="609"/>
      <c r="H10" s="609"/>
      <c r="I10" s="609"/>
      <c r="J10" s="609"/>
      <c r="K10" s="609"/>
      <c r="L10" s="610"/>
    </row>
    <row r="11" spans="1:12" ht="18" customHeight="1">
      <c r="A11" s="325"/>
      <c r="B11" s="247"/>
      <c r="C11"/>
      <c r="D11" s="746" t="s">
        <v>961</v>
      </c>
      <c r="E11" s="1520" t="s">
        <v>1009</v>
      </c>
      <c r="F11" s="1520"/>
      <c r="G11" s="608" t="s">
        <v>1</v>
      </c>
      <c r="H11" s="399"/>
      <c r="I11" s="399"/>
      <c r="J11" s="399"/>
      <c r="K11" s="399"/>
      <c r="L11" s="400"/>
    </row>
    <row r="12" spans="1:12" ht="15" customHeight="1">
      <c r="A12" s="326"/>
      <c r="B12" s="250"/>
      <c r="C12" s="251"/>
      <c r="D12" s="251"/>
      <c r="E12" s="252"/>
      <c r="F12" s="252"/>
      <c r="G12" s="1524" t="s">
        <v>1</v>
      </c>
      <c r="H12" s="1525"/>
      <c r="I12" s="1525"/>
      <c r="J12" s="1525"/>
      <c r="K12" s="1525"/>
      <c r="L12" s="1526"/>
    </row>
    <row r="13" spans="1:12" s="256" customFormat="1" ht="15" customHeight="1">
      <c r="A13" s="253" t="s">
        <v>1</v>
      </c>
      <c r="B13" s="254" t="s">
        <v>1</v>
      </c>
      <c r="C13" s="255" t="s">
        <v>1</v>
      </c>
      <c r="D13" s="255" t="s">
        <v>1</v>
      </c>
      <c r="E13" s="1551" t="s">
        <v>42</v>
      </c>
      <c r="F13" s="1552"/>
      <c r="G13" s="1552"/>
      <c r="H13" s="1557"/>
      <c r="I13" s="1551" t="s">
        <v>52</v>
      </c>
      <c r="J13" s="1552"/>
      <c r="K13" s="1552"/>
      <c r="L13" s="1553"/>
    </row>
    <row r="14" spans="1:12" ht="15" customHeight="1">
      <c r="A14" s="257" t="s">
        <v>66</v>
      </c>
      <c r="B14" s="258" t="s">
        <v>736</v>
      </c>
      <c r="C14" s="258" t="s">
        <v>1</v>
      </c>
      <c r="D14" s="258" t="s">
        <v>1</v>
      </c>
      <c r="E14" s="1554">
        <v>2005</v>
      </c>
      <c r="F14" s="1555"/>
      <c r="G14" s="1554">
        <v>2006</v>
      </c>
      <c r="H14" s="1555"/>
      <c r="I14" s="1554">
        <v>2005</v>
      </c>
      <c r="J14" s="1555"/>
      <c r="K14" s="1554">
        <v>2006</v>
      </c>
      <c r="L14" s="1556"/>
    </row>
    <row r="15" spans="1:12" ht="15" customHeight="1">
      <c r="A15" s="257" t="s">
        <v>1</v>
      </c>
      <c r="B15" s="258" t="s">
        <v>990</v>
      </c>
      <c r="C15" s="258" t="s">
        <v>1007</v>
      </c>
      <c r="D15" s="258" t="s">
        <v>1008</v>
      </c>
      <c r="E15" s="259" t="s">
        <v>5</v>
      </c>
      <c r="F15" s="260" t="s">
        <v>843</v>
      </c>
      <c r="G15" s="260" t="s">
        <v>5</v>
      </c>
      <c r="H15" s="260" t="s">
        <v>843</v>
      </c>
      <c r="I15" s="260" t="s">
        <v>5</v>
      </c>
      <c r="J15" s="260" t="s">
        <v>843</v>
      </c>
      <c r="K15" s="260" t="s">
        <v>5</v>
      </c>
      <c r="L15" s="322" t="s">
        <v>843</v>
      </c>
    </row>
    <row r="16" spans="1:12" ht="15" customHeight="1">
      <c r="A16" s="257" t="s">
        <v>1</v>
      </c>
      <c r="B16" s="261" t="s">
        <v>1</v>
      </c>
      <c r="C16" s="262"/>
      <c r="D16" s="262"/>
      <c r="E16" s="350" t="s">
        <v>737</v>
      </c>
      <c r="F16" s="390" t="s">
        <v>1</v>
      </c>
      <c r="G16" s="350" t="s">
        <v>737</v>
      </c>
      <c r="H16" s="390" t="s">
        <v>1</v>
      </c>
      <c r="I16" s="350" t="s">
        <v>737</v>
      </c>
      <c r="J16" s="390" t="s">
        <v>1</v>
      </c>
      <c r="K16" s="350" t="s">
        <v>737</v>
      </c>
      <c r="L16" s="397" t="s">
        <v>1</v>
      </c>
    </row>
    <row r="17" spans="1:12" s="719" customFormat="1" ht="16.5" customHeight="1">
      <c r="A17" s="1300" t="s">
        <v>842</v>
      </c>
      <c r="B17" s="715" t="s">
        <v>191</v>
      </c>
      <c r="C17" s="716" t="s">
        <v>1</v>
      </c>
      <c r="D17" s="716"/>
      <c r="E17" s="717"/>
      <c r="F17" s="717"/>
      <c r="G17" s="717"/>
      <c r="H17" s="717"/>
      <c r="I17" s="717"/>
      <c r="J17" s="717"/>
      <c r="K17" s="717"/>
      <c r="L17" s="718"/>
    </row>
    <row r="18" spans="1:12" s="265" customFormat="1" ht="16.5" customHeight="1">
      <c r="A18" s="1514" t="s">
        <v>957</v>
      </c>
      <c r="B18" s="266" t="s">
        <v>1</v>
      </c>
      <c r="C18" s="270"/>
      <c r="D18" s="270"/>
      <c r="E18" s="267"/>
      <c r="F18" s="267"/>
      <c r="G18" s="267"/>
      <c r="H18" s="267"/>
      <c r="I18" s="267"/>
      <c r="J18" s="267"/>
      <c r="K18" s="267"/>
      <c r="L18" s="268"/>
    </row>
    <row r="19" spans="1:12" s="265" customFormat="1" ht="16.5" customHeight="1">
      <c r="A19" s="1515"/>
      <c r="B19" s="266"/>
      <c r="C19" s="1301"/>
      <c r="D19" s="1301"/>
      <c r="E19" s="263"/>
      <c r="F19" s="263"/>
      <c r="G19" s="263"/>
      <c r="H19" s="263"/>
      <c r="I19" s="263"/>
      <c r="J19" s="263"/>
      <c r="K19" s="263"/>
      <c r="L19" s="264"/>
    </row>
    <row r="20" spans="1:12" s="265" customFormat="1" ht="16.5" customHeight="1">
      <c r="A20" s="1515"/>
      <c r="B20" s="266"/>
      <c r="C20" s="1301"/>
      <c r="D20" s="1301"/>
      <c r="E20" s="263"/>
      <c r="F20" s="263"/>
      <c r="G20" s="263"/>
      <c r="H20" s="263"/>
      <c r="I20" s="263"/>
      <c r="J20" s="263"/>
      <c r="K20" s="263"/>
      <c r="L20" s="264"/>
    </row>
    <row r="21" spans="1:12" s="265" customFormat="1" ht="16.5" customHeight="1">
      <c r="A21" s="1515"/>
      <c r="B21" s="266"/>
      <c r="C21" s="1301"/>
      <c r="D21" s="1301"/>
      <c r="E21" s="263"/>
      <c r="F21" s="263"/>
      <c r="G21" s="263"/>
      <c r="H21" s="263"/>
      <c r="I21" s="263"/>
      <c r="J21" s="263"/>
      <c r="K21" s="263"/>
      <c r="L21" s="264"/>
    </row>
    <row r="22" spans="1:12" s="265" customFormat="1" ht="16.5" customHeight="1">
      <c r="A22" s="1515"/>
      <c r="B22" s="266"/>
      <c r="C22" s="1301"/>
      <c r="D22" s="1301"/>
      <c r="E22" s="263"/>
      <c r="F22" s="263"/>
      <c r="G22" s="263"/>
      <c r="H22" s="263"/>
      <c r="I22" s="263"/>
      <c r="J22" s="263"/>
      <c r="K22" s="263"/>
      <c r="L22" s="264"/>
    </row>
    <row r="23" spans="1:12" s="265" customFormat="1" ht="16.5" customHeight="1">
      <c r="A23" s="1515"/>
      <c r="B23" s="266"/>
      <c r="C23" s="1301"/>
      <c r="D23" s="1301"/>
      <c r="E23" s="263"/>
      <c r="F23" s="263"/>
      <c r="G23" s="263"/>
      <c r="H23" s="263"/>
      <c r="I23" s="263"/>
      <c r="J23" s="263"/>
      <c r="K23" s="263"/>
      <c r="L23" s="264"/>
    </row>
    <row r="24" spans="1:12" s="265" customFormat="1" ht="16.5" customHeight="1">
      <c r="A24" s="1515"/>
      <c r="B24" s="266"/>
      <c r="C24" s="1301"/>
      <c r="D24" s="1301"/>
      <c r="E24" s="263"/>
      <c r="F24" s="263"/>
      <c r="G24" s="263"/>
      <c r="H24" s="263"/>
      <c r="I24" s="263"/>
      <c r="J24" s="263"/>
      <c r="K24" s="263"/>
      <c r="L24" s="264"/>
    </row>
    <row r="25" spans="1:12" s="265" customFormat="1" ht="16.5" customHeight="1">
      <c r="A25" s="1515"/>
      <c r="B25" s="266"/>
      <c r="C25" s="1301"/>
      <c r="D25" s="1301"/>
      <c r="E25" s="263"/>
      <c r="F25" s="263"/>
      <c r="G25" s="263"/>
      <c r="H25" s="263"/>
      <c r="I25" s="263"/>
      <c r="J25" s="263"/>
      <c r="K25" s="263"/>
      <c r="L25" s="264"/>
    </row>
    <row r="26" spans="1:12" s="265" customFormat="1" ht="16.5" customHeight="1">
      <c r="A26" s="1516"/>
      <c r="B26" s="269"/>
      <c r="C26" s="270"/>
      <c r="D26" s="270"/>
      <c r="E26" s="263"/>
      <c r="F26" s="263"/>
      <c r="G26" s="263"/>
      <c r="H26" s="263"/>
      <c r="I26" s="263"/>
      <c r="J26" s="263"/>
      <c r="K26" s="263"/>
      <c r="L26" s="264"/>
    </row>
    <row r="27" spans="1:12" s="719" customFormat="1" ht="16.5" customHeight="1">
      <c r="A27" s="1300" t="s">
        <v>838</v>
      </c>
      <c r="B27" s="720" t="s">
        <v>738</v>
      </c>
      <c r="C27" s="716"/>
      <c r="D27" s="716"/>
      <c r="E27" s="717"/>
      <c r="F27" s="717"/>
      <c r="G27" s="717"/>
      <c r="H27" s="717"/>
      <c r="I27" s="717"/>
      <c r="J27" s="717"/>
      <c r="K27" s="717"/>
      <c r="L27" s="718"/>
    </row>
    <row r="28" spans="1:12" s="265" customFormat="1" ht="16.5" customHeight="1">
      <c r="A28" s="1514" t="s">
        <v>958</v>
      </c>
      <c r="B28" s="271"/>
      <c r="C28" s="1301"/>
      <c r="D28" s="1301"/>
      <c r="E28" s="263"/>
      <c r="F28" s="263"/>
      <c r="G28" s="263" t="s">
        <v>1</v>
      </c>
      <c r="H28" s="263"/>
      <c r="I28" s="263"/>
      <c r="J28" s="263"/>
      <c r="K28" s="263"/>
      <c r="L28" s="264"/>
    </row>
    <row r="29" spans="1:12" s="265" customFormat="1" ht="16.5" customHeight="1">
      <c r="A29" s="1515"/>
      <c r="B29" s="266"/>
      <c r="C29" s="1301"/>
      <c r="D29" s="1301"/>
      <c r="E29" s="263"/>
      <c r="F29" s="263"/>
      <c r="G29" s="263"/>
      <c r="H29" s="263"/>
      <c r="I29" s="263"/>
      <c r="J29" s="263"/>
      <c r="K29" s="263"/>
      <c r="L29" s="264"/>
    </row>
    <row r="30" spans="1:12" s="265" customFormat="1" ht="16.5" customHeight="1">
      <c r="A30" s="1515"/>
      <c r="B30" s="266"/>
      <c r="C30" s="1301"/>
      <c r="D30" s="1301"/>
      <c r="E30" s="263"/>
      <c r="F30" s="263"/>
      <c r="G30" s="263"/>
      <c r="H30" s="263"/>
      <c r="I30" s="263"/>
      <c r="J30" s="263"/>
      <c r="K30" s="263"/>
      <c r="L30" s="264"/>
    </row>
    <row r="31" spans="1:12" s="272" customFormat="1" ht="16.5" customHeight="1">
      <c r="A31" s="1515"/>
      <c r="B31" s="266"/>
      <c r="C31" s="1301"/>
      <c r="D31" s="1301"/>
      <c r="E31" s="263"/>
      <c r="F31" s="263"/>
      <c r="G31" s="263"/>
      <c r="H31" s="263"/>
      <c r="I31" s="263"/>
      <c r="J31" s="263"/>
      <c r="K31" s="263"/>
      <c r="L31" s="264"/>
    </row>
    <row r="32" spans="1:12" s="265" customFormat="1" ht="16.5" customHeight="1">
      <c r="A32" s="1515"/>
      <c r="B32" s="266"/>
      <c r="C32" s="1301"/>
      <c r="D32" s="1301"/>
      <c r="E32" s="263"/>
      <c r="F32" s="263"/>
      <c r="G32" s="263"/>
      <c r="H32" s="263"/>
      <c r="I32" s="263"/>
      <c r="J32" s="263"/>
      <c r="K32" s="263"/>
      <c r="L32" s="264"/>
    </row>
    <row r="33" spans="1:12" s="265" customFormat="1" ht="16.5" customHeight="1">
      <c r="A33" s="1515"/>
      <c r="B33" s="266"/>
      <c r="C33" s="1301"/>
      <c r="D33" s="1301"/>
      <c r="E33" s="263"/>
      <c r="F33" s="263"/>
      <c r="G33" s="263"/>
      <c r="H33" s="263"/>
      <c r="I33" s="263"/>
      <c r="J33" s="263"/>
      <c r="K33" s="263"/>
      <c r="L33" s="264"/>
    </row>
    <row r="34" spans="1:12" s="265" customFormat="1" ht="16.5" customHeight="1">
      <c r="A34" s="1515"/>
      <c r="B34" s="266"/>
      <c r="C34" s="1301"/>
      <c r="D34" s="1301"/>
      <c r="E34" s="263"/>
      <c r="F34" s="263"/>
      <c r="G34" s="263"/>
      <c r="H34" s="263"/>
      <c r="I34" s="263"/>
      <c r="J34" s="263"/>
      <c r="K34" s="263"/>
      <c r="L34" s="264"/>
    </row>
    <row r="35" spans="1:12" s="265" customFormat="1" ht="16.5" customHeight="1">
      <c r="A35" s="1515"/>
      <c r="B35" s="266"/>
      <c r="C35" s="1301"/>
      <c r="D35" s="1301"/>
      <c r="E35" s="263"/>
      <c r="F35" s="263"/>
      <c r="G35" s="263"/>
      <c r="H35" s="263"/>
      <c r="I35" s="263"/>
      <c r="J35" s="263"/>
      <c r="K35" s="263"/>
      <c r="L35" s="264"/>
    </row>
    <row r="36" spans="1:12" s="265" customFormat="1" ht="16.5" customHeight="1">
      <c r="A36" s="1516"/>
      <c r="B36" s="269"/>
      <c r="C36" s="273"/>
      <c r="D36" s="273"/>
      <c r="E36" s="263"/>
      <c r="F36" s="263"/>
      <c r="G36" s="263"/>
      <c r="H36" s="263"/>
      <c r="I36" s="263"/>
      <c r="J36" s="263"/>
      <c r="K36" s="263"/>
      <c r="L36" s="264"/>
    </row>
    <row r="37" spans="1:12" s="719" customFormat="1" ht="16.5" customHeight="1">
      <c r="A37" s="1300" t="s">
        <v>839</v>
      </c>
      <c r="B37" s="725" t="s">
        <v>71</v>
      </c>
      <c r="C37" s="716"/>
      <c r="D37" s="716"/>
      <c r="E37" s="717"/>
      <c r="F37" s="717"/>
      <c r="G37" s="717"/>
      <c r="H37" s="717"/>
      <c r="I37" s="717"/>
      <c r="J37" s="717"/>
      <c r="K37" s="717"/>
      <c r="L37" s="718"/>
    </row>
    <row r="38" spans="1:12" s="265" customFormat="1" ht="16.5" customHeight="1">
      <c r="A38" s="1514" t="s">
        <v>960</v>
      </c>
      <c r="B38" s="274"/>
      <c r="C38" s="1301"/>
      <c r="D38" s="1301"/>
      <c r="E38" s="263"/>
      <c r="F38" s="263"/>
      <c r="G38" s="263"/>
      <c r="H38" s="263"/>
      <c r="I38" s="263"/>
      <c r="J38" s="263"/>
      <c r="K38" s="263"/>
      <c r="L38" s="264"/>
    </row>
    <row r="39" spans="1:12" s="265" customFormat="1" ht="16.5" customHeight="1">
      <c r="A39" s="1515"/>
      <c r="B39" s="274"/>
      <c r="C39" s="1301"/>
      <c r="D39" s="1301"/>
      <c r="E39" s="263"/>
      <c r="F39" s="263"/>
      <c r="G39" s="263"/>
      <c r="H39" s="263"/>
      <c r="I39" s="263"/>
      <c r="J39" s="263"/>
      <c r="K39" s="263"/>
      <c r="L39" s="264"/>
    </row>
    <row r="40" spans="1:12" s="265" customFormat="1" ht="16.5" customHeight="1">
      <c r="A40" s="1515"/>
      <c r="B40" s="274"/>
      <c r="C40" s="1301"/>
      <c r="D40" s="1301"/>
      <c r="E40" s="263"/>
      <c r="F40" s="263"/>
      <c r="G40" s="263"/>
      <c r="H40" s="263"/>
      <c r="I40" s="263"/>
      <c r="J40" s="263"/>
      <c r="K40" s="263"/>
      <c r="L40" s="264"/>
    </row>
    <row r="41" spans="1:12" s="265" customFormat="1" ht="16.5" customHeight="1">
      <c r="A41" s="1515"/>
      <c r="B41" s="274"/>
      <c r="C41" s="1301"/>
      <c r="D41" s="1301"/>
      <c r="E41" s="267"/>
      <c r="F41" s="267"/>
      <c r="G41" s="267"/>
      <c r="H41" s="267"/>
      <c r="I41" s="267"/>
      <c r="J41" s="267"/>
      <c r="K41" s="267"/>
      <c r="L41" s="268"/>
    </row>
    <row r="42" spans="1:12" s="265" customFormat="1" ht="16.5" customHeight="1">
      <c r="A42" s="1515"/>
      <c r="B42" s="274"/>
      <c r="C42" s="1301"/>
      <c r="D42" s="1301"/>
      <c r="E42" s="267"/>
      <c r="F42" s="267"/>
      <c r="G42" s="267"/>
      <c r="H42" s="267"/>
      <c r="I42" s="267"/>
      <c r="J42" s="267"/>
      <c r="K42" s="267"/>
      <c r="L42" s="268"/>
    </row>
    <row r="43" spans="1:12" s="265" customFormat="1" ht="16.5" customHeight="1">
      <c r="A43" s="1515"/>
      <c r="B43" s="274"/>
      <c r="C43" s="1301"/>
      <c r="D43" s="1301"/>
      <c r="E43" s="267"/>
      <c r="F43" s="267"/>
      <c r="G43" s="267"/>
      <c r="H43" s="267"/>
      <c r="I43" s="267"/>
      <c r="J43" s="267"/>
      <c r="K43" s="267"/>
      <c r="L43" s="268"/>
    </row>
    <row r="44" spans="1:12" s="265" customFormat="1" ht="16.5" customHeight="1">
      <c r="A44" s="1515"/>
      <c r="B44" s="274"/>
      <c r="C44" s="1301"/>
      <c r="D44" s="1301"/>
      <c r="E44" s="267"/>
      <c r="F44" s="267"/>
      <c r="G44" s="267"/>
      <c r="H44" s="267"/>
      <c r="I44" s="267"/>
      <c r="J44" s="267"/>
      <c r="K44" s="267"/>
      <c r="L44" s="268"/>
    </row>
    <row r="45" spans="1:12" s="265" customFormat="1" ht="16.5" customHeight="1">
      <c r="A45" s="1515"/>
      <c r="B45" s="274"/>
      <c r="C45" s="1301"/>
      <c r="D45" s="1301"/>
      <c r="E45" s="267"/>
      <c r="F45" s="267"/>
      <c r="G45" s="267"/>
      <c r="H45" s="267"/>
      <c r="I45" s="267"/>
      <c r="J45" s="267"/>
      <c r="K45" s="267"/>
      <c r="L45" s="268"/>
    </row>
    <row r="46" spans="1:12" s="265" customFormat="1" ht="16.5" customHeight="1">
      <c r="A46" s="1516"/>
      <c r="B46" s="275"/>
      <c r="C46" s="273"/>
      <c r="D46" s="273"/>
      <c r="E46" s="267"/>
      <c r="F46" s="267"/>
      <c r="G46" s="267"/>
      <c r="H46" s="267"/>
      <c r="I46" s="267"/>
      <c r="J46" s="267"/>
      <c r="K46" s="267"/>
      <c r="L46" s="268"/>
    </row>
    <row r="47" spans="1:12" s="719" customFormat="1" ht="16.5" customHeight="1">
      <c r="A47" s="1300" t="s">
        <v>840</v>
      </c>
      <c r="B47" s="721" t="s">
        <v>854</v>
      </c>
      <c r="C47" s="716"/>
      <c r="D47" s="716"/>
      <c r="E47" s="722"/>
      <c r="F47" s="722"/>
      <c r="G47" s="722"/>
      <c r="H47" s="722"/>
      <c r="I47" s="722"/>
      <c r="J47" s="722"/>
      <c r="K47" s="722"/>
      <c r="L47" s="723"/>
    </row>
    <row r="48" spans="1:12" s="265" customFormat="1" ht="16.5" customHeight="1">
      <c r="A48" s="1517" t="s">
        <v>959</v>
      </c>
      <c r="B48" s="724" t="s">
        <v>855</v>
      </c>
      <c r="C48" s="1301"/>
      <c r="D48" s="1301"/>
      <c r="E48" s="267"/>
      <c r="F48" s="267"/>
      <c r="G48" s="267"/>
      <c r="H48" s="267"/>
      <c r="I48" s="267"/>
      <c r="J48" s="267"/>
      <c r="K48" s="267"/>
      <c r="L48" s="268"/>
    </row>
    <row r="49" spans="1:12" s="265" customFormat="1" ht="16.5" customHeight="1">
      <c r="A49" s="1518"/>
      <c r="B49" s="274"/>
      <c r="C49" s="1301"/>
      <c r="D49" s="1301"/>
      <c r="E49" s="267"/>
      <c r="F49" s="267"/>
      <c r="G49" s="267"/>
      <c r="H49" s="267"/>
      <c r="I49" s="267"/>
      <c r="J49" s="267"/>
      <c r="K49" s="267"/>
      <c r="L49" s="268"/>
    </row>
    <row r="50" spans="1:12" s="265" customFormat="1" ht="16.5" customHeight="1">
      <c r="A50" s="1518"/>
      <c r="B50" s="276"/>
      <c r="C50" s="1301"/>
      <c r="D50" s="1301"/>
      <c r="E50" s="267"/>
      <c r="F50" s="267"/>
      <c r="G50" s="267"/>
      <c r="H50" s="267"/>
      <c r="I50" s="267"/>
      <c r="J50" s="267"/>
      <c r="K50" s="267"/>
      <c r="L50" s="268"/>
    </row>
    <row r="51" spans="1:12" s="265" customFormat="1" ht="16.5" customHeight="1">
      <c r="A51" s="1518"/>
      <c r="B51" s="277"/>
      <c r="C51" s="1301"/>
      <c r="D51" s="1301"/>
      <c r="E51" s="267"/>
      <c r="F51" s="267"/>
      <c r="G51" s="267"/>
      <c r="H51" s="267"/>
      <c r="I51" s="267"/>
      <c r="J51" s="267"/>
      <c r="K51" s="267"/>
      <c r="L51" s="268"/>
    </row>
    <row r="52" spans="1:12" s="265" customFormat="1" ht="16.5" customHeight="1">
      <c r="A52" s="1518"/>
      <c r="B52" s="277"/>
      <c r="C52" s="1301"/>
      <c r="D52" s="1301"/>
      <c r="E52" s="267"/>
      <c r="F52" s="267"/>
      <c r="G52" s="267"/>
      <c r="H52" s="267"/>
      <c r="I52" s="267"/>
      <c r="J52" s="267"/>
      <c r="K52" s="267"/>
      <c r="L52" s="268"/>
    </row>
    <row r="53" spans="1:12" s="265" customFormat="1" ht="16.5" customHeight="1">
      <c r="A53" s="1518"/>
      <c r="B53" s="277"/>
      <c r="C53" s="1301"/>
      <c r="D53" s="1301"/>
      <c r="E53" s="267"/>
      <c r="F53" s="267"/>
      <c r="G53" s="267"/>
      <c r="H53" s="267"/>
      <c r="I53" s="267"/>
      <c r="J53" s="267"/>
      <c r="K53" s="267"/>
      <c r="L53" s="268"/>
    </row>
    <row r="54" spans="1:12" s="265" customFormat="1" ht="16.5" customHeight="1">
      <c r="A54" s="1518"/>
      <c r="B54" s="277"/>
      <c r="C54" s="1301"/>
      <c r="D54" s="1301"/>
      <c r="E54" s="267"/>
      <c r="F54" s="267"/>
      <c r="G54" s="267"/>
      <c r="H54" s="267"/>
      <c r="I54" s="267"/>
      <c r="J54" s="267"/>
      <c r="K54" s="267"/>
      <c r="L54" s="268"/>
    </row>
    <row r="55" spans="1:12" s="265" customFormat="1" ht="16.5" customHeight="1">
      <c r="A55" s="1518"/>
      <c r="B55" s="277"/>
      <c r="C55" s="1301"/>
      <c r="D55" s="1301"/>
      <c r="E55" s="267"/>
      <c r="F55" s="267"/>
      <c r="G55" s="267"/>
      <c r="H55" s="267"/>
      <c r="I55" s="267"/>
      <c r="J55" s="267"/>
      <c r="K55" s="267"/>
      <c r="L55" s="268"/>
    </row>
    <row r="56" spans="1:12" s="265" customFormat="1" ht="16.5" customHeight="1" thickBot="1">
      <c r="A56" s="1519"/>
      <c r="B56" s="278"/>
      <c r="C56" s="279"/>
      <c r="D56" s="279"/>
      <c r="E56" s="280"/>
      <c r="F56" s="280"/>
      <c r="G56" s="280"/>
      <c r="H56" s="280"/>
      <c r="I56" s="280"/>
      <c r="J56" s="280"/>
      <c r="K56" s="280"/>
      <c r="L56" s="281"/>
    </row>
    <row r="57" spans="1:12" ht="16.5" customHeight="1">
      <c r="A57" s="282"/>
      <c r="B57" s="247"/>
      <c r="C57" s="251"/>
      <c r="D57" s="251"/>
      <c r="E57" s="283"/>
      <c r="F57" s="283"/>
      <c r="G57" s="283"/>
      <c r="H57" s="283"/>
      <c r="I57" s="283"/>
      <c r="J57" s="283"/>
      <c r="K57" s="283"/>
      <c r="L57" s="283"/>
    </row>
    <row r="58" spans="1:12" ht="43.5" customHeight="1">
      <c r="A58" s="1549" t="s">
        <v>1010</v>
      </c>
      <c r="B58" s="1550"/>
      <c r="C58" s="1550"/>
      <c r="D58" s="1550"/>
      <c r="E58" s="1550"/>
      <c r="F58" s="1550"/>
      <c r="G58" s="1550"/>
      <c r="H58" s="1550"/>
      <c r="I58" s="1550"/>
      <c r="J58" s="1550"/>
      <c r="K58" s="1550"/>
      <c r="L58" s="1550"/>
    </row>
    <row r="59" spans="1:12" ht="16.5" customHeight="1">
      <c r="A59" s="761" t="s">
        <v>1</v>
      </c>
      <c r="B59" s="762"/>
      <c r="C59" s="763"/>
      <c r="D59" s="763"/>
      <c r="E59" s="763"/>
      <c r="F59" s="763"/>
      <c r="G59" s="763"/>
      <c r="H59" s="763"/>
      <c r="I59" s="763"/>
      <c r="J59" s="763"/>
      <c r="K59" s="763"/>
      <c r="L59" s="763"/>
    </row>
    <row r="60" spans="1:12" ht="15" customHeight="1">
      <c r="A60" s="764"/>
      <c r="B60" s="764"/>
      <c r="C60" s="765"/>
      <c r="D60" s="765"/>
      <c r="E60" s="765"/>
      <c r="F60" s="765"/>
      <c r="G60" s="765"/>
      <c r="H60" s="765"/>
      <c r="I60" s="765"/>
      <c r="J60" s="765"/>
      <c r="K60" s="765"/>
      <c r="L60" s="765"/>
    </row>
    <row r="61" spans="1:12" ht="14.25" customHeight="1">
      <c r="A61" s="764"/>
      <c r="B61" s="764"/>
      <c r="C61" s="765"/>
      <c r="D61" s="765"/>
      <c r="E61" s="765"/>
      <c r="F61" s="765"/>
      <c r="G61" s="765"/>
      <c r="H61" s="765"/>
      <c r="I61" s="765"/>
      <c r="J61" s="765"/>
      <c r="K61" s="765"/>
      <c r="L61" s="765"/>
    </row>
    <row r="62" spans="1:12" ht="14.25" customHeight="1">
      <c r="A62" s="764"/>
      <c r="B62" s="764"/>
      <c r="C62" s="765"/>
      <c r="D62" s="765"/>
      <c r="E62" s="765"/>
      <c r="F62" s="765"/>
      <c r="G62" s="765"/>
      <c r="H62" s="765"/>
      <c r="I62" s="765"/>
      <c r="J62" s="765"/>
      <c r="K62" s="765"/>
      <c r="L62" s="765"/>
    </row>
    <row r="63" spans="1:12" ht="12.75" customHeight="1">
      <c r="A63" s="764"/>
      <c r="B63" s="764"/>
      <c r="C63" s="765"/>
      <c r="D63" s="765"/>
      <c r="E63" s="765"/>
      <c r="F63" s="765"/>
      <c r="G63" s="765"/>
      <c r="H63" s="765"/>
      <c r="I63" s="765"/>
      <c r="J63" s="765"/>
      <c r="K63" s="765"/>
      <c r="L63" s="765"/>
    </row>
    <row r="64" spans="1:12" ht="12.75" customHeight="1">
      <c r="A64" s="764"/>
      <c r="B64" s="764"/>
      <c r="C64" s="765"/>
      <c r="D64" s="765"/>
      <c r="E64" s="765"/>
      <c r="F64" s="765"/>
      <c r="G64" s="765"/>
      <c r="H64" s="765"/>
      <c r="I64" s="765"/>
      <c r="J64" s="765"/>
      <c r="K64" s="765"/>
      <c r="L64" s="765"/>
    </row>
    <row r="65" spans="1:12" ht="12.75" customHeight="1">
      <c r="A65" s="764"/>
      <c r="B65" s="764"/>
      <c r="C65" s="765"/>
      <c r="D65" s="765"/>
      <c r="E65" s="765"/>
      <c r="F65" s="765"/>
      <c r="G65" s="765"/>
      <c r="H65" s="765"/>
      <c r="I65" s="765"/>
      <c r="J65" s="765"/>
      <c r="K65" s="765"/>
      <c r="L65" s="765"/>
    </row>
    <row r="66" spans="1:12" ht="12.75" customHeight="1">
      <c r="A66" s="764"/>
      <c r="B66" s="764"/>
      <c r="C66" s="765"/>
      <c r="D66" s="765"/>
      <c r="E66" s="765"/>
      <c r="F66" s="765"/>
      <c r="G66" s="765"/>
      <c r="H66" s="765"/>
      <c r="I66" s="765"/>
      <c r="J66" s="765"/>
      <c r="K66" s="765"/>
      <c r="L66" s="765"/>
    </row>
    <row r="67" spans="1:12" ht="12.75" customHeight="1">
      <c r="A67" s="764"/>
      <c r="B67" s="764"/>
      <c r="C67" s="765"/>
      <c r="D67" s="765"/>
      <c r="E67" s="765"/>
      <c r="F67" s="765"/>
      <c r="G67" s="765"/>
      <c r="H67" s="765"/>
      <c r="I67" s="765"/>
      <c r="J67" s="765"/>
      <c r="K67" s="765"/>
      <c r="L67" s="765"/>
    </row>
    <row r="68" spans="1:12" ht="12.75" customHeight="1">
      <c r="A68" s="764"/>
      <c r="B68" s="764"/>
      <c r="C68" s="765"/>
      <c r="D68" s="765"/>
      <c r="E68" s="765"/>
      <c r="F68" s="765"/>
      <c r="G68" s="765"/>
      <c r="H68" s="765"/>
      <c r="I68" s="765"/>
      <c r="J68" s="765"/>
      <c r="K68" s="765"/>
      <c r="L68" s="765"/>
    </row>
    <row r="69" spans="1:12" ht="12.75" customHeight="1">
      <c r="A69" s="764"/>
      <c r="B69" s="764"/>
      <c r="C69" s="765"/>
      <c r="D69" s="765"/>
      <c r="E69" s="765"/>
      <c r="F69" s="765"/>
      <c r="G69" s="765"/>
      <c r="H69" s="765"/>
      <c r="I69" s="765"/>
      <c r="J69" s="765"/>
      <c r="K69" s="765"/>
      <c r="L69" s="765"/>
    </row>
    <row r="70" spans="1:12" ht="12.75" customHeight="1">
      <c r="A70" s="764"/>
      <c r="B70" s="764"/>
      <c r="C70" s="765"/>
      <c r="D70" s="765"/>
      <c r="E70" s="765"/>
      <c r="F70" s="765"/>
      <c r="G70" s="765"/>
      <c r="H70" s="765"/>
      <c r="I70" s="765"/>
      <c r="J70" s="765"/>
      <c r="K70" s="765"/>
      <c r="L70" s="765"/>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sheetData>
  <sheetProtection sheet="1" objects="1" scenarios="1"/>
  <mergeCells count="24">
    <mergeCell ref="K8:L8"/>
    <mergeCell ref="A58:L58"/>
    <mergeCell ref="I13:L13"/>
    <mergeCell ref="G14:H14"/>
    <mergeCell ref="K14:L14"/>
    <mergeCell ref="E13:H13"/>
    <mergeCell ref="E14:F14"/>
    <mergeCell ref="I14:J14"/>
    <mergeCell ref="A18:A26"/>
    <mergeCell ref="A28:A36"/>
    <mergeCell ref="K2:L2"/>
    <mergeCell ref="G12:L12"/>
    <mergeCell ref="C7:F7"/>
    <mergeCell ref="C8:F8"/>
    <mergeCell ref="C3:F5"/>
    <mergeCell ref="G6:L6"/>
    <mergeCell ref="G7:L7"/>
    <mergeCell ref="G4:L4"/>
    <mergeCell ref="H9:L9"/>
    <mergeCell ref="G5:H5"/>
    <mergeCell ref="A38:A46"/>
    <mergeCell ref="A48:A56"/>
    <mergeCell ref="E11:F11"/>
    <mergeCell ref="G3:I3"/>
  </mergeCells>
  <printOptions horizontalCentered="1"/>
  <pageMargins left="0" right="0" top="0" bottom="0" header="0" footer="0"/>
  <pageSetup fitToHeight="1" fitToWidth="1"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60"/>
  <sheetViews>
    <sheetView showGridLines="0" workbookViewId="0" topLeftCell="A1">
      <selection activeCell="A1" sqref="A1"/>
    </sheetView>
  </sheetViews>
  <sheetFormatPr defaultColWidth="9.625" defaultRowHeight="12.75"/>
  <cols>
    <col min="1" max="1" width="3.25390625" style="843" customWidth="1"/>
    <col min="2" max="2" width="21.375" style="879" customWidth="1"/>
    <col min="3" max="3" width="10.375" style="846" customWidth="1"/>
    <col min="4" max="4" width="14.375" style="846" customWidth="1"/>
    <col min="5" max="5" width="19.375" style="846" customWidth="1"/>
    <col min="6" max="6" width="10.375" style="846" customWidth="1"/>
    <col min="7" max="7" width="14.375" style="846" customWidth="1"/>
    <col min="8" max="8" width="19.375" style="846" customWidth="1"/>
    <col min="9" max="9" width="10.375" style="846" customWidth="1"/>
    <col min="10" max="10" width="14.375" style="846" customWidth="1"/>
    <col min="11" max="11" width="19.375" style="846" customWidth="1"/>
    <col min="12" max="12" width="10.375" style="846" customWidth="1"/>
    <col min="13" max="13" width="14.375" style="846" customWidth="1"/>
    <col min="14" max="14" width="19.375" style="846" customWidth="1"/>
    <col min="15" max="16384" width="9.625" style="846" customWidth="1"/>
  </cols>
  <sheetData>
    <row r="1" spans="2:14" ht="12.75" customHeight="1" thickBot="1">
      <c r="B1" s="844"/>
      <c r="C1" s="845"/>
      <c r="D1" s="845"/>
      <c r="E1" s="845"/>
      <c r="F1" s="845"/>
      <c r="G1" s="845"/>
      <c r="H1" s="845"/>
      <c r="I1" s="845"/>
      <c r="J1" s="845"/>
      <c r="K1" s="845"/>
      <c r="L1" s="845"/>
      <c r="M1" s="845"/>
      <c r="N1" s="845"/>
    </row>
    <row r="2" spans="1:14" ht="14.25" customHeight="1">
      <c r="A2" s="847"/>
      <c r="B2" s="848" t="s">
        <v>1</v>
      </c>
      <c r="C2" s="849"/>
      <c r="D2" s="849"/>
      <c r="E2" s="849"/>
      <c r="F2" s="849"/>
      <c r="G2" s="849"/>
      <c r="H2" s="849"/>
      <c r="I2" s="833" t="s">
        <v>125</v>
      </c>
      <c r="J2" s="1619"/>
      <c r="K2" s="1619"/>
      <c r="L2" s="1295" t="s">
        <v>60</v>
      </c>
      <c r="M2" s="1619"/>
      <c r="N2" s="1620"/>
    </row>
    <row r="3" spans="1:14" ht="14.25" customHeight="1">
      <c r="A3" s="850"/>
      <c r="B3" s="851" t="s">
        <v>1</v>
      </c>
      <c r="C3" s="852"/>
      <c r="D3" s="852"/>
      <c r="E3" s="852"/>
      <c r="F3" s="852"/>
      <c r="G3" s="852"/>
      <c r="H3" s="853"/>
      <c r="I3" s="834" t="s">
        <v>65</v>
      </c>
      <c r="J3" s="835"/>
      <c r="K3" s="836"/>
      <c r="L3" s="1621"/>
      <c r="M3" s="1622"/>
      <c r="N3" s="1623"/>
    </row>
    <row r="4" spans="1:14" ht="14.25" customHeight="1">
      <c r="A4" s="850"/>
      <c r="B4" s="851" t="s">
        <v>1</v>
      </c>
      <c r="C4" s="854"/>
      <c r="D4" s="854"/>
      <c r="E4" s="855"/>
      <c r="F4" s="855"/>
      <c r="G4" s="855"/>
      <c r="H4" s="854"/>
      <c r="I4" s="1618" t="s">
        <v>1</v>
      </c>
      <c r="J4" s="1615"/>
      <c r="K4" s="1624"/>
      <c r="L4" s="1616"/>
      <c r="M4" s="1625"/>
      <c r="N4" s="1617"/>
    </row>
    <row r="5" spans="1:14" ht="14.25" customHeight="1">
      <c r="A5" s="850"/>
      <c r="B5" s="851"/>
      <c r="C5" s="855"/>
      <c r="D5" s="855"/>
      <c r="E5" s="1612" t="s">
        <v>739</v>
      </c>
      <c r="F5" s="1612"/>
      <c r="G5" s="1612"/>
      <c r="H5" s="1613"/>
      <c r="I5" s="840" t="s">
        <v>61</v>
      </c>
      <c r="J5" s="836"/>
      <c r="K5" s="838"/>
      <c r="L5" s="838"/>
      <c r="M5" s="838"/>
      <c r="N5" s="839"/>
    </row>
    <row r="6" spans="1:14" ht="14.25" customHeight="1">
      <c r="A6" s="850"/>
      <c r="B6" s="851"/>
      <c r="C6" s="855"/>
      <c r="D6" s="855"/>
      <c r="E6" s="1612"/>
      <c r="F6" s="1612"/>
      <c r="G6" s="1612"/>
      <c r="H6" s="1613"/>
      <c r="I6" s="1614"/>
      <c r="J6" s="1615"/>
      <c r="K6" s="1616"/>
      <c r="L6" s="1615"/>
      <c r="M6" s="1616"/>
      <c r="N6" s="1617"/>
    </row>
    <row r="7" spans="1:14" ht="14.25" customHeight="1">
      <c r="A7" s="850"/>
      <c r="B7" s="856"/>
      <c r="C7" s="857"/>
      <c r="D7" s="857"/>
      <c r="E7" s="1603" t="s">
        <v>53</v>
      </c>
      <c r="F7" s="1603"/>
      <c r="G7" s="1603"/>
      <c r="H7" s="1604"/>
      <c r="I7" s="1618" t="s">
        <v>1</v>
      </c>
      <c r="J7" s="1615"/>
      <c r="K7" s="1615"/>
      <c r="L7" s="1615"/>
      <c r="M7" s="1615"/>
      <c r="N7" s="1617"/>
    </row>
    <row r="8" spans="1:14" ht="14.25" customHeight="1">
      <c r="A8" s="850"/>
      <c r="B8" s="856"/>
      <c r="C8" s="857"/>
      <c r="D8" s="857"/>
      <c r="E8" s="1603" t="s">
        <v>740</v>
      </c>
      <c r="F8" s="1603"/>
      <c r="G8" s="1603"/>
      <c r="H8" s="1604"/>
      <c r="I8" s="841" t="s">
        <v>741</v>
      </c>
      <c r="J8" s="837"/>
      <c r="K8" s="837"/>
      <c r="L8" s="1294" t="s">
        <v>63</v>
      </c>
      <c r="M8" s="1605"/>
      <c r="N8" s="1606"/>
    </row>
    <row r="9" spans="1:14" ht="14.25" customHeight="1">
      <c r="A9" s="850"/>
      <c r="B9" s="856" t="s">
        <v>916</v>
      </c>
      <c r="C9" s="858"/>
      <c r="D9" s="858"/>
      <c r="E9" s="1607" t="s">
        <v>742</v>
      </c>
      <c r="F9" s="1607"/>
      <c r="G9" s="1607"/>
      <c r="H9" s="1608"/>
      <c r="I9" s="842" t="s">
        <v>64</v>
      </c>
      <c r="J9" s="1609"/>
      <c r="K9" s="1609"/>
      <c r="L9" s="1610"/>
      <c r="M9" s="1609"/>
      <c r="N9" s="1611"/>
    </row>
    <row r="10" spans="1:14" ht="12.75" customHeight="1">
      <c r="A10" s="859"/>
      <c r="B10" s="860"/>
      <c r="C10" s="861"/>
      <c r="D10" s="861"/>
      <c r="E10" s="862"/>
      <c r="F10" s="862"/>
      <c r="G10" s="862"/>
      <c r="H10" s="862"/>
      <c r="I10" s="863"/>
      <c r="J10" s="863"/>
      <c r="K10" s="864" t="s">
        <v>1</v>
      </c>
      <c r="L10" s="865"/>
      <c r="M10" s="863"/>
      <c r="N10" s="866"/>
    </row>
    <row r="11" spans="1:14" ht="33" customHeight="1">
      <c r="A11" s="1558">
        <v>1</v>
      </c>
      <c r="B11" s="1565" t="s">
        <v>936</v>
      </c>
      <c r="C11" s="1598"/>
      <c r="D11" s="1598"/>
      <c r="E11" s="1598"/>
      <c r="F11" s="1598"/>
      <c r="G11" s="1598"/>
      <c r="H11" s="1598"/>
      <c r="I11" s="1598"/>
      <c r="J11" s="1598"/>
      <c r="K11" s="1598"/>
      <c r="L11" s="1598"/>
      <c r="M11" s="1598"/>
      <c r="N11" s="1599"/>
    </row>
    <row r="12" spans="1:16" ht="15" customHeight="1">
      <c r="A12" s="1559"/>
      <c r="B12" s="1590" t="s">
        <v>917</v>
      </c>
      <c r="C12" s="1600" t="s">
        <v>918</v>
      </c>
      <c r="D12" s="867" t="s">
        <v>919</v>
      </c>
      <c r="E12" s="868"/>
      <c r="F12" s="1602" t="s">
        <v>920</v>
      </c>
      <c r="G12" s="867" t="s">
        <v>919</v>
      </c>
      <c r="H12" s="868"/>
      <c r="I12" s="1602" t="s">
        <v>921</v>
      </c>
      <c r="J12" s="867" t="s">
        <v>919</v>
      </c>
      <c r="K12" s="868"/>
      <c r="L12" s="1602" t="s">
        <v>216</v>
      </c>
      <c r="M12" s="867" t="s">
        <v>919</v>
      </c>
      <c r="N12" s="869"/>
      <c r="O12" s="1587"/>
      <c r="P12" s="1588"/>
    </row>
    <row r="13" spans="1:14" ht="15" customHeight="1">
      <c r="A13" s="1559"/>
      <c r="B13" s="1589"/>
      <c r="C13" s="1601"/>
      <c r="D13" s="870" t="s">
        <v>922</v>
      </c>
      <c r="E13" s="871"/>
      <c r="F13" s="1601"/>
      <c r="G13" s="870" t="s">
        <v>922</v>
      </c>
      <c r="H13" s="871"/>
      <c r="I13" s="1601"/>
      <c r="J13" s="870" t="s">
        <v>922</v>
      </c>
      <c r="K13" s="871"/>
      <c r="L13" s="1601"/>
      <c r="M13" s="870" t="s">
        <v>922</v>
      </c>
      <c r="N13" s="872"/>
    </row>
    <row r="14" spans="1:14" ht="15" customHeight="1">
      <c r="A14" s="1596"/>
      <c r="B14" s="1589" t="s">
        <v>923</v>
      </c>
      <c r="C14" s="871"/>
      <c r="D14" s="871"/>
      <c r="E14" s="871"/>
      <c r="F14" s="871"/>
      <c r="G14" s="871"/>
      <c r="H14" s="873"/>
      <c r="I14" s="873"/>
      <c r="J14" s="873"/>
      <c r="K14" s="873"/>
      <c r="L14" s="873"/>
      <c r="M14" s="873"/>
      <c r="N14" s="874"/>
    </row>
    <row r="15" spans="1:14" ht="15" customHeight="1">
      <c r="A15" s="1597"/>
      <c r="B15" s="1590"/>
      <c r="C15" s="871"/>
      <c r="D15" s="871"/>
      <c r="E15" s="871"/>
      <c r="F15" s="871"/>
      <c r="G15" s="871"/>
      <c r="H15" s="873"/>
      <c r="I15" s="873"/>
      <c r="J15" s="873"/>
      <c r="K15" s="873"/>
      <c r="L15" s="873"/>
      <c r="M15" s="873"/>
      <c r="N15" s="874"/>
    </row>
    <row r="16" spans="1:14" ht="35.25" customHeight="1">
      <c r="A16" s="1558">
        <v>2</v>
      </c>
      <c r="B16" s="1591" t="s">
        <v>743</v>
      </c>
      <c r="C16" s="1592"/>
      <c r="D16" s="1592"/>
      <c r="E16" s="1566"/>
      <c r="F16" s="1566"/>
      <c r="G16" s="1566"/>
      <c r="H16" s="1566"/>
      <c r="I16" s="1566"/>
      <c r="J16" s="1566"/>
      <c r="K16" s="1566"/>
      <c r="L16" s="1566"/>
      <c r="M16" s="1566"/>
      <c r="N16" s="1567"/>
    </row>
    <row r="17" spans="1:14" ht="15" customHeight="1">
      <c r="A17" s="1559"/>
      <c r="B17" s="1593"/>
      <c r="C17" s="1582"/>
      <c r="D17" s="1582"/>
      <c r="E17" s="1582"/>
      <c r="F17" s="1582"/>
      <c r="G17" s="1582"/>
      <c r="H17" s="1582"/>
      <c r="I17" s="1582"/>
      <c r="J17" s="1582"/>
      <c r="K17" s="1582"/>
      <c r="L17" s="1582"/>
      <c r="M17" s="1582"/>
      <c r="N17" s="1583"/>
    </row>
    <row r="18" spans="1:14" ht="15" customHeight="1">
      <c r="A18" s="1559"/>
      <c r="B18" s="1594" t="s">
        <v>1</v>
      </c>
      <c r="C18" s="1582"/>
      <c r="D18" s="1582"/>
      <c r="E18" s="1582"/>
      <c r="F18" s="1582"/>
      <c r="G18" s="1582"/>
      <c r="H18" s="1582"/>
      <c r="I18" s="1582"/>
      <c r="J18" s="1582"/>
      <c r="K18" s="1582"/>
      <c r="L18" s="1582"/>
      <c r="M18" s="1582"/>
      <c r="N18" s="1583"/>
    </row>
    <row r="19" spans="1:14" ht="15" customHeight="1">
      <c r="A19" s="1559"/>
      <c r="B19" s="1594"/>
      <c r="C19" s="1582"/>
      <c r="D19" s="1582"/>
      <c r="E19" s="1582"/>
      <c r="F19" s="1582"/>
      <c r="G19" s="1582"/>
      <c r="H19" s="1582"/>
      <c r="I19" s="1582"/>
      <c r="J19" s="1582"/>
      <c r="K19" s="1582"/>
      <c r="L19" s="1582"/>
      <c r="M19" s="1582"/>
      <c r="N19" s="1583"/>
    </row>
    <row r="20" spans="1:14" ht="15" customHeight="1">
      <c r="A20" s="1560"/>
      <c r="B20" s="1595"/>
      <c r="C20" s="1585"/>
      <c r="D20" s="1585"/>
      <c r="E20" s="1585"/>
      <c r="F20" s="1585"/>
      <c r="G20" s="1585"/>
      <c r="H20" s="1585"/>
      <c r="I20" s="1585"/>
      <c r="J20" s="1585"/>
      <c r="K20" s="1585"/>
      <c r="L20" s="1585"/>
      <c r="M20" s="1585"/>
      <c r="N20" s="1586"/>
    </row>
    <row r="21" spans="1:14" ht="19.5" customHeight="1">
      <c r="A21" s="1558">
        <v>3</v>
      </c>
      <c r="B21" s="1565" t="s">
        <v>744</v>
      </c>
      <c r="C21" s="1566"/>
      <c r="D21" s="1566"/>
      <c r="E21" s="1566"/>
      <c r="F21" s="1566"/>
      <c r="G21" s="1566"/>
      <c r="H21" s="1566"/>
      <c r="I21" s="1566"/>
      <c r="J21" s="1566"/>
      <c r="K21" s="1566"/>
      <c r="L21" s="1566"/>
      <c r="M21" s="1566"/>
      <c r="N21" s="1567"/>
    </row>
    <row r="22" spans="1:14" ht="15" customHeight="1">
      <c r="A22" s="1559"/>
      <c r="B22" s="1561"/>
      <c r="C22" s="1582"/>
      <c r="D22" s="1582"/>
      <c r="E22" s="1582"/>
      <c r="F22" s="1582"/>
      <c r="G22" s="1582"/>
      <c r="H22" s="1582"/>
      <c r="I22" s="1582"/>
      <c r="J22" s="1582"/>
      <c r="K22" s="1582"/>
      <c r="L22" s="1582"/>
      <c r="M22" s="1582"/>
      <c r="N22" s="1583"/>
    </row>
    <row r="23" spans="1:14" ht="15" customHeight="1">
      <c r="A23" s="1559"/>
      <c r="B23" s="875"/>
      <c r="C23" s="871"/>
      <c r="D23" s="871"/>
      <c r="E23" s="871"/>
      <c r="F23" s="871"/>
      <c r="G23" s="871"/>
      <c r="H23" s="871"/>
      <c r="I23" s="871"/>
      <c r="J23" s="871"/>
      <c r="K23" s="871"/>
      <c r="L23" s="871"/>
      <c r="M23" s="871"/>
      <c r="N23" s="872"/>
    </row>
    <row r="24" spans="1:14" ht="15" customHeight="1">
      <c r="A24" s="1559"/>
      <c r="B24" s="1561"/>
      <c r="C24" s="1582"/>
      <c r="D24" s="1582"/>
      <c r="E24" s="1582"/>
      <c r="F24" s="1582"/>
      <c r="G24" s="1582"/>
      <c r="H24" s="1582"/>
      <c r="I24" s="1582"/>
      <c r="J24" s="1582"/>
      <c r="K24" s="1582"/>
      <c r="L24" s="1582"/>
      <c r="M24" s="1582"/>
      <c r="N24" s="1583"/>
    </row>
    <row r="25" spans="1:14" ht="15" customHeight="1">
      <c r="A25" s="1560"/>
      <c r="B25" s="1584"/>
      <c r="C25" s="1585"/>
      <c r="D25" s="1585"/>
      <c r="E25" s="1585"/>
      <c r="F25" s="1585"/>
      <c r="G25" s="1585"/>
      <c r="H25" s="1585"/>
      <c r="I25" s="1585"/>
      <c r="J25" s="1585"/>
      <c r="K25" s="1585"/>
      <c r="L25" s="1585"/>
      <c r="M25" s="1585"/>
      <c r="N25" s="1586"/>
    </row>
    <row r="26" spans="1:14" ht="15.75" customHeight="1">
      <c r="A26" s="1558">
        <v>4</v>
      </c>
      <c r="B26" s="1565" t="s">
        <v>925</v>
      </c>
      <c r="C26" s="1566"/>
      <c r="D26" s="1566"/>
      <c r="E26" s="1566"/>
      <c r="F26" s="1566"/>
      <c r="G26" s="1566"/>
      <c r="H26" s="1566"/>
      <c r="I26" s="1566"/>
      <c r="J26" s="1566"/>
      <c r="K26" s="1566"/>
      <c r="L26" s="1566"/>
      <c r="M26" s="1566"/>
      <c r="N26" s="1567"/>
    </row>
    <row r="27" spans="1:14" ht="15" customHeight="1">
      <c r="A27" s="1559"/>
      <c r="B27" s="1579"/>
      <c r="C27" s="1580"/>
      <c r="D27" s="1580"/>
      <c r="E27" s="1580"/>
      <c r="F27" s="1580"/>
      <c r="G27" s="1580"/>
      <c r="H27" s="1580"/>
      <c r="I27" s="1580"/>
      <c r="J27" s="1580"/>
      <c r="K27" s="1580"/>
      <c r="L27" s="1580"/>
      <c r="M27" s="1580"/>
      <c r="N27" s="1581"/>
    </row>
    <row r="28" spans="1:14" ht="15" customHeight="1">
      <c r="A28" s="1559"/>
      <c r="B28" s="1561"/>
      <c r="C28" s="1580"/>
      <c r="D28" s="1580"/>
      <c r="E28" s="1580"/>
      <c r="F28" s="1580"/>
      <c r="G28" s="1580"/>
      <c r="H28" s="1580"/>
      <c r="I28" s="1580"/>
      <c r="J28" s="1580"/>
      <c r="K28" s="1580"/>
      <c r="L28" s="1580"/>
      <c r="M28" s="1580"/>
      <c r="N28" s="1581"/>
    </row>
    <row r="29" spans="1:14" ht="15" customHeight="1">
      <c r="A29" s="1559"/>
      <c r="B29" s="1561"/>
      <c r="C29" s="1582"/>
      <c r="D29" s="1582"/>
      <c r="E29" s="1582"/>
      <c r="F29" s="1582"/>
      <c r="G29" s="1582"/>
      <c r="H29" s="1582"/>
      <c r="I29" s="1582"/>
      <c r="J29" s="1582"/>
      <c r="K29" s="1582"/>
      <c r="L29" s="1582"/>
      <c r="M29" s="1582"/>
      <c r="N29" s="1583"/>
    </row>
    <row r="30" spans="1:14" s="845" customFormat="1" ht="15" customHeight="1">
      <c r="A30" s="1560"/>
      <c r="B30" s="1584"/>
      <c r="C30" s="1585"/>
      <c r="D30" s="1585"/>
      <c r="E30" s="1585"/>
      <c r="F30" s="1585"/>
      <c r="G30" s="1585"/>
      <c r="H30" s="1585"/>
      <c r="I30" s="1585"/>
      <c r="J30" s="1585"/>
      <c r="K30" s="1585"/>
      <c r="L30" s="1585"/>
      <c r="M30" s="1585"/>
      <c r="N30" s="1586"/>
    </row>
    <row r="31" spans="1:14" ht="33" customHeight="1">
      <c r="A31" s="1558">
        <v>5</v>
      </c>
      <c r="B31" s="1565" t="s">
        <v>931</v>
      </c>
      <c r="C31" s="1566"/>
      <c r="D31" s="1566"/>
      <c r="E31" s="1566"/>
      <c r="F31" s="1566"/>
      <c r="G31" s="1566"/>
      <c r="H31" s="1566"/>
      <c r="I31" s="1566"/>
      <c r="J31" s="1566"/>
      <c r="K31" s="1566"/>
      <c r="L31" s="1566"/>
      <c r="M31" s="1566"/>
      <c r="N31" s="1567"/>
    </row>
    <row r="32" spans="1:14" ht="15" customHeight="1">
      <c r="A32" s="1559"/>
      <c r="B32" s="1578"/>
      <c r="C32" s="1569"/>
      <c r="D32" s="1569"/>
      <c r="E32" s="1569"/>
      <c r="F32" s="1569"/>
      <c r="G32" s="1569"/>
      <c r="H32" s="1569"/>
      <c r="I32" s="1569"/>
      <c r="J32" s="1569"/>
      <c r="K32" s="1569"/>
      <c r="L32" s="1569"/>
      <c r="M32" s="1569"/>
      <c r="N32" s="1570"/>
    </row>
    <row r="33" spans="1:14" ht="15" customHeight="1">
      <c r="A33" s="1559"/>
      <c r="B33" s="1571"/>
      <c r="C33" s="1569"/>
      <c r="D33" s="1569"/>
      <c r="E33" s="1569"/>
      <c r="F33" s="1569"/>
      <c r="G33" s="1569"/>
      <c r="H33" s="1569"/>
      <c r="I33" s="1569"/>
      <c r="J33" s="1569"/>
      <c r="K33" s="1569"/>
      <c r="L33" s="1569"/>
      <c r="M33" s="1569"/>
      <c r="N33" s="1570"/>
    </row>
    <row r="34" spans="1:14" ht="15" customHeight="1">
      <c r="A34" s="1559"/>
      <c r="B34" s="1571"/>
      <c r="C34" s="1569"/>
      <c r="D34" s="1569"/>
      <c r="E34" s="1569"/>
      <c r="F34" s="1569"/>
      <c r="G34" s="1569"/>
      <c r="H34" s="1569"/>
      <c r="I34" s="1569"/>
      <c r="J34" s="1569"/>
      <c r="K34" s="1569"/>
      <c r="L34" s="1569"/>
      <c r="M34" s="1569"/>
      <c r="N34" s="1570"/>
    </row>
    <row r="35" spans="1:14" ht="15" customHeight="1">
      <c r="A35" s="1560"/>
      <c r="B35" s="1575"/>
      <c r="C35" s="1576"/>
      <c r="D35" s="1576"/>
      <c r="E35" s="1576"/>
      <c r="F35" s="1576"/>
      <c r="G35" s="1576"/>
      <c r="H35" s="1576"/>
      <c r="I35" s="1576"/>
      <c r="J35" s="1576"/>
      <c r="K35" s="1576"/>
      <c r="L35" s="1576"/>
      <c r="M35" s="1576"/>
      <c r="N35" s="1577"/>
    </row>
    <row r="36" spans="1:14" ht="19.5" customHeight="1">
      <c r="A36" s="1558">
        <v>6</v>
      </c>
      <c r="B36" s="1565" t="s">
        <v>745</v>
      </c>
      <c r="C36" s="1566"/>
      <c r="D36" s="1566"/>
      <c r="E36" s="1566"/>
      <c r="F36" s="1566"/>
      <c r="G36" s="1566"/>
      <c r="H36" s="1566"/>
      <c r="I36" s="1566"/>
      <c r="J36" s="1566"/>
      <c r="K36" s="1566"/>
      <c r="L36" s="1566"/>
      <c r="M36" s="1566"/>
      <c r="N36" s="1567"/>
    </row>
    <row r="37" spans="1:14" ht="15" customHeight="1">
      <c r="A37" s="1559"/>
      <c r="B37" s="1568"/>
      <c r="C37" s="1569"/>
      <c r="D37" s="1569"/>
      <c r="E37" s="1569"/>
      <c r="F37" s="1569"/>
      <c r="G37" s="1569"/>
      <c r="H37" s="1569"/>
      <c r="I37" s="1569"/>
      <c r="J37" s="1569"/>
      <c r="K37" s="1569"/>
      <c r="L37" s="1569"/>
      <c r="M37" s="1569"/>
      <c r="N37" s="1570"/>
    </row>
    <row r="38" spans="1:14" ht="15" customHeight="1">
      <c r="A38" s="1559"/>
      <c r="B38" s="1571"/>
      <c r="C38" s="1569"/>
      <c r="D38" s="1569"/>
      <c r="E38" s="1569"/>
      <c r="F38" s="1569"/>
      <c r="G38" s="1569"/>
      <c r="H38" s="1569"/>
      <c r="I38" s="1569"/>
      <c r="J38" s="1569"/>
      <c r="K38" s="1569"/>
      <c r="L38" s="1569"/>
      <c r="M38" s="1569"/>
      <c r="N38" s="1570"/>
    </row>
    <row r="39" spans="1:14" ht="15" customHeight="1">
      <c r="A39" s="1559"/>
      <c r="B39" s="1571"/>
      <c r="C39" s="1569"/>
      <c r="D39" s="1569"/>
      <c r="E39" s="1569"/>
      <c r="F39" s="1569"/>
      <c r="G39" s="1569"/>
      <c r="H39" s="1569"/>
      <c r="I39" s="1569"/>
      <c r="J39" s="1569"/>
      <c r="K39" s="1569"/>
      <c r="L39" s="1569"/>
      <c r="M39" s="1569"/>
      <c r="N39" s="1570"/>
    </row>
    <row r="40" spans="1:14" ht="15" customHeight="1">
      <c r="A40" s="1560"/>
      <c r="B40" s="1575"/>
      <c r="C40" s="1576"/>
      <c r="D40" s="1576"/>
      <c r="E40" s="1576"/>
      <c r="F40" s="1576"/>
      <c r="G40" s="1576"/>
      <c r="H40" s="1576"/>
      <c r="I40" s="1576"/>
      <c r="J40" s="1576"/>
      <c r="K40" s="1576"/>
      <c r="L40" s="1576"/>
      <c r="M40" s="1576"/>
      <c r="N40" s="1577"/>
    </row>
    <row r="41" spans="1:14" ht="19.5" customHeight="1">
      <c r="A41" s="1558">
        <v>7</v>
      </c>
      <c r="B41" s="1561" t="s">
        <v>924</v>
      </c>
      <c r="C41" s="1562"/>
      <c r="D41" s="1562"/>
      <c r="E41" s="1562"/>
      <c r="F41" s="1562"/>
      <c r="G41" s="1562"/>
      <c r="H41" s="1562"/>
      <c r="I41" s="1562"/>
      <c r="J41" s="1562"/>
      <c r="K41" s="1562"/>
      <c r="L41" s="1562"/>
      <c r="M41" s="1562"/>
      <c r="N41" s="1563"/>
    </row>
    <row r="42" spans="1:14" ht="15" customHeight="1">
      <c r="A42" s="1559"/>
      <c r="B42" s="876"/>
      <c r="C42" s="877"/>
      <c r="D42" s="877"/>
      <c r="E42" s="877"/>
      <c r="F42" s="877"/>
      <c r="G42" s="877"/>
      <c r="H42" s="877"/>
      <c r="I42" s="877"/>
      <c r="J42" s="877"/>
      <c r="K42" s="877"/>
      <c r="L42" s="877"/>
      <c r="M42" s="877"/>
      <c r="N42" s="878"/>
    </row>
    <row r="43" spans="1:14" ht="15" customHeight="1">
      <c r="A43" s="1559"/>
      <c r="B43" s="876"/>
      <c r="C43" s="877"/>
      <c r="D43" s="877"/>
      <c r="E43" s="877"/>
      <c r="F43" s="877"/>
      <c r="G43" s="877"/>
      <c r="H43" s="877"/>
      <c r="I43" s="877"/>
      <c r="J43" s="877"/>
      <c r="K43" s="877"/>
      <c r="L43" s="877"/>
      <c r="M43" s="877"/>
      <c r="N43" s="878"/>
    </row>
    <row r="44" spans="1:14" ht="15" customHeight="1">
      <c r="A44" s="1559"/>
      <c r="B44" s="876"/>
      <c r="C44" s="877"/>
      <c r="D44" s="877"/>
      <c r="E44" s="877"/>
      <c r="F44" s="877"/>
      <c r="G44" s="877"/>
      <c r="H44" s="877"/>
      <c r="I44" s="877"/>
      <c r="J44" s="877"/>
      <c r="K44" s="877"/>
      <c r="L44" s="877"/>
      <c r="M44" s="877"/>
      <c r="N44" s="878"/>
    </row>
    <row r="45" spans="1:14" ht="15" customHeight="1">
      <c r="A45" s="1560"/>
      <c r="B45" s="876"/>
      <c r="C45" s="877"/>
      <c r="D45" s="877"/>
      <c r="E45" s="877"/>
      <c r="F45" s="877"/>
      <c r="G45" s="877"/>
      <c r="H45" s="877"/>
      <c r="I45" s="877"/>
      <c r="J45" s="877"/>
      <c r="K45" s="877"/>
      <c r="L45" s="877"/>
      <c r="M45" s="877"/>
      <c r="N45" s="878"/>
    </row>
    <row r="46" spans="1:14" ht="19.5" customHeight="1">
      <c r="A46" s="1558">
        <v>8</v>
      </c>
      <c r="B46" s="1565" t="s">
        <v>937</v>
      </c>
      <c r="C46" s="1566"/>
      <c r="D46" s="1566"/>
      <c r="E46" s="1566"/>
      <c r="F46" s="1566"/>
      <c r="G46" s="1566"/>
      <c r="H46" s="1566"/>
      <c r="I46" s="1566"/>
      <c r="J46" s="1566"/>
      <c r="K46" s="1566"/>
      <c r="L46" s="1566"/>
      <c r="M46" s="1566"/>
      <c r="N46" s="1567"/>
    </row>
    <row r="47" spans="1:14" ht="15" customHeight="1">
      <c r="A47" s="1559"/>
      <c r="B47" s="1568"/>
      <c r="C47" s="1569"/>
      <c r="D47" s="1569"/>
      <c r="E47" s="1569"/>
      <c r="F47" s="1569"/>
      <c r="G47" s="1569"/>
      <c r="H47" s="1569"/>
      <c r="I47" s="1569"/>
      <c r="J47" s="1569"/>
      <c r="K47" s="1569"/>
      <c r="L47" s="1569"/>
      <c r="M47" s="1569"/>
      <c r="N47" s="1570"/>
    </row>
    <row r="48" spans="1:14" ht="15" customHeight="1">
      <c r="A48" s="1559"/>
      <c r="B48" s="1571"/>
      <c r="C48" s="1569"/>
      <c r="D48" s="1569"/>
      <c r="E48" s="1569"/>
      <c r="F48" s="1569"/>
      <c r="G48" s="1569"/>
      <c r="H48" s="1569"/>
      <c r="I48" s="1569"/>
      <c r="J48" s="1569"/>
      <c r="K48" s="1569"/>
      <c r="L48" s="1569"/>
      <c r="M48" s="1569"/>
      <c r="N48" s="1570"/>
    </row>
    <row r="49" spans="1:14" ht="15" customHeight="1">
      <c r="A49" s="1559"/>
      <c r="B49" s="1571"/>
      <c r="C49" s="1569"/>
      <c r="D49" s="1569"/>
      <c r="E49" s="1569"/>
      <c r="F49" s="1569"/>
      <c r="G49" s="1569"/>
      <c r="H49" s="1569"/>
      <c r="I49" s="1569"/>
      <c r="J49" s="1569"/>
      <c r="K49" s="1569"/>
      <c r="L49" s="1569"/>
      <c r="M49" s="1569"/>
      <c r="N49" s="1570"/>
    </row>
    <row r="50" spans="1:14" ht="15" customHeight="1" thickBot="1">
      <c r="A50" s="1564"/>
      <c r="B50" s="1572"/>
      <c r="C50" s="1573"/>
      <c r="D50" s="1573"/>
      <c r="E50" s="1573"/>
      <c r="F50" s="1573"/>
      <c r="G50" s="1573"/>
      <c r="H50" s="1573"/>
      <c r="I50" s="1573"/>
      <c r="J50" s="1573"/>
      <c r="K50" s="1573"/>
      <c r="L50" s="1573"/>
      <c r="M50" s="1573"/>
      <c r="N50" s="1574"/>
    </row>
    <row r="51" spans="1:14" ht="12.75" customHeight="1">
      <c r="A51" s="765"/>
      <c r="B51" s="765"/>
      <c r="C51" s="765"/>
      <c r="D51" s="765"/>
      <c r="E51" s="765"/>
      <c r="F51" s="765"/>
      <c r="G51" s="765"/>
      <c r="H51" s="765"/>
      <c r="I51" s="765"/>
      <c r="J51" s="765"/>
      <c r="K51" s="765"/>
      <c r="L51" s="765"/>
      <c r="M51" s="765"/>
      <c r="N51" s="765"/>
    </row>
    <row r="52" spans="1:14" ht="12.75">
      <c r="A52" s="765"/>
      <c r="B52" s="765"/>
      <c r="C52" s="765"/>
      <c r="D52" s="765"/>
      <c r="E52" s="765"/>
      <c r="F52" s="765"/>
      <c r="G52" s="765"/>
      <c r="H52" s="765"/>
      <c r="I52" s="765"/>
      <c r="J52" s="765"/>
      <c r="K52" s="765"/>
      <c r="L52" s="765"/>
      <c r="M52" s="765"/>
      <c r="N52" s="765"/>
    </row>
    <row r="53" spans="1:14" ht="12.75">
      <c r="A53" s="765"/>
      <c r="B53" s="765"/>
      <c r="C53" s="765"/>
      <c r="D53" s="765"/>
      <c r="E53" s="765"/>
      <c r="F53" s="765"/>
      <c r="G53" s="765"/>
      <c r="H53" s="765"/>
      <c r="I53" s="765"/>
      <c r="J53" s="765"/>
      <c r="K53" s="765"/>
      <c r="L53" s="765"/>
      <c r="M53" s="765"/>
      <c r="N53" s="765"/>
    </row>
    <row r="54" spans="1:14" ht="12.75">
      <c r="A54" s="765"/>
      <c r="B54" s="765"/>
      <c r="C54" s="765"/>
      <c r="D54" s="765"/>
      <c r="E54" s="765"/>
      <c r="F54" s="765"/>
      <c r="G54" s="765"/>
      <c r="H54" s="765"/>
      <c r="I54" s="765"/>
      <c r="J54" s="765"/>
      <c r="K54" s="765"/>
      <c r="L54" s="765"/>
      <c r="M54" s="765"/>
      <c r="N54" s="765"/>
    </row>
    <row r="55" spans="1:14" ht="12.75">
      <c r="A55" s="765"/>
      <c r="B55" s="765"/>
      <c r="C55" s="765"/>
      <c r="D55" s="765"/>
      <c r="E55" s="765"/>
      <c r="F55" s="765"/>
      <c r="G55" s="765"/>
      <c r="H55" s="765"/>
      <c r="I55" s="765"/>
      <c r="J55" s="765"/>
      <c r="K55" s="765"/>
      <c r="L55" s="765"/>
      <c r="M55" s="765"/>
      <c r="N55" s="765"/>
    </row>
    <row r="56" spans="1:14" ht="12.75">
      <c r="A56" s="765"/>
      <c r="B56" s="765"/>
      <c r="C56" s="765"/>
      <c r="D56" s="765"/>
      <c r="E56" s="765"/>
      <c r="F56" s="765"/>
      <c r="G56" s="765"/>
      <c r="H56" s="765"/>
      <c r="I56" s="765"/>
      <c r="J56" s="765"/>
      <c r="K56" s="765"/>
      <c r="L56" s="765"/>
      <c r="M56" s="765"/>
      <c r="N56" s="765"/>
    </row>
    <row r="57" spans="1:14" ht="12.75">
      <c r="A57" s="765"/>
      <c r="B57" s="765"/>
      <c r="C57" s="765"/>
      <c r="D57" s="765"/>
      <c r="E57" s="765"/>
      <c r="F57" s="765"/>
      <c r="G57" s="765"/>
      <c r="H57" s="765"/>
      <c r="I57" s="765"/>
      <c r="J57" s="765"/>
      <c r="K57" s="765"/>
      <c r="L57" s="765"/>
      <c r="M57" s="765"/>
      <c r="N57" s="765"/>
    </row>
    <row r="58" spans="1:14" ht="12.75">
      <c r="A58" s="765"/>
      <c r="B58" s="765"/>
      <c r="C58" s="765"/>
      <c r="D58" s="765"/>
      <c r="E58" s="765"/>
      <c r="F58" s="765"/>
      <c r="G58" s="765"/>
      <c r="H58" s="765"/>
      <c r="I58" s="765"/>
      <c r="J58" s="765"/>
      <c r="K58" s="765"/>
      <c r="L58" s="765"/>
      <c r="M58" s="765"/>
      <c r="N58" s="765"/>
    </row>
    <row r="59" spans="1:14" ht="12.75">
      <c r="A59" s="765"/>
      <c r="B59" s="765"/>
      <c r="C59" s="765"/>
      <c r="D59" s="765"/>
      <c r="E59" s="765"/>
      <c r="F59" s="765"/>
      <c r="G59" s="765"/>
      <c r="H59" s="765"/>
      <c r="I59" s="765"/>
      <c r="J59" s="765"/>
      <c r="K59" s="765"/>
      <c r="L59" s="765"/>
      <c r="M59" s="765"/>
      <c r="N59" s="765"/>
    </row>
    <row r="60" spans="1:14" ht="12.75">
      <c r="A60" s="765"/>
      <c r="B60" s="765"/>
      <c r="C60" s="765"/>
      <c r="D60" s="765"/>
      <c r="E60" s="765"/>
      <c r="F60" s="765"/>
      <c r="G60" s="765"/>
      <c r="H60" s="765"/>
      <c r="I60" s="765"/>
      <c r="J60" s="765"/>
      <c r="K60" s="765"/>
      <c r="L60" s="765"/>
      <c r="M60" s="765"/>
      <c r="N60" s="765"/>
    </row>
  </sheetData>
  <sheetProtection sheet="1" objects="1" scenarios="1"/>
  <mergeCells count="58">
    <mergeCell ref="J2:K2"/>
    <mergeCell ref="M2:N2"/>
    <mergeCell ref="L3:N3"/>
    <mergeCell ref="I4:N4"/>
    <mergeCell ref="E5:H6"/>
    <mergeCell ref="I6:N6"/>
    <mergeCell ref="E7:H7"/>
    <mergeCell ref="I7:N7"/>
    <mergeCell ref="L12:L13"/>
    <mergeCell ref="E8:H8"/>
    <mergeCell ref="M8:N8"/>
    <mergeCell ref="E9:H9"/>
    <mergeCell ref="J9:N9"/>
    <mergeCell ref="B12:B13"/>
    <mergeCell ref="C12:C13"/>
    <mergeCell ref="F12:F13"/>
    <mergeCell ref="I12:I13"/>
    <mergeCell ref="O12:P12"/>
    <mergeCell ref="B14:B15"/>
    <mergeCell ref="A16:A20"/>
    <mergeCell ref="B16:N16"/>
    <mergeCell ref="B17:N17"/>
    <mergeCell ref="B18:N18"/>
    <mergeCell ref="B19:N19"/>
    <mergeCell ref="B20:N20"/>
    <mergeCell ref="A11:A15"/>
    <mergeCell ref="B11:N11"/>
    <mergeCell ref="A21:A25"/>
    <mergeCell ref="B21:N21"/>
    <mergeCell ref="B22:N22"/>
    <mergeCell ref="B24:N24"/>
    <mergeCell ref="B25:N25"/>
    <mergeCell ref="A26:A30"/>
    <mergeCell ref="B26:N26"/>
    <mergeCell ref="B27:N27"/>
    <mergeCell ref="B28:N28"/>
    <mergeCell ref="B29:N29"/>
    <mergeCell ref="B30:N30"/>
    <mergeCell ref="A31:A35"/>
    <mergeCell ref="B31:N31"/>
    <mergeCell ref="B32:N32"/>
    <mergeCell ref="B33:N33"/>
    <mergeCell ref="B34:N34"/>
    <mergeCell ref="B35:N35"/>
    <mergeCell ref="A36:A40"/>
    <mergeCell ref="B36:N36"/>
    <mergeCell ref="B37:N37"/>
    <mergeCell ref="B38:N38"/>
    <mergeCell ref="B39:N39"/>
    <mergeCell ref="B40:N40"/>
    <mergeCell ref="A41:A45"/>
    <mergeCell ref="B41:N41"/>
    <mergeCell ref="A46:A50"/>
    <mergeCell ref="B46:N46"/>
    <mergeCell ref="B47:N47"/>
    <mergeCell ref="B48:N48"/>
    <mergeCell ref="B49:N49"/>
    <mergeCell ref="B50:N50"/>
  </mergeCells>
  <printOptions horizontalCentered="1" verticalCentered="1"/>
  <pageMargins left="0" right="0" top="0.7874015748031497" bottom="0" header="0.5118110236220472" footer="0"/>
  <pageSetup fitToHeight="1" fitToWidth="1" horizontalDpi="600" verticalDpi="600" orientation="landscape" paperSize="9" scale="66" r:id="rId2"/>
  <rowBreaks count="1" manualBreakCount="1">
    <brk id="25" max="13" man="1"/>
  </rowBreaks>
  <drawing r:id="rId1"/>
</worksheet>
</file>

<file path=xl/worksheets/sheet9.xml><?xml version="1.0" encoding="utf-8"?>
<worksheet xmlns="http://schemas.openxmlformats.org/spreadsheetml/2006/main" xmlns:r="http://schemas.openxmlformats.org/officeDocument/2006/relationships">
  <dimension ref="A1:DE1377"/>
  <sheetViews>
    <sheetView showGridLines="0" workbookViewId="0" topLeftCell="A1">
      <selection activeCell="A1" sqref="A1"/>
    </sheetView>
  </sheetViews>
  <sheetFormatPr defaultColWidth="9.625" defaultRowHeight="12.75"/>
  <cols>
    <col min="1" max="1" width="12.25390625" style="880" customWidth="1"/>
    <col min="2" max="2" width="23.375" style="989" customWidth="1"/>
    <col min="3" max="3" width="62.625" style="882" customWidth="1"/>
    <col min="4" max="4" width="9.875" style="883" customWidth="1"/>
    <col min="5" max="12" width="15.125" style="883" customWidth="1"/>
    <col min="13" max="13" width="9.625" style="883" customWidth="1"/>
    <col min="14" max="14" width="2.25390625" style="883" customWidth="1"/>
    <col min="15" max="15" width="9.625" style="883" customWidth="1"/>
    <col min="16" max="16" width="23.375" style="883" customWidth="1"/>
    <col min="17" max="17" width="62.625" style="883" customWidth="1"/>
    <col min="18" max="25" width="10.625" style="883" customWidth="1"/>
    <col min="26" max="26" width="12.625" style="883" customWidth="1"/>
    <col min="27" max="27" width="9.625" style="883" customWidth="1"/>
    <col min="28" max="28" width="12.625" style="883" customWidth="1"/>
    <col min="29" max="29" width="1.625" style="883" customWidth="1"/>
    <col min="30" max="30" width="12.625" style="883" customWidth="1"/>
    <col min="31" max="31" width="1.625" style="883" customWidth="1"/>
    <col min="32" max="32" width="12.625" style="883" customWidth="1"/>
    <col min="33" max="33" width="1.625" style="883" customWidth="1"/>
    <col min="34" max="34" width="12.625" style="883" customWidth="1"/>
    <col min="35" max="35" width="1.625" style="883" customWidth="1"/>
    <col min="36" max="36" width="12.625" style="883" customWidth="1"/>
    <col min="37" max="37" width="1.625" style="883" customWidth="1"/>
    <col min="38" max="38" width="20.625" style="883" customWidth="1"/>
    <col min="39" max="39" width="1.625" style="883" customWidth="1"/>
    <col min="40" max="40" width="12.625" style="883" customWidth="1"/>
    <col min="41" max="41" width="1.625" style="883" customWidth="1"/>
    <col min="42" max="42" width="12.625" style="883" customWidth="1"/>
    <col min="43" max="43" width="1.625" style="883" customWidth="1"/>
    <col min="44" max="44" width="12.625" style="883" customWidth="1"/>
    <col min="45" max="45" width="1.625" style="883" customWidth="1"/>
    <col min="46" max="46" width="12.625" style="883" customWidth="1"/>
    <col min="47" max="47" width="1.625" style="883" customWidth="1"/>
    <col min="48" max="48" width="12.625" style="883" customWidth="1"/>
    <col min="49" max="49" width="1.625" style="883" customWidth="1"/>
    <col min="50" max="50" width="12.625" style="883" customWidth="1"/>
    <col min="51" max="51" width="1.625" style="883" customWidth="1"/>
    <col min="52" max="52" width="12.625" style="883" customWidth="1"/>
    <col min="53" max="53" width="1.625" style="883" customWidth="1"/>
    <col min="54" max="54" width="12.625" style="883" customWidth="1"/>
    <col min="55" max="55" width="1.625" style="883" customWidth="1"/>
    <col min="56" max="74" width="9.625" style="883" customWidth="1"/>
    <col min="75" max="75" width="1.625" style="883" customWidth="1"/>
    <col min="76" max="76" width="35.625" style="883" customWidth="1"/>
    <col min="77" max="77" width="1.625" style="883" customWidth="1"/>
    <col min="78" max="80" width="8.625" style="883" customWidth="1"/>
    <col min="81" max="81" width="1.625" style="883" customWidth="1"/>
    <col min="82" max="83" width="8.625" style="883" customWidth="1"/>
    <col min="84" max="84" width="1.625" style="883" customWidth="1"/>
    <col min="85" max="86" width="8.625" style="883" customWidth="1"/>
    <col min="87" max="87" width="1.625" style="883" customWidth="1"/>
    <col min="88" max="89" width="8.625" style="883" customWidth="1"/>
    <col min="90" max="90" width="1.625" style="883" customWidth="1"/>
    <col min="91" max="92" width="8.625" style="883" customWidth="1"/>
    <col min="93" max="93" width="1.625" style="883" customWidth="1"/>
    <col min="94" max="100" width="9.625" style="883" customWidth="1"/>
    <col min="101" max="101" width="1.625" style="883" customWidth="1"/>
    <col min="102" max="102" width="35.625" style="883" customWidth="1"/>
    <col min="103" max="103" width="1.625" style="883" customWidth="1"/>
    <col min="104" max="104" width="6.625" style="883" customWidth="1"/>
    <col min="105" max="105" width="1.625" style="883" customWidth="1"/>
    <col min="106" max="106" width="25.625" style="883" customWidth="1"/>
    <col min="107" max="107" width="1.625" style="883" customWidth="1"/>
    <col min="108" max="108" width="15.625" style="883" customWidth="1"/>
    <col min="109" max="109" width="1.625" style="883" customWidth="1"/>
    <col min="110" max="16384" width="9.625" style="883" customWidth="1"/>
  </cols>
  <sheetData>
    <row r="1" spans="2:12" ht="16.5" thickBot="1">
      <c r="B1" s="881"/>
      <c r="D1" s="882"/>
      <c r="E1" s="882"/>
      <c r="F1" s="882"/>
      <c r="G1" s="882"/>
      <c r="H1" s="882"/>
      <c r="I1" s="882"/>
      <c r="J1" s="882"/>
      <c r="K1" s="882"/>
      <c r="L1" s="882"/>
    </row>
    <row r="2" spans="1:12" ht="16.5" customHeight="1">
      <c r="A2" s="884"/>
      <c r="B2" s="885" t="s">
        <v>1</v>
      </c>
      <c r="C2" s="886"/>
      <c r="D2" s="886"/>
      <c r="E2" s="886"/>
      <c r="F2" s="886"/>
      <c r="G2" s="887" t="s">
        <v>729</v>
      </c>
      <c r="H2" s="1626" t="s">
        <v>1</v>
      </c>
      <c r="I2" s="1626"/>
      <c r="J2" s="1296" t="s">
        <v>60</v>
      </c>
      <c r="K2" s="1627"/>
      <c r="L2" s="1628"/>
    </row>
    <row r="3" spans="1:20" ht="16.5" customHeight="1">
      <c r="A3" s="888"/>
      <c r="B3" s="889" t="s">
        <v>1</v>
      </c>
      <c r="C3" s="890"/>
      <c r="D3" s="890"/>
      <c r="E3" s="890"/>
      <c r="F3" s="890"/>
      <c r="G3" s="1521" t="s">
        <v>65</v>
      </c>
      <c r="H3" s="1460"/>
      <c r="I3" s="1460"/>
      <c r="J3" s="892"/>
      <c r="K3" s="893"/>
      <c r="L3" s="894"/>
      <c r="R3" s="1308" t="s">
        <v>1</v>
      </c>
      <c r="S3" s="1652" t="s">
        <v>1</v>
      </c>
      <c r="T3" s="1652"/>
    </row>
    <row r="4" spans="1:12" ht="16.5" customHeight="1">
      <c r="A4" s="888"/>
      <c r="B4" s="889" t="s">
        <v>1</v>
      </c>
      <c r="C4" s="890"/>
      <c r="D4" s="890"/>
      <c r="E4" s="890"/>
      <c r="F4" s="890"/>
      <c r="G4" s="1631" t="s">
        <v>1</v>
      </c>
      <c r="H4" s="1632"/>
      <c r="I4" s="1632"/>
      <c r="J4" s="1632"/>
      <c r="K4" s="1632"/>
      <c r="L4" s="1633"/>
    </row>
    <row r="5" spans="1:12" s="899" customFormat="1" ht="16.5" customHeight="1">
      <c r="A5" s="888"/>
      <c r="B5" s="889"/>
      <c r="C5" s="895"/>
      <c r="D5" s="896"/>
      <c r="E5" s="897"/>
      <c r="F5" s="898"/>
      <c r="G5" s="1521" t="s">
        <v>61</v>
      </c>
      <c r="H5" s="1460"/>
      <c r="I5" s="893"/>
      <c r="J5" s="893"/>
      <c r="K5" s="893"/>
      <c r="L5" s="894"/>
    </row>
    <row r="6" spans="1:12" ht="16.5" customHeight="1">
      <c r="A6" s="888"/>
      <c r="B6" s="900" t="s">
        <v>1</v>
      </c>
      <c r="D6" s="901"/>
      <c r="E6" s="901"/>
      <c r="F6" s="902"/>
      <c r="G6" s="1631" t="s">
        <v>1</v>
      </c>
      <c r="H6" s="1632"/>
      <c r="I6" s="1632"/>
      <c r="J6" s="1632"/>
      <c r="K6" s="1632"/>
      <c r="L6" s="1633"/>
    </row>
    <row r="7" spans="1:12" ht="16.5" customHeight="1">
      <c r="A7" s="888"/>
      <c r="B7" s="889"/>
      <c r="C7" s="1629" t="s">
        <v>817</v>
      </c>
      <c r="D7" s="1629"/>
      <c r="E7" s="1629"/>
      <c r="F7" s="1630"/>
      <c r="G7" s="903" t="s">
        <v>62</v>
      </c>
      <c r="H7" s="1634"/>
      <c r="I7" s="1634"/>
      <c r="J7" s="1292" t="s">
        <v>63</v>
      </c>
      <c r="K7" s="1634"/>
      <c r="L7" s="1635"/>
    </row>
    <row r="8" spans="1:12" ht="16.5" customHeight="1">
      <c r="A8" s="888"/>
      <c r="B8" s="889"/>
      <c r="C8" s="1629"/>
      <c r="D8" s="1629"/>
      <c r="E8" s="1629"/>
      <c r="F8" s="1630"/>
      <c r="G8" s="891" t="s">
        <v>64</v>
      </c>
      <c r="H8" s="893"/>
      <c r="I8" s="893"/>
      <c r="J8" s="892"/>
      <c r="K8" s="893"/>
      <c r="L8" s="894"/>
    </row>
    <row r="9" spans="1:12" ht="18.75" customHeight="1">
      <c r="A9" s="888"/>
      <c r="B9" s="889"/>
      <c r="C9" s="1639" t="s">
        <v>53</v>
      </c>
      <c r="D9" s="1639"/>
      <c r="E9" s="1639"/>
      <c r="F9" s="1639"/>
      <c r="G9" s="1636" t="s">
        <v>1</v>
      </c>
      <c r="H9" s="1637"/>
      <c r="I9" s="1637"/>
      <c r="J9" s="1637"/>
      <c r="K9" s="1637"/>
      <c r="L9" s="1638"/>
    </row>
    <row r="10" spans="1:12" ht="18.75" customHeight="1">
      <c r="A10" s="888"/>
      <c r="B10" s="889"/>
      <c r="C10" s="1640" t="s">
        <v>857</v>
      </c>
      <c r="D10" s="1640"/>
      <c r="E10" s="1640"/>
      <c r="F10" s="1640"/>
      <c r="G10" s="890"/>
      <c r="H10" s="905"/>
      <c r="I10" s="906"/>
      <c r="J10" s="905"/>
      <c r="K10" s="907"/>
      <c r="L10" s="908"/>
    </row>
    <row r="11" spans="1:25" ht="18.75" customHeight="1">
      <c r="A11" s="888"/>
      <c r="B11" s="889"/>
      <c r="C11" s="904"/>
      <c r="D11" s="904"/>
      <c r="E11" s="904"/>
      <c r="F11" s="904"/>
      <c r="G11" s="890"/>
      <c r="H11" s="905"/>
      <c r="I11" s="906"/>
      <c r="J11" s="905"/>
      <c r="K11" s="907"/>
      <c r="L11" s="908"/>
      <c r="O11" s="564"/>
      <c r="P11" s="909" t="s">
        <v>891</v>
      </c>
      <c r="Q11" s="564"/>
      <c r="R11" s="564"/>
      <c r="S11" s="564"/>
      <c r="T11" s="564"/>
      <c r="U11" s="564"/>
      <c r="V11" s="564"/>
      <c r="W11" s="564"/>
      <c r="X11" s="564"/>
      <c r="Y11" s="564"/>
    </row>
    <row r="12" spans="1:25" ht="18" customHeight="1" thickBot="1">
      <c r="A12" s="888"/>
      <c r="B12" s="889"/>
      <c r="C12" s="910" t="s">
        <v>962</v>
      </c>
      <c r="D12" s="910"/>
      <c r="E12" s="911" t="s">
        <v>897</v>
      </c>
      <c r="F12" s="912"/>
      <c r="G12" s="913" t="s">
        <v>1</v>
      </c>
      <c r="H12" s="914"/>
      <c r="I12" s="906"/>
      <c r="J12" s="905"/>
      <c r="K12" s="907"/>
      <c r="L12" s="908"/>
      <c r="O12" s="564"/>
      <c r="P12" s="565"/>
      <c r="Q12" s="565"/>
      <c r="R12" s="564"/>
      <c r="S12" s="564"/>
      <c r="T12" s="564"/>
      <c r="U12" s="915" t="str">
        <f>G2</f>
        <v>Country:</v>
      </c>
      <c r="V12" s="916" t="str">
        <f>H2</f>
        <v> </v>
      </c>
      <c r="W12" s="916"/>
      <c r="X12" s="916"/>
      <c r="Y12" s="916"/>
    </row>
    <row r="13" spans="1:25" ht="18">
      <c r="A13" s="917"/>
      <c r="B13" s="918"/>
      <c r="C13" s="890"/>
      <c r="D13" s="919"/>
      <c r="E13" s="919"/>
      <c r="F13" s="919"/>
      <c r="G13" s="919"/>
      <c r="H13" s="919"/>
      <c r="I13" s="920" t="s">
        <v>1</v>
      </c>
      <c r="J13" s="921"/>
      <c r="K13" s="890"/>
      <c r="L13" s="922"/>
      <c r="O13" s="923"/>
      <c r="P13" s="1656" t="s">
        <v>1</v>
      </c>
      <c r="Q13" s="1657"/>
      <c r="R13" s="1658" t="s">
        <v>884</v>
      </c>
      <c r="S13" s="1659"/>
      <c r="T13" s="1659"/>
      <c r="U13" s="1659"/>
      <c r="V13" s="1659"/>
      <c r="W13" s="1659"/>
      <c r="X13" s="1659"/>
      <c r="Y13" s="1660"/>
    </row>
    <row r="14" spans="1:109" ht="18">
      <c r="A14" s="925" t="s">
        <v>1</v>
      </c>
      <c r="B14" s="926" t="s">
        <v>1</v>
      </c>
      <c r="C14" s="927"/>
      <c r="D14" s="260"/>
      <c r="E14" s="1645" t="s">
        <v>42</v>
      </c>
      <c r="F14" s="1643"/>
      <c r="G14" s="1643"/>
      <c r="H14" s="1646"/>
      <c r="I14" s="1643" t="s">
        <v>52</v>
      </c>
      <c r="J14" s="1643"/>
      <c r="K14" s="1643"/>
      <c r="L14" s="1644"/>
      <c r="O14" s="928" t="str">
        <f>A15</f>
        <v>Product</v>
      </c>
      <c r="P14" s="929"/>
      <c r="Q14" s="930"/>
      <c r="R14" s="1653" t="str">
        <f>E14</f>
        <v>I M P O R T</v>
      </c>
      <c r="S14" s="1654"/>
      <c r="T14" s="1654"/>
      <c r="U14" s="1655"/>
      <c r="V14" s="1653" t="str">
        <f>I14</f>
        <v>E X P O R T</v>
      </c>
      <c r="W14" s="1654"/>
      <c r="X14" s="1654"/>
      <c r="Y14" s="1661"/>
      <c r="BW14" s="931" t="s">
        <v>0</v>
      </c>
      <c r="CW14" s="931" t="s">
        <v>0</v>
      </c>
      <c r="CY14" s="931" t="s">
        <v>1</v>
      </c>
      <c r="DA14" s="931" t="s">
        <v>1</v>
      </c>
      <c r="DE14" s="931" t="s">
        <v>0</v>
      </c>
    </row>
    <row r="15" spans="1:109" ht="18">
      <c r="A15" s="925" t="s">
        <v>66</v>
      </c>
      <c r="B15" s="932" t="s">
        <v>736</v>
      </c>
      <c r="C15" s="933"/>
      <c r="D15" s="934" t="s">
        <v>147</v>
      </c>
      <c r="E15" s="1641">
        <v>2005</v>
      </c>
      <c r="F15" s="1642"/>
      <c r="G15" s="1641">
        <v>2006</v>
      </c>
      <c r="H15" s="1642"/>
      <c r="I15" s="1641">
        <v>2005</v>
      </c>
      <c r="J15" s="1642"/>
      <c r="K15" s="1647">
        <v>2006</v>
      </c>
      <c r="L15" s="1648"/>
      <c r="O15" s="935" t="str">
        <f>A16</f>
        <v>Code</v>
      </c>
      <c r="P15" s="929"/>
      <c r="Q15" s="936"/>
      <c r="R15" s="1649">
        <f>E15</f>
        <v>2005</v>
      </c>
      <c r="S15" s="1650"/>
      <c r="T15" s="1649">
        <f>G15</f>
        <v>2006</v>
      </c>
      <c r="U15" s="1650"/>
      <c r="V15" s="1649">
        <f>R15</f>
        <v>2005</v>
      </c>
      <c r="W15" s="1650"/>
      <c r="X15" s="1649">
        <f>T15</f>
        <v>2006</v>
      </c>
      <c r="Y15" s="1651"/>
      <c r="BW15" s="931" t="s">
        <v>0</v>
      </c>
      <c r="BX15" s="931" t="s">
        <v>1</v>
      </c>
      <c r="CW15" s="931" t="s">
        <v>0</v>
      </c>
      <c r="CX15" s="931" t="s">
        <v>1</v>
      </c>
      <c r="CY15" s="931" t="s">
        <v>0</v>
      </c>
      <c r="DA15" s="931" t="s">
        <v>1</v>
      </c>
      <c r="DB15" s="931" t="s">
        <v>3</v>
      </c>
      <c r="DE15" s="931" t="s">
        <v>0</v>
      </c>
    </row>
    <row r="16" spans="1:109" ht="18">
      <c r="A16" s="925" t="s">
        <v>54</v>
      </c>
      <c r="B16" s="932" t="s">
        <v>990</v>
      </c>
      <c r="C16" s="937" t="s">
        <v>66</v>
      </c>
      <c r="D16" s="934" t="s">
        <v>55</v>
      </c>
      <c r="E16" s="938" t="s">
        <v>5</v>
      </c>
      <c r="F16" s="938" t="s">
        <v>843</v>
      </c>
      <c r="G16" s="938" t="s">
        <v>5</v>
      </c>
      <c r="H16" s="938" t="s">
        <v>843</v>
      </c>
      <c r="I16" s="938" t="s">
        <v>5</v>
      </c>
      <c r="J16" s="938" t="s">
        <v>843</v>
      </c>
      <c r="K16" s="938" t="s">
        <v>5</v>
      </c>
      <c r="L16" s="939" t="s">
        <v>843</v>
      </c>
      <c r="M16" s="882"/>
      <c r="O16" s="940"/>
      <c r="P16" s="929"/>
      <c r="Q16" s="329" t="str">
        <f>C16</f>
        <v>Product</v>
      </c>
      <c r="R16" s="941" t="str">
        <f>E16</f>
        <v> Quantity</v>
      </c>
      <c r="S16" s="942" t="str">
        <f>F16</f>
        <v>Value</v>
      </c>
      <c r="T16" s="943" t="str">
        <f aca="true" t="shared" si="0" ref="T16:Y16">R16</f>
        <v> Quantity</v>
      </c>
      <c r="U16" s="942" t="str">
        <f t="shared" si="0"/>
        <v>Value</v>
      </c>
      <c r="V16" s="944" t="str">
        <f t="shared" si="0"/>
        <v> Quantity</v>
      </c>
      <c r="W16" s="942" t="str">
        <f t="shared" si="0"/>
        <v>Value</v>
      </c>
      <c r="X16" s="943" t="str">
        <f t="shared" si="0"/>
        <v> Quantity</v>
      </c>
      <c r="Y16" s="945" t="str">
        <f t="shared" si="0"/>
        <v>Value</v>
      </c>
      <c r="BW16" s="931" t="s">
        <v>0</v>
      </c>
      <c r="BX16" s="931" t="s">
        <v>4</v>
      </c>
      <c r="BY16" s="931" t="s">
        <v>0</v>
      </c>
      <c r="BZ16" s="931" t="s">
        <v>6</v>
      </c>
      <c r="CA16" s="931" t="s">
        <v>7</v>
      </c>
      <c r="CB16" s="931" t="s">
        <v>8</v>
      </c>
      <c r="CC16" s="931" t="s">
        <v>0</v>
      </c>
      <c r="CD16" s="931" t="s">
        <v>6</v>
      </c>
      <c r="CE16" s="931" t="s">
        <v>7</v>
      </c>
      <c r="CF16" s="931" t="s">
        <v>0</v>
      </c>
      <c r="CG16" s="931" t="s">
        <v>6</v>
      </c>
      <c r="CH16" s="931" t="s">
        <v>7</v>
      </c>
      <c r="CI16" s="931" t="s">
        <v>0</v>
      </c>
      <c r="CJ16" s="931" t="s">
        <v>6</v>
      </c>
      <c r="CK16" s="931" t="s">
        <v>7</v>
      </c>
      <c r="CL16" s="931" t="s">
        <v>0</v>
      </c>
      <c r="CM16" s="931" t="s">
        <v>6</v>
      </c>
      <c r="CN16" s="931" t="s">
        <v>7</v>
      </c>
      <c r="CO16" s="931" t="s">
        <v>0</v>
      </c>
      <c r="CW16" s="931" t="s">
        <v>0</v>
      </c>
      <c r="CX16" s="931" t="s">
        <v>4</v>
      </c>
      <c r="CY16" s="931" t="s">
        <v>0</v>
      </c>
      <c r="CZ16" s="931" t="s">
        <v>2</v>
      </c>
      <c r="DA16" s="931" t="s">
        <v>0</v>
      </c>
      <c r="DB16" s="931" t="s">
        <v>9</v>
      </c>
      <c r="DC16" s="931" t="s">
        <v>0</v>
      </c>
      <c r="DD16" s="931" t="s">
        <v>10</v>
      </c>
      <c r="DE16" s="931" t="s">
        <v>0</v>
      </c>
    </row>
    <row r="17" spans="1:109" s="954" customFormat="1" ht="18">
      <c r="A17" s="946" t="s">
        <v>83</v>
      </c>
      <c r="B17" s="947" t="s">
        <v>189</v>
      </c>
      <c r="C17" s="948" t="s">
        <v>981</v>
      </c>
      <c r="D17" s="949" t="s">
        <v>944</v>
      </c>
      <c r="E17" s="950"/>
      <c r="F17" s="951"/>
      <c r="G17" s="950"/>
      <c r="H17" s="952"/>
      <c r="I17" s="950"/>
      <c r="J17" s="952"/>
      <c r="K17" s="950"/>
      <c r="L17" s="953"/>
      <c r="O17" s="767" t="str">
        <f>A17</f>
        <v>1.2.C</v>
      </c>
      <c r="P17" s="947" t="s">
        <v>189</v>
      </c>
      <c r="Q17" s="766" t="str">
        <f aca="true" t="shared" si="1" ref="Q17:Q38">D17</f>
        <v>1000 m3</v>
      </c>
      <c r="R17" s="768">
        <f>IF(E17='JQ2-Trade'!D14,0,"Check JQ2 - item should be identical")</f>
        <v>0</v>
      </c>
      <c r="S17" s="768">
        <f>IF(F17='JQ2-Trade'!E14,0,"Check JQ2 - item should be identical")</f>
        <v>0</v>
      </c>
      <c r="T17" s="768">
        <f>IF(G17='JQ2-Trade'!F14,0,"Check JQ2 - item should be identical")</f>
        <v>0</v>
      </c>
      <c r="U17" s="768">
        <f>IF(H17='JQ2-Trade'!G14,0,"Check JQ2 - item should be identical")</f>
        <v>0</v>
      </c>
      <c r="V17" s="768">
        <f>IF(I17='JQ2-Trade'!H14,0,"Check JQ2 - item should be identical")</f>
        <v>0</v>
      </c>
      <c r="W17" s="768">
        <f>IF(J17='JQ2-Trade'!I14,0,"Check JQ2 - item should be identical")</f>
        <v>0</v>
      </c>
      <c r="X17" s="768">
        <f>IF(K17='JQ2-Trade'!J14,0,"Check JQ2 - item should be identical")</f>
        <v>0</v>
      </c>
      <c r="Y17" s="769">
        <f>IF(L17='JQ2-Trade'!K14,0,"Check JQ2 - item should be identical")</f>
        <v>0</v>
      </c>
      <c r="BW17" s="955" t="s">
        <v>0</v>
      </c>
      <c r="BX17" s="955" t="s">
        <v>12</v>
      </c>
      <c r="BY17" s="955" t="s">
        <v>0</v>
      </c>
      <c r="BZ17" s="954" t="e">
        <f>#REF!-(#REF!+#REF!)</f>
        <v>#REF!</v>
      </c>
      <c r="CB17" s="954" t="e">
        <f>#REF!-(#REF!+#REF!)</f>
        <v>#REF!</v>
      </c>
      <c r="CC17" s="955" t="s">
        <v>0</v>
      </c>
      <c r="CE17" s="954" t="e">
        <f>E17-(#REF!+E19)</f>
        <v>#REF!</v>
      </c>
      <c r="CF17" s="955" t="s">
        <v>0</v>
      </c>
      <c r="CH17" s="954" t="e">
        <f>#REF!-(#REF!+#REF!)</f>
        <v>#REF!</v>
      </c>
      <c r="CI17" s="955" t="s">
        <v>0</v>
      </c>
      <c r="CK17" s="954" t="e">
        <f>G17-(#REF!+G19)</f>
        <v>#REF!</v>
      </c>
      <c r="CL17" s="955" t="s">
        <v>0</v>
      </c>
      <c r="CN17" s="954" t="e">
        <f>H17-(#REF!+H19)</f>
        <v>#REF!</v>
      </c>
      <c r="CO17" s="955" t="s">
        <v>0</v>
      </c>
      <c r="CW17" s="955" t="s">
        <v>0</v>
      </c>
      <c r="CX17" s="955" t="s">
        <v>12</v>
      </c>
      <c r="CY17" s="955" t="s">
        <v>0</v>
      </c>
      <c r="CZ17" s="954">
        <v>1861</v>
      </c>
      <c r="DA17" s="955" t="s">
        <v>0</v>
      </c>
      <c r="DC17" s="955" t="s">
        <v>0</v>
      </c>
      <c r="DE17" s="955" t="s">
        <v>0</v>
      </c>
    </row>
    <row r="18" spans="1:109" s="954" customFormat="1" ht="18">
      <c r="A18" s="956"/>
      <c r="B18" s="957" t="s">
        <v>818</v>
      </c>
      <c r="C18" s="958" t="s">
        <v>986</v>
      </c>
      <c r="D18" s="949" t="s">
        <v>944</v>
      </c>
      <c r="E18" s="950"/>
      <c r="F18" s="951"/>
      <c r="G18" s="950"/>
      <c r="H18" s="952"/>
      <c r="I18" s="950"/>
      <c r="J18" s="952"/>
      <c r="K18" s="950"/>
      <c r="L18" s="953"/>
      <c r="O18" s="959"/>
      <c r="P18" s="957" t="s">
        <v>818</v>
      </c>
      <c r="Q18" s="960" t="str">
        <f t="shared" si="1"/>
        <v>1000 m3</v>
      </c>
      <c r="R18" s="961">
        <f aca="true" t="shared" si="2" ref="R18:Y20">IF(E$18+E$19+E$20=E$17,0,"sum of subitems should equal total")</f>
        <v>0</v>
      </c>
      <c r="S18" s="768">
        <f t="shared" si="2"/>
        <v>0</v>
      </c>
      <c r="T18" s="768">
        <f t="shared" si="2"/>
        <v>0</v>
      </c>
      <c r="U18" s="768">
        <f t="shared" si="2"/>
        <v>0</v>
      </c>
      <c r="V18" s="768">
        <f t="shared" si="2"/>
        <v>0</v>
      </c>
      <c r="W18" s="768">
        <f t="shared" si="2"/>
        <v>0</v>
      </c>
      <c r="X18" s="768">
        <f t="shared" si="2"/>
        <v>0</v>
      </c>
      <c r="Y18" s="769">
        <f t="shared" si="2"/>
        <v>0</v>
      </c>
      <c r="BW18" s="955" t="s">
        <v>0</v>
      </c>
      <c r="BX18" s="955" t="s">
        <v>15</v>
      </c>
      <c r="BY18" s="955" t="s">
        <v>0</v>
      </c>
      <c r="BZ18" s="954" t="e">
        <f>#REF!-(#REF!+#REF!)</f>
        <v>#REF!</v>
      </c>
      <c r="CA18" s="955" t="s">
        <v>14</v>
      </c>
      <c r="CB18" s="955" t="s">
        <v>13</v>
      </c>
      <c r="CC18" s="955" t="s">
        <v>0</v>
      </c>
      <c r="CD18" s="955" t="s">
        <v>14</v>
      </c>
      <c r="CE18" s="955" t="s">
        <v>13</v>
      </c>
      <c r="CF18" s="955" t="s">
        <v>0</v>
      </c>
      <c r="CG18" s="955" t="s">
        <v>14</v>
      </c>
      <c r="CH18" s="955" t="s">
        <v>13</v>
      </c>
      <c r="CI18" s="955" t="s">
        <v>0</v>
      </c>
      <c r="CJ18" s="955" t="s">
        <v>14</v>
      </c>
      <c r="CK18" s="955" t="s">
        <v>13</v>
      </c>
      <c r="CL18" s="955" t="s">
        <v>0</v>
      </c>
      <c r="CM18" s="955" t="s">
        <v>14</v>
      </c>
      <c r="CN18" s="955" t="s">
        <v>13</v>
      </c>
      <c r="CO18" s="955" t="s">
        <v>0</v>
      </c>
      <c r="CW18" s="955" t="s">
        <v>0</v>
      </c>
      <c r="CX18" s="955" t="s">
        <v>15</v>
      </c>
      <c r="CY18" s="955" t="s">
        <v>0</v>
      </c>
      <c r="CZ18" s="954">
        <v>1629</v>
      </c>
      <c r="DA18" s="955" t="s">
        <v>0</v>
      </c>
      <c r="DB18" s="955" t="s">
        <v>16</v>
      </c>
      <c r="DC18" s="955" t="s">
        <v>0</v>
      </c>
      <c r="DD18" s="955" t="s">
        <v>17</v>
      </c>
      <c r="DE18" s="955" t="s">
        <v>0</v>
      </c>
    </row>
    <row r="19" spans="1:109" s="954" customFormat="1" ht="18">
      <c r="A19" s="956"/>
      <c r="B19" s="957" t="s">
        <v>818</v>
      </c>
      <c r="C19" s="962" t="s">
        <v>987</v>
      </c>
      <c r="D19" s="949" t="s">
        <v>944</v>
      </c>
      <c r="E19" s="963"/>
      <c r="F19" s="964"/>
      <c r="G19" s="965"/>
      <c r="H19" s="966"/>
      <c r="I19" s="965"/>
      <c r="J19" s="966"/>
      <c r="K19" s="965"/>
      <c r="L19" s="967"/>
      <c r="O19" s="959"/>
      <c r="P19" s="957" t="s">
        <v>818</v>
      </c>
      <c r="Q19" s="960" t="str">
        <f t="shared" si="1"/>
        <v>1000 m3</v>
      </c>
      <c r="R19" s="768">
        <f t="shared" si="2"/>
        <v>0</v>
      </c>
      <c r="S19" s="768">
        <f t="shared" si="2"/>
        <v>0</v>
      </c>
      <c r="T19" s="768">
        <f t="shared" si="2"/>
        <v>0</v>
      </c>
      <c r="U19" s="768">
        <f t="shared" si="2"/>
        <v>0</v>
      </c>
      <c r="V19" s="768">
        <f t="shared" si="2"/>
        <v>0</v>
      </c>
      <c r="W19" s="768">
        <f t="shared" si="2"/>
        <v>0</v>
      </c>
      <c r="X19" s="768">
        <f t="shared" si="2"/>
        <v>0</v>
      </c>
      <c r="Y19" s="769">
        <f t="shared" si="2"/>
        <v>0</v>
      </c>
      <c r="BW19" s="955" t="s">
        <v>0</v>
      </c>
      <c r="BX19" s="955" t="s">
        <v>18</v>
      </c>
      <c r="BY19" s="955" t="s">
        <v>0</v>
      </c>
      <c r="BZ19" s="954" t="e">
        <f>#REF!-(#REF!+#REF!)</f>
        <v>#REF!</v>
      </c>
      <c r="CA19" s="954" t="e">
        <f>#REF!-(#REF!+#REF!+#REF!)</f>
        <v>#REF!</v>
      </c>
      <c r="CB19" s="955" t="s">
        <v>14</v>
      </c>
      <c r="CC19" s="955" t="s">
        <v>0</v>
      </c>
      <c r="CE19" s="955" t="s">
        <v>14</v>
      </c>
      <c r="CF19" s="955" t="s">
        <v>0</v>
      </c>
      <c r="CH19" s="955" t="s">
        <v>14</v>
      </c>
      <c r="CI19" s="955" t="s">
        <v>0</v>
      </c>
      <c r="CK19" s="955" t="s">
        <v>14</v>
      </c>
      <c r="CL19" s="955" t="s">
        <v>0</v>
      </c>
      <c r="CN19" s="955" t="s">
        <v>14</v>
      </c>
      <c r="CO19" s="955" t="s">
        <v>0</v>
      </c>
      <c r="CW19" s="955" t="s">
        <v>0</v>
      </c>
      <c r="CX19" s="955" t="s">
        <v>18</v>
      </c>
      <c r="CY19" s="955" t="s">
        <v>0</v>
      </c>
      <c r="CZ19" s="954">
        <v>1865</v>
      </c>
      <c r="DA19" s="955" t="s">
        <v>0</v>
      </c>
      <c r="DC19" s="955" t="s">
        <v>0</v>
      </c>
      <c r="DE19" s="955" t="s">
        <v>0</v>
      </c>
    </row>
    <row r="20" spans="1:109" s="954" customFormat="1" ht="18">
      <c r="A20" s="956"/>
      <c r="B20" s="968" t="s">
        <v>818</v>
      </c>
      <c r="C20" s="969" t="s">
        <v>1013</v>
      </c>
      <c r="D20" s="949" t="s">
        <v>944</v>
      </c>
      <c r="E20" s="965"/>
      <c r="F20" s="964"/>
      <c r="G20" s="965"/>
      <c r="H20" s="966"/>
      <c r="I20" s="965"/>
      <c r="J20" s="966"/>
      <c r="K20" s="965"/>
      <c r="L20" s="967"/>
      <c r="O20" s="959"/>
      <c r="P20" s="968" t="s">
        <v>818</v>
      </c>
      <c r="Q20" s="970" t="str">
        <f t="shared" si="1"/>
        <v>1000 m3</v>
      </c>
      <c r="R20" s="768">
        <f t="shared" si="2"/>
        <v>0</v>
      </c>
      <c r="S20" s="768">
        <f t="shared" si="2"/>
        <v>0</v>
      </c>
      <c r="T20" s="768">
        <f t="shared" si="2"/>
        <v>0</v>
      </c>
      <c r="U20" s="768">
        <f t="shared" si="2"/>
        <v>0</v>
      </c>
      <c r="V20" s="768">
        <f t="shared" si="2"/>
        <v>0</v>
      </c>
      <c r="W20" s="768">
        <f t="shared" si="2"/>
        <v>0</v>
      </c>
      <c r="X20" s="768">
        <f t="shared" si="2"/>
        <v>0</v>
      </c>
      <c r="Y20" s="769">
        <f t="shared" si="2"/>
        <v>0</v>
      </c>
      <c r="BW20" s="955"/>
      <c r="BX20" s="955"/>
      <c r="BY20" s="955"/>
      <c r="CB20" s="955"/>
      <c r="CC20" s="955"/>
      <c r="CE20" s="955"/>
      <c r="CF20" s="955"/>
      <c r="CH20" s="955"/>
      <c r="CI20" s="955"/>
      <c r="CK20" s="955"/>
      <c r="CL20" s="955"/>
      <c r="CN20" s="955"/>
      <c r="CO20" s="955"/>
      <c r="CW20" s="955"/>
      <c r="CX20" s="955"/>
      <c r="CY20" s="955"/>
      <c r="DA20" s="955"/>
      <c r="DC20" s="955"/>
      <c r="DE20" s="955"/>
    </row>
    <row r="21" spans="1:109" s="954" customFormat="1" ht="18">
      <c r="A21" s="946" t="s">
        <v>171</v>
      </c>
      <c r="B21" s="957" t="s">
        <v>190</v>
      </c>
      <c r="C21" s="948" t="s">
        <v>980</v>
      </c>
      <c r="D21" s="949" t="s">
        <v>944</v>
      </c>
      <c r="E21" s="950"/>
      <c r="F21" s="951"/>
      <c r="G21" s="950"/>
      <c r="H21" s="952"/>
      <c r="I21" s="950"/>
      <c r="J21" s="952"/>
      <c r="K21" s="950"/>
      <c r="L21" s="953"/>
      <c r="O21" s="767" t="str">
        <f>A21</f>
        <v>1.2.NC</v>
      </c>
      <c r="P21" s="957" t="s">
        <v>190</v>
      </c>
      <c r="Q21" s="766" t="str">
        <f t="shared" si="1"/>
        <v>1000 m3</v>
      </c>
      <c r="R21" s="768">
        <f>IF(E21='JQ2-Trade'!D15,0,"Check JQ2 - item should be identical")</f>
        <v>0</v>
      </c>
      <c r="S21" s="768">
        <f>IF(F21='JQ2-Trade'!E15,0,"Check JQ2 - item should be identical")</f>
        <v>0</v>
      </c>
      <c r="T21" s="768">
        <f>IF(G21='JQ2-Trade'!F15,0,"Check JQ2 - item should be identical")</f>
        <v>0</v>
      </c>
      <c r="U21" s="768">
        <f>IF(H21='JQ2-Trade'!G15,0,"Check JQ2 - item should be identical")</f>
        <v>0</v>
      </c>
      <c r="V21" s="768">
        <f>IF(I21='JQ2-Trade'!H15,0,"Check JQ2 - item should be identical")</f>
        <v>0</v>
      </c>
      <c r="W21" s="768">
        <f>IF(J21='JQ2-Trade'!I15,0,"Check JQ2 - item should be identical")</f>
        <v>0</v>
      </c>
      <c r="X21" s="768">
        <f>IF(K21='JQ2-Trade'!J15,0,"Check JQ2 - item should be identical")</f>
        <v>0</v>
      </c>
      <c r="Y21" s="769">
        <f>IF(L21='JQ2-Trade'!K15,0,"Check JQ2 - item should be identical")</f>
        <v>0</v>
      </c>
      <c r="BW21" s="955"/>
      <c r="BX21" s="955"/>
      <c r="BY21" s="955"/>
      <c r="CB21" s="955"/>
      <c r="CC21" s="955"/>
      <c r="CE21" s="955"/>
      <c r="CF21" s="955"/>
      <c r="CH21" s="955"/>
      <c r="CI21" s="955"/>
      <c r="CK21" s="955"/>
      <c r="CL21" s="955"/>
      <c r="CN21" s="955"/>
      <c r="CO21" s="955"/>
      <c r="CW21" s="955"/>
      <c r="CX21" s="955"/>
      <c r="CY21" s="955"/>
      <c r="DA21" s="955"/>
      <c r="DC21" s="955"/>
      <c r="DE21" s="955"/>
    </row>
    <row r="22" spans="1:109" s="954" customFormat="1" ht="18">
      <c r="A22" s="956"/>
      <c r="B22" s="957" t="s">
        <v>819</v>
      </c>
      <c r="C22" s="958" t="s">
        <v>856</v>
      </c>
      <c r="D22" s="949" t="s">
        <v>944</v>
      </c>
      <c r="E22" s="965"/>
      <c r="F22" s="964"/>
      <c r="G22" s="965"/>
      <c r="H22" s="966"/>
      <c r="I22" s="965"/>
      <c r="J22" s="966"/>
      <c r="K22" s="965"/>
      <c r="L22" s="967"/>
      <c r="O22" s="959"/>
      <c r="P22" s="957" t="s">
        <v>819</v>
      </c>
      <c r="Q22" s="960" t="str">
        <f t="shared" si="1"/>
        <v>1000 m3</v>
      </c>
      <c r="R22" s="768">
        <f>IF(E21-E22='JQ2-Trade'!D16,0,"1.2.NC.O should equal 1.2.NC-1.2.NC.T from JQ2")</f>
        <v>0</v>
      </c>
      <c r="S22" s="768">
        <f>IF(F21-F22='JQ2-Trade'!E16,0,"1.2.NC.O should equal 1.2.NC-1.2.NC.T from JQ2")</f>
        <v>0</v>
      </c>
      <c r="T22" s="768">
        <f>IF(G21-G22='JQ2-Trade'!F16,0,"1.2.NC.O should equal 1.2.NC-1.2.NC.T from JQ2")</f>
        <v>0</v>
      </c>
      <c r="U22" s="768">
        <f>IF(H21-H22='JQ2-Trade'!G16,0,"1.2.NC.O should equal 1.2.NC-1.2.NC.T from JQ2")</f>
        <v>0</v>
      </c>
      <c r="V22" s="768">
        <f>IF(I21-I22='JQ2-Trade'!H16,0,"1.2.NC.O should equal 1.2.NC-1.2.NC.T from JQ2")</f>
        <v>0</v>
      </c>
      <c r="W22" s="768">
        <f>IF(J21-J22='JQ2-Trade'!I16,0,"1.2.NC.O should equal 1.2.NC-1.2.NC.T from JQ2")</f>
        <v>0</v>
      </c>
      <c r="X22" s="768">
        <f>IF(K21-K22='JQ2-Trade'!J16,0,"1.2.NC.O should equal 1.2.NC-1.2.NC.T from JQ2")</f>
        <v>0</v>
      </c>
      <c r="Y22" s="769">
        <f>IF(L21-L22='JQ2-Trade'!K16,0,"1.2.NC.O should equal 1.2.NC-1.2.NC.T from JQ2")</f>
        <v>0</v>
      </c>
      <c r="BW22" s="955" t="s">
        <v>0</v>
      </c>
      <c r="BY22" s="955" t="s">
        <v>0</v>
      </c>
      <c r="BZ22" s="955" t="s">
        <v>13</v>
      </c>
      <c r="CA22" s="955" t="s">
        <v>13</v>
      </c>
      <c r="CC22" s="955" t="s">
        <v>0</v>
      </c>
      <c r="CD22" s="955" t="s">
        <v>13</v>
      </c>
      <c r="CF22" s="955" t="s">
        <v>0</v>
      </c>
      <c r="CG22" s="955" t="s">
        <v>13</v>
      </c>
      <c r="CI22" s="955" t="s">
        <v>0</v>
      </c>
      <c r="CJ22" s="955" t="s">
        <v>13</v>
      </c>
      <c r="CL22" s="955" t="s">
        <v>0</v>
      </c>
      <c r="CM22" s="955" t="s">
        <v>13</v>
      </c>
      <c r="CO22" s="955" t="s">
        <v>0</v>
      </c>
      <c r="CW22" s="955" t="s">
        <v>0</v>
      </c>
      <c r="CY22" s="955" t="s">
        <v>0</v>
      </c>
      <c r="DA22" s="955" t="s">
        <v>0</v>
      </c>
      <c r="DC22" s="955" t="s">
        <v>0</v>
      </c>
      <c r="DE22" s="955" t="s">
        <v>0</v>
      </c>
    </row>
    <row r="23" spans="1:109" s="954" customFormat="1" ht="18">
      <c r="A23" s="956"/>
      <c r="B23" s="957" t="s">
        <v>820</v>
      </c>
      <c r="C23" s="1290" t="s">
        <v>982</v>
      </c>
      <c r="D23" s="949" t="s">
        <v>944</v>
      </c>
      <c r="E23" s="965"/>
      <c r="F23" s="964"/>
      <c r="G23" s="965"/>
      <c r="H23" s="966"/>
      <c r="I23" s="965"/>
      <c r="J23" s="966"/>
      <c r="K23" s="965"/>
      <c r="L23" s="967"/>
      <c r="O23" s="959"/>
      <c r="P23" s="957" t="s">
        <v>820</v>
      </c>
      <c r="Q23" s="960" t="str">
        <f t="shared" si="1"/>
        <v>1000 m3</v>
      </c>
      <c r="R23" s="768">
        <f aca="true" t="shared" si="3" ref="R23:Y27">IF(E$23+E$24+E$25+E$26+E$27=E$22,0,"sum of subitems should equal total")</f>
        <v>0</v>
      </c>
      <c r="S23" s="768">
        <f t="shared" si="3"/>
        <v>0</v>
      </c>
      <c r="T23" s="768">
        <f t="shared" si="3"/>
        <v>0</v>
      </c>
      <c r="U23" s="768">
        <f t="shared" si="3"/>
        <v>0</v>
      </c>
      <c r="V23" s="768">
        <f t="shared" si="3"/>
        <v>0</v>
      </c>
      <c r="W23" s="768">
        <f t="shared" si="3"/>
        <v>0</v>
      </c>
      <c r="X23" s="768">
        <f t="shared" si="3"/>
        <v>0</v>
      </c>
      <c r="Y23" s="769">
        <f t="shared" si="3"/>
        <v>0</v>
      </c>
      <c r="BW23" s="955"/>
      <c r="BX23" s="955"/>
      <c r="BY23" s="955"/>
      <c r="BZ23" s="955"/>
      <c r="CC23" s="955"/>
      <c r="CF23" s="955"/>
      <c r="CI23" s="955"/>
      <c r="CL23" s="955"/>
      <c r="CO23" s="955"/>
      <c r="CW23" s="955"/>
      <c r="CX23" s="955"/>
      <c r="CY23" s="955"/>
      <c r="DA23" s="955"/>
      <c r="DC23" s="955"/>
      <c r="DE23" s="955"/>
    </row>
    <row r="24" spans="1:109" s="971" customFormat="1" ht="18">
      <c r="A24" s="956"/>
      <c r="B24" s="957" t="s">
        <v>821</v>
      </c>
      <c r="C24" s="1290" t="s">
        <v>983</v>
      </c>
      <c r="D24" s="949" t="s">
        <v>944</v>
      </c>
      <c r="E24" s="950"/>
      <c r="F24" s="951"/>
      <c r="G24" s="950"/>
      <c r="H24" s="952"/>
      <c r="I24" s="950"/>
      <c r="J24" s="952"/>
      <c r="K24" s="950"/>
      <c r="L24" s="953"/>
      <c r="O24" s="959"/>
      <c r="P24" s="957" t="s">
        <v>821</v>
      </c>
      <c r="Q24" s="960" t="str">
        <f t="shared" si="1"/>
        <v>1000 m3</v>
      </c>
      <c r="R24" s="768">
        <f t="shared" si="3"/>
        <v>0</v>
      </c>
      <c r="S24" s="768">
        <f t="shared" si="3"/>
        <v>0</v>
      </c>
      <c r="T24" s="768">
        <f t="shared" si="3"/>
        <v>0</v>
      </c>
      <c r="U24" s="768">
        <f t="shared" si="3"/>
        <v>0</v>
      </c>
      <c r="V24" s="768">
        <f t="shared" si="3"/>
        <v>0</v>
      </c>
      <c r="W24" s="768">
        <f t="shared" si="3"/>
        <v>0</v>
      </c>
      <c r="X24" s="768">
        <f t="shared" si="3"/>
        <v>0</v>
      </c>
      <c r="Y24" s="769">
        <f t="shared" si="3"/>
        <v>0</v>
      </c>
      <c r="BW24" s="972"/>
      <c r="BY24" s="972"/>
      <c r="CC24" s="972"/>
      <c r="CF24" s="972"/>
      <c r="CI24" s="972"/>
      <c r="CL24" s="972"/>
      <c r="CO24" s="972"/>
      <c r="CW24" s="972"/>
      <c r="CY24" s="972"/>
      <c r="DA24" s="972"/>
      <c r="DC24" s="972"/>
      <c r="DE24" s="972"/>
    </row>
    <row r="25" spans="1:109" s="954" customFormat="1" ht="18">
      <c r="A25" s="956"/>
      <c r="B25" s="957" t="s">
        <v>822</v>
      </c>
      <c r="C25" s="1290" t="s">
        <v>984</v>
      </c>
      <c r="D25" s="949" t="s">
        <v>944</v>
      </c>
      <c r="E25" s="965"/>
      <c r="F25" s="964"/>
      <c r="G25" s="965"/>
      <c r="H25" s="966"/>
      <c r="I25" s="965"/>
      <c r="J25" s="966"/>
      <c r="K25" s="965"/>
      <c r="L25" s="967"/>
      <c r="O25" s="959"/>
      <c r="P25" s="957" t="s">
        <v>822</v>
      </c>
      <c r="Q25" s="960" t="str">
        <f t="shared" si="1"/>
        <v>1000 m3</v>
      </c>
      <c r="R25" s="768">
        <f t="shared" si="3"/>
        <v>0</v>
      </c>
      <c r="S25" s="768">
        <f t="shared" si="3"/>
        <v>0</v>
      </c>
      <c r="T25" s="768">
        <f t="shared" si="3"/>
        <v>0</v>
      </c>
      <c r="U25" s="768">
        <f t="shared" si="3"/>
        <v>0</v>
      </c>
      <c r="V25" s="768">
        <f t="shared" si="3"/>
        <v>0</v>
      </c>
      <c r="W25" s="768">
        <f t="shared" si="3"/>
        <v>0</v>
      </c>
      <c r="X25" s="768">
        <f t="shared" si="3"/>
        <v>0</v>
      </c>
      <c r="Y25" s="769">
        <f t="shared" si="3"/>
        <v>0</v>
      </c>
      <c r="BW25" s="955" t="s">
        <v>0</v>
      </c>
      <c r="BX25" s="955" t="s">
        <v>21</v>
      </c>
      <c r="BY25" s="955" t="s">
        <v>0</v>
      </c>
      <c r="BZ25" s="954" t="e">
        <f>#REF!-(#REF!+#REF!)</f>
        <v>#REF!</v>
      </c>
      <c r="CC25" s="955" t="s">
        <v>0</v>
      </c>
      <c r="CD25" s="954">
        <f>E25-(E26+E27)</f>
        <v>0</v>
      </c>
      <c r="CF25" s="955" t="s">
        <v>0</v>
      </c>
      <c r="CG25" s="954">
        <f>F25-(F26+F27)</f>
        <v>0</v>
      </c>
      <c r="CI25" s="955" t="s">
        <v>0</v>
      </c>
      <c r="CJ25" s="954">
        <f>G25-(G26+G27)</f>
        <v>0</v>
      </c>
      <c r="CL25" s="955" t="s">
        <v>0</v>
      </c>
      <c r="CM25" s="954">
        <f>H25-(H26+H27)</f>
        <v>0</v>
      </c>
      <c r="CO25" s="955" t="s">
        <v>0</v>
      </c>
      <c r="CW25" s="955" t="s">
        <v>0</v>
      </c>
      <c r="CX25" s="955" t="s">
        <v>21</v>
      </c>
      <c r="CY25" s="955" t="s">
        <v>0</v>
      </c>
      <c r="CZ25" s="954">
        <v>1872</v>
      </c>
      <c r="DA25" s="955" t="s">
        <v>0</v>
      </c>
      <c r="DB25" s="955" t="s">
        <v>22</v>
      </c>
      <c r="DC25" s="955" t="s">
        <v>0</v>
      </c>
      <c r="DD25" s="955" t="s">
        <v>23</v>
      </c>
      <c r="DE25" s="955" t="s">
        <v>0</v>
      </c>
    </row>
    <row r="26" spans="1:109" s="954" customFormat="1" ht="18">
      <c r="A26" s="956"/>
      <c r="B26" s="957" t="s">
        <v>822</v>
      </c>
      <c r="C26" s="1290" t="s">
        <v>985</v>
      </c>
      <c r="D26" s="949" t="s">
        <v>944</v>
      </c>
      <c r="E26" s="965"/>
      <c r="F26" s="964"/>
      <c r="G26" s="965"/>
      <c r="H26" s="966"/>
      <c r="I26" s="965"/>
      <c r="J26" s="966"/>
      <c r="K26" s="965"/>
      <c r="L26" s="967"/>
      <c r="O26" s="959"/>
      <c r="P26" s="957" t="s">
        <v>822</v>
      </c>
      <c r="Q26" s="960" t="str">
        <f t="shared" si="1"/>
        <v>1000 m3</v>
      </c>
      <c r="R26" s="768">
        <f t="shared" si="3"/>
        <v>0</v>
      </c>
      <c r="S26" s="768">
        <f t="shared" si="3"/>
        <v>0</v>
      </c>
      <c r="T26" s="768">
        <f t="shared" si="3"/>
        <v>0</v>
      </c>
      <c r="U26" s="768">
        <f t="shared" si="3"/>
        <v>0</v>
      </c>
      <c r="V26" s="768">
        <f t="shared" si="3"/>
        <v>0</v>
      </c>
      <c r="W26" s="768">
        <f t="shared" si="3"/>
        <v>0</v>
      </c>
      <c r="X26" s="768">
        <f t="shared" si="3"/>
        <v>0</v>
      </c>
      <c r="Y26" s="769">
        <f t="shared" si="3"/>
        <v>0</v>
      </c>
      <c r="BW26" s="955" t="s">
        <v>0</v>
      </c>
      <c r="BX26" s="955" t="s">
        <v>19</v>
      </c>
      <c r="BY26" s="955" t="s">
        <v>0</v>
      </c>
      <c r="BZ26" s="955" t="s">
        <v>14</v>
      </c>
      <c r="CC26" s="955" t="s">
        <v>0</v>
      </c>
      <c r="CD26" s="955" t="s">
        <v>14</v>
      </c>
      <c r="CF26" s="955" t="s">
        <v>0</v>
      </c>
      <c r="CG26" s="955" t="s">
        <v>14</v>
      </c>
      <c r="CI26" s="955" t="s">
        <v>0</v>
      </c>
      <c r="CJ26" s="955" t="s">
        <v>14</v>
      </c>
      <c r="CL26" s="955" t="s">
        <v>0</v>
      </c>
      <c r="CM26" s="955" t="s">
        <v>14</v>
      </c>
      <c r="CO26" s="955" t="s">
        <v>0</v>
      </c>
      <c r="CW26" s="955" t="s">
        <v>0</v>
      </c>
      <c r="CX26" s="955" t="s">
        <v>19</v>
      </c>
      <c r="CY26" s="955" t="s">
        <v>0</v>
      </c>
      <c r="CZ26" s="954">
        <v>1632</v>
      </c>
      <c r="DA26" s="955" t="s">
        <v>0</v>
      </c>
      <c r="DB26" s="955" t="s">
        <v>24</v>
      </c>
      <c r="DC26" s="955" t="s">
        <v>0</v>
      </c>
      <c r="DD26" s="955" t="s">
        <v>25</v>
      </c>
      <c r="DE26" s="955" t="s">
        <v>0</v>
      </c>
    </row>
    <row r="27" spans="1:109" s="954" customFormat="1" ht="18">
      <c r="A27" s="956"/>
      <c r="B27" s="957" t="s">
        <v>822</v>
      </c>
      <c r="C27" s="1291" t="s">
        <v>1014</v>
      </c>
      <c r="D27" s="949" t="s">
        <v>944</v>
      </c>
      <c r="E27" s="965"/>
      <c r="F27" s="964"/>
      <c r="G27" s="965"/>
      <c r="H27" s="966"/>
      <c r="I27" s="965"/>
      <c r="J27" s="966"/>
      <c r="K27" s="965"/>
      <c r="L27" s="967"/>
      <c r="O27" s="959"/>
      <c r="P27" s="957" t="s">
        <v>822</v>
      </c>
      <c r="Q27" s="970" t="str">
        <f t="shared" si="1"/>
        <v>1000 m3</v>
      </c>
      <c r="R27" s="768">
        <f t="shared" si="3"/>
        <v>0</v>
      </c>
      <c r="S27" s="768">
        <f t="shared" si="3"/>
        <v>0</v>
      </c>
      <c r="T27" s="768">
        <f t="shared" si="3"/>
        <v>0</v>
      </c>
      <c r="U27" s="768">
        <f t="shared" si="3"/>
        <v>0</v>
      </c>
      <c r="V27" s="768">
        <f t="shared" si="3"/>
        <v>0</v>
      </c>
      <c r="W27" s="768">
        <f t="shared" si="3"/>
        <v>0</v>
      </c>
      <c r="X27" s="768">
        <f t="shared" si="3"/>
        <v>0</v>
      </c>
      <c r="Y27" s="769">
        <f t="shared" si="3"/>
        <v>0</v>
      </c>
      <c r="BW27" s="955" t="s">
        <v>0</v>
      </c>
      <c r="BX27" s="955" t="s">
        <v>20</v>
      </c>
      <c r="BY27" s="955" t="s">
        <v>0</v>
      </c>
      <c r="BZ27" s="955" t="s">
        <v>14</v>
      </c>
      <c r="CC27" s="955" t="s">
        <v>0</v>
      </c>
      <c r="CD27" s="955" t="s">
        <v>14</v>
      </c>
      <c r="CF27" s="955" t="s">
        <v>0</v>
      </c>
      <c r="CG27" s="955" t="s">
        <v>14</v>
      </c>
      <c r="CI27" s="955" t="s">
        <v>0</v>
      </c>
      <c r="CJ27" s="955" t="s">
        <v>14</v>
      </c>
      <c r="CL27" s="955" t="s">
        <v>0</v>
      </c>
      <c r="CM27" s="955" t="s">
        <v>14</v>
      </c>
      <c r="CO27" s="955" t="s">
        <v>0</v>
      </c>
      <c r="CW27" s="955" t="s">
        <v>0</v>
      </c>
      <c r="CX27" s="955" t="s">
        <v>20</v>
      </c>
      <c r="CY27" s="955" t="s">
        <v>0</v>
      </c>
      <c r="CZ27" s="954">
        <v>1633</v>
      </c>
      <c r="DA27" s="955" t="s">
        <v>0</v>
      </c>
      <c r="DB27" s="955" t="s">
        <v>26</v>
      </c>
      <c r="DC27" s="955" t="s">
        <v>0</v>
      </c>
      <c r="DD27" s="955" t="s">
        <v>27</v>
      </c>
      <c r="DE27" s="955" t="s">
        <v>0</v>
      </c>
    </row>
    <row r="28" spans="1:109" s="954" customFormat="1" ht="18">
      <c r="A28" s="946" t="s">
        <v>88</v>
      </c>
      <c r="B28" s="973" t="s">
        <v>823</v>
      </c>
      <c r="C28" s="948" t="s">
        <v>988</v>
      </c>
      <c r="D28" s="949" t="s">
        <v>944</v>
      </c>
      <c r="E28" s="950"/>
      <c r="F28" s="952"/>
      <c r="G28" s="950"/>
      <c r="H28" s="952"/>
      <c r="I28" s="950"/>
      <c r="J28" s="952"/>
      <c r="K28" s="950"/>
      <c r="L28" s="953"/>
      <c r="O28" s="767" t="str">
        <f>A28</f>
        <v>5.C</v>
      </c>
      <c r="P28" s="973" t="s">
        <v>823</v>
      </c>
      <c r="Q28" s="766" t="str">
        <f t="shared" si="1"/>
        <v>1000 m3</v>
      </c>
      <c r="R28" s="768">
        <f>IF(E28='JQ2-Trade'!D21,0,"Check JQ2 - item should be identical")</f>
        <v>0</v>
      </c>
      <c r="S28" s="768">
        <f>IF(F28='JQ2-Trade'!E21,0,"Check JQ2 - item should be identical")</f>
        <v>0</v>
      </c>
      <c r="T28" s="768">
        <f>IF(G28='JQ2-Trade'!F21,0,"Check JQ2 - item should be identical")</f>
        <v>0</v>
      </c>
      <c r="U28" s="768">
        <f>IF(H28='JQ2-Trade'!G21,0,"Check JQ2 - item should be identical")</f>
        <v>0</v>
      </c>
      <c r="V28" s="768">
        <f>IF(I28='JQ2-Trade'!H21,0,"Check JQ2 - item should be identical")</f>
        <v>0</v>
      </c>
      <c r="W28" s="768">
        <f>IF(J28='JQ2-Trade'!I21,0,"Check JQ2 - item should be identical")</f>
        <v>0</v>
      </c>
      <c r="X28" s="768">
        <f>IF(K28='JQ2-Trade'!J21,0,"Check JQ2 - item should be identical")</f>
        <v>0</v>
      </c>
      <c r="Y28" s="769">
        <f>IF(L28='JQ2-Trade'!K21,0,"Check JQ2 - item should be identical")</f>
        <v>0</v>
      </c>
      <c r="BW28" s="955" t="s">
        <v>0</v>
      </c>
      <c r="BX28" s="955" t="s">
        <v>28</v>
      </c>
      <c r="BY28" s="955" t="s">
        <v>0</v>
      </c>
      <c r="CA28" s="955" t="s">
        <v>14</v>
      </c>
      <c r="CC28" s="955" t="s">
        <v>0</v>
      </c>
      <c r="CE28" s="955" t="s">
        <v>14</v>
      </c>
      <c r="CF28" s="955" t="s">
        <v>0</v>
      </c>
      <c r="CH28" s="955" t="s">
        <v>14</v>
      </c>
      <c r="CI28" s="955" t="s">
        <v>0</v>
      </c>
      <c r="CK28" s="955" t="s">
        <v>14</v>
      </c>
      <c r="CL28" s="955" t="s">
        <v>0</v>
      </c>
      <c r="CN28" s="955" t="s">
        <v>14</v>
      </c>
      <c r="CO28" s="955" t="s">
        <v>0</v>
      </c>
      <c r="CW28" s="955" t="s">
        <v>0</v>
      </c>
      <c r="CX28" s="955" t="s">
        <v>28</v>
      </c>
      <c r="CY28" s="955" t="s">
        <v>0</v>
      </c>
      <c r="CZ28" s="954">
        <v>1634</v>
      </c>
      <c r="DA28" s="955" t="s">
        <v>0</v>
      </c>
      <c r="DB28" s="955" t="s">
        <v>29</v>
      </c>
      <c r="DC28" s="955" t="s">
        <v>0</v>
      </c>
      <c r="DD28" s="955" t="s">
        <v>30</v>
      </c>
      <c r="DE28" s="955" t="s">
        <v>0</v>
      </c>
    </row>
    <row r="29" spans="1:109" s="954" customFormat="1" ht="18">
      <c r="A29" s="956"/>
      <c r="B29" s="973" t="s">
        <v>824</v>
      </c>
      <c r="C29" s="958" t="s">
        <v>986</v>
      </c>
      <c r="D29" s="949" t="s">
        <v>944</v>
      </c>
      <c r="E29" s="965"/>
      <c r="F29" s="966"/>
      <c r="G29" s="965"/>
      <c r="H29" s="966"/>
      <c r="I29" s="965"/>
      <c r="J29" s="966"/>
      <c r="K29" s="965"/>
      <c r="L29" s="967"/>
      <c r="O29" s="959"/>
      <c r="P29" s="973" t="s">
        <v>824</v>
      </c>
      <c r="Q29" s="960" t="str">
        <f t="shared" si="1"/>
        <v>1000 m3</v>
      </c>
      <c r="R29" s="768">
        <f aca="true" t="shared" si="4" ref="R29:Y31">IF(E$29+E$30+E$31=E$28,0,"sum of subitems should equal total")</f>
        <v>0</v>
      </c>
      <c r="S29" s="768">
        <f t="shared" si="4"/>
        <v>0</v>
      </c>
      <c r="T29" s="768">
        <f t="shared" si="4"/>
        <v>0</v>
      </c>
      <c r="U29" s="768">
        <f t="shared" si="4"/>
        <v>0</v>
      </c>
      <c r="V29" s="768">
        <f t="shared" si="4"/>
        <v>0</v>
      </c>
      <c r="W29" s="768">
        <f t="shared" si="4"/>
        <v>0</v>
      </c>
      <c r="X29" s="768">
        <f t="shared" si="4"/>
        <v>0</v>
      </c>
      <c r="Y29" s="769">
        <f t="shared" si="4"/>
        <v>0</v>
      </c>
      <c r="BW29" s="955"/>
      <c r="BX29" s="955"/>
      <c r="BY29" s="955"/>
      <c r="CA29" s="955"/>
      <c r="CC29" s="955"/>
      <c r="CE29" s="955"/>
      <c r="CF29" s="955"/>
      <c r="CH29" s="955"/>
      <c r="CI29" s="955"/>
      <c r="CK29" s="955"/>
      <c r="CL29" s="955"/>
      <c r="CN29" s="955"/>
      <c r="CO29" s="955"/>
      <c r="CW29" s="955"/>
      <c r="CX29" s="955"/>
      <c r="CY29" s="955"/>
      <c r="DA29" s="955"/>
      <c r="DB29" s="955"/>
      <c r="DC29" s="955"/>
      <c r="DD29" s="955"/>
      <c r="DE29" s="955"/>
    </row>
    <row r="30" spans="1:109" s="954" customFormat="1" ht="18">
      <c r="A30" s="956"/>
      <c r="B30" s="973" t="s">
        <v>824</v>
      </c>
      <c r="C30" s="962" t="s">
        <v>987</v>
      </c>
      <c r="D30" s="949" t="s">
        <v>944</v>
      </c>
      <c r="E30" s="950"/>
      <c r="F30" s="952"/>
      <c r="G30" s="950"/>
      <c r="H30" s="952"/>
      <c r="I30" s="950"/>
      <c r="J30" s="952"/>
      <c r="K30" s="950"/>
      <c r="L30" s="953"/>
      <c r="O30" s="959"/>
      <c r="P30" s="973" t="s">
        <v>824</v>
      </c>
      <c r="Q30" s="960" t="str">
        <f t="shared" si="1"/>
        <v>1000 m3</v>
      </c>
      <c r="R30" s="768">
        <f t="shared" si="4"/>
        <v>0</v>
      </c>
      <c r="S30" s="768">
        <f t="shared" si="4"/>
        <v>0</v>
      </c>
      <c r="T30" s="768">
        <f t="shared" si="4"/>
        <v>0</v>
      </c>
      <c r="U30" s="768">
        <f t="shared" si="4"/>
        <v>0</v>
      </c>
      <c r="V30" s="768">
        <f t="shared" si="4"/>
        <v>0</v>
      </c>
      <c r="W30" s="768">
        <f t="shared" si="4"/>
        <v>0</v>
      </c>
      <c r="X30" s="768">
        <f t="shared" si="4"/>
        <v>0</v>
      </c>
      <c r="Y30" s="769">
        <f t="shared" si="4"/>
        <v>0</v>
      </c>
      <c r="BW30" s="955"/>
      <c r="BX30" s="955"/>
      <c r="BY30" s="955"/>
      <c r="CA30" s="955"/>
      <c r="CC30" s="955"/>
      <c r="CE30" s="955"/>
      <c r="CF30" s="955"/>
      <c r="CH30" s="955"/>
      <c r="CI30" s="955"/>
      <c r="CK30" s="955"/>
      <c r="CL30" s="955"/>
      <c r="CN30" s="955"/>
      <c r="CO30" s="955"/>
      <c r="CW30" s="955"/>
      <c r="CX30" s="955"/>
      <c r="CY30" s="955"/>
      <c r="DA30" s="955"/>
      <c r="DB30" s="955"/>
      <c r="DC30" s="955"/>
      <c r="DD30" s="955"/>
      <c r="DE30" s="955"/>
    </row>
    <row r="31" spans="1:109" s="954" customFormat="1" ht="18">
      <c r="A31" s="956"/>
      <c r="B31" s="974" t="s">
        <v>824</v>
      </c>
      <c r="C31" s="969" t="s">
        <v>1013</v>
      </c>
      <c r="D31" s="949" t="s">
        <v>944</v>
      </c>
      <c r="E31" s="950"/>
      <c r="F31" s="952"/>
      <c r="G31" s="950"/>
      <c r="H31" s="952"/>
      <c r="I31" s="950"/>
      <c r="J31" s="952"/>
      <c r="K31" s="950"/>
      <c r="L31" s="953"/>
      <c r="O31" s="959"/>
      <c r="P31" s="974" t="s">
        <v>824</v>
      </c>
      <c r="Q31" s="970" t="str">
        <f t="shared" si="1"/>
        <v>1000 m3</v>
      </c>
      <c r="R31" s="768">
        <f t="shared" si="4"/>
        <v>0</v>
      </c>
      <c r="S31" s="768">
        <f t="shared" si="4"/>
        <v>0</v>
      </c>
      <c r="T31" s="768">
        <f t="shared" si="4"/>
        <v>0</v>
      </c>
      <c r="U31" s="768">
        <f t="shared" si="4"/>
        <v>0</v>
      </c>
      <c r="V31" s="768">
        <f t="shared" si="4"/>
        <v>0</v>
      </c>
      <c r="W31" s="768">
        <f t="shared" si="4"/>
        <v>0</v>
      </c>
      <c r="X31" s="768">
        <f t="shared" si="4"/>
        <v>0</v>
      </c>
      <c r="Y31" s="769">
        <f t="shared" si="4"/>
        <v>0</v>
      </c>
      <c r="BW31" s="955"/>
      <c r="BX31" s="955"/>
      <c r="BY31" s="955"/>
      <c r="CA31" s="955"/>
      <c r="CC31" s="955"/>
      <c r="CE31" s="955"/>
      <c r="CF31" s="955"/>
      <c r="CH31" s="955"/>
      <c r="CI31" s="955"/>
      <c r="CK31" s="955"/>
      <c r="CL31" s="955"/>
      <c r="CN31" s="955"/>
      <c r="CO31" s="955"/>
      <c r="CW31" s="955"/>
      <c r="CX31" s="955"/>
      <c r="CY31" s="955"/>
      <c r="DA31" s="955"/>
      <c r="DB31" s="955"/>
      <c r="DC31" s="955"/>
      <c r="DD31" s="955"/>
      <c r="DE31" s="955"/>
    </row>
    <row r="32" spans="1:109" s="954" customFormat="1" ht="18">
      <c r="A32" s="946" t="s">
        <v>174</v>
      </c>
      <c r="B32" s="975" t="s">
        <v>825</v>
      </c>
      <c r="C32" s="948" t="s">
        <v>989</v>
      </c>
      <c r="D32" s="949" t="s">
        <v>944</v>
      </c>
      <c r="E32" s="950"/>
      <c r="F32" s="952"/>
      <c r="G32" s="950"/>
      <c r="H32" s="952"/>
      <c r="I32" s="950"/>
      <c r="J32" s="952"/>
      <c r="K32" s="950"/>
      <c r="L32" s="953"/>
      <c r="O32" s="767" t="str">
        <f>A32</f>
        <v>5.NC</v>
      </c>
      <c r="P32" s="975" t="s">
        <v>825</v>
      </c>
      <c r="Q32" s="766" t="str">
        <f t="shared" si="1"/>
        <v>1000 m3</v>
      </c>
      <c r="R32" s="768">
        <f>IF(E32='JQ2-Trade'!D22,0,"Check JQ2 - item should be identical")</f>
        <v>0</v>
      </c>
      <c r="S32" s="768">
        <f>IF(F32='JQ2-Trade'!E22,0,"Check JQ2 - item should be identical")</f>
        <v>0</v>
      </c>
      <c r="T32" s="768">
        <f>IF(G32='JQ2-Trade'!F22,0,"Check JQ2 - item should be identical")</f>
        <v>0</v>
      </c>
      <c r="U32" s="768">
        <f>IF(H32='JQ2-Trade'!G22,0,"Check JQ2 - item should be identical")</f>
        <v>0</v>
      </c>
      <c r="V32" s="768">
        <f>IF(I32='JQ2-Trade'!H22,0,"Check JQ2 - item should be identical")</f>
        <v>0</v>
      </c>
      <c r="W32" s="768">
        <f>IF(J32='JQ2-Trade'!I22,0,"Check JQ2 - item should be identical")</f>
        <v>0</v>
      </c>
      <c r="X32" s="768">
        <f>IF(K32='JQ2-Trade'!J22,0,"Check JQ2 - item should be identical")</f>
        <v>0</v>
      </c>
      <c r="Y32" s="769">
        <f>IF(L32='JQ2-Trade'!K22,0,"Check JQ2 - item should be identical")</f>
        <v>0</v>
      </c>
      <c r="BW32" s="955"/>
      <c r="BX32" s="955"/>
      <c r="BY32" s="955"/>
      <c r="CA32" s="955"/>
      <c r="CC32" s="955"/>
      <c r="CE32" s="955"/>
      <c r="CF32" s="955"/>
      <c r="CH32" s="955"/>
      <c r="CI32" s="955"/>
      <c r="CK32" s="955"/>
      <c r="CL32" s="955"/>
      <c r="CN32" s="955"/>
      <c r="CO32" s="955"/>
      <c r="CW32" s="955"/>
      <c r="CX32" s="955"/>
      <c r="CY32" s="955"/>
      <c r="DA32" s="955"/>
      <c r="DB32" s="955"/>
      <c r="DC32" s="955"/>
      <c r="DD32" s="955"/>
      <c r="DE32" s="955"/>
    </row>
    <row r="33" spans="1:109" s="954" customFormat="1" ht="18">
      <c r="A33" s="956"/>
      <c r="B33" s="973" t="s">
        <v>826</v>
      </c>
      <c r="C33" s="958" t="s">
        <v>856</v>
      </c>
      <c r="D33" s="949" t="s">
        <v>944</v>
      </c>
      <c r="E33" s="950"/>
      <c r="F33" s="952"/>
      <c r="G33" s="950"/>
      <c r="H33" s="952"/>
      <c r="I33" s="950"/>
      <c r="J33" s="952"/>
      <c r="K33" s="950"/>
      <c r="L33" s="953"/>
      <c r="O33" s="959"/>
      <c r="P33" s="973" t="s">
        <v>826</v>
      </c>
      <c r="Q33" s="960" t="str">
        <f t="shared" si="1"/>
        <v>1000 m3</v>
      </c>
      <c r="R33" s="768">
        <f>IF(E32-E33='JQ2-Trade'!D23,0,"1.2.NC.O should equal 1.2.NC-1.2.NC.T from JQ2")</f>
        <v>0</v>
      </c>
      <c r="S33" s="768">
        <f>IF(F32-F33='JQ2-Trade'!E23,0,"1.2.NC.O should equal 1.2.NC-1.2.NC.T from JQ2")</f>
        <v>0</v>
      </c>
      <c r="T33" s="768">
        <f>IF(G32-G33='JQ2-Trade'!F23,0,"1.2.NC.O should equal 1.2.NC-1.2.NC.T from JQ2")</f>
        <v>0</v>
      </c>
      <c r="U33" s="768">
        <f>IF(H32-H33='JQ2-Trade'!G23,0,"1.2.NC.O should equal 1.2.NC-1.2.NC.T from JQ2")</f>
        <v>0</v>
      </c>
      <c r="V33" s="768">
        <f>IF(I32-I33='JQ2-Trade'!H23,0,"1.2.NC.O should equal 1.2.NC-1.2.NC.T from JQ2")</f>
        <v>0</v>
      </c>
      <c r="W33" s="768">
        <f>IF(J32-J33='JQ2-Trade'!I23,0,"1.2.NC.O should equal 1.2.NC-1.2.NC.T from JQ2")</f>
        <v>0</v>
      </c>
      <c r="X33" s="768">
        <f>IF(K32-K33='JQ2-Trade'!J23,0,"1.2.NC.O should equal 1.2.NC-1.2.NC.T from JQ2")</f>
        <v>0</v>
      </c>
      <c r="Y33" s="769">
        <f>IF(L32-L33='JQ2-Trade'!K23,0,"1.2.NC.O should equal 1.2.NC-1.2.NC.T from JQ2")</f>
        <v>0</v>
      </c>
      <c r="BW33" s="955"/>
      <c r="BX33" s="955"/>
      <c r="BY33" s="955"/>
      <c r="CA33" s="955"/>
      <c r="CC33" s="955"/>
      <c r="CE33" s="955"/>
      <c r="CF33" s="955"/>
      <c r="CH33" s="955"/>
      <c r="CI33" s="955"/>
      <c r="CK33" s="955"/>
      <c r="CL33" s="955"/>
      <c r="CN33" s="955"/>
      <c r="CO33" s="955"/>
      <c r="CW33" s="955"/>
      <c r="CX33" s="955"/>
      <c r="CY33" s="955"/>
      <c r="DA33" s="955"/>
      <c r="DB33" s="955"/>
      <c r="DC33" s="955"/>
      <c r="DD33" s="955"/>
      <c r="DE33" s="955"/>
    </row>
    <row r="34" spans="1:109" s="954" customFormat="1" ht="18">
      <c r="A34" s="956"/>
      <c r="B34" s="973" t="s">
        <v>827</v>
      </c>
      <c r="C34" s="1290" t="s">
        <v>982</v>
      </c>
      <c r="D34" s="949" t="s">
        <v>944</v>
      </c>
      <c r="E34" s="950"/>
      <c r="F34" s="952"/>
      <c r="G34" s="950"/>
      <c r="H34" s="952"/>
      <c r="I34" s="950"/>
      <c r="J34" s="952"/>
      <c r="K34" s="950"/>
      <c r="L34" s="953"/>
      <c r="O34" s="959"/>
      <c r="P34" s="973" t="s">
        <v>827</v>
      </c>
      <c r="Q34" s="960" t="str">
        <f t="shared" si="1"/>
        <v>1000 m3</v>
      </c>
      <c r="R34" s="768">
        <f aca="true" t="shared" si="5" ref="R34:Y38">IF(E$34+E$35+E$36+E$37+E$38=E$33,0,"sum of subitems should equal total")</f>
        <v>0</v>
      </c>
      <c r="S34" s="768">
        <f t="shared" si="5"/>
        <v>0</v>
      </c>
      <c r="T34" s="768">
        <f t="shared" si="5"/>
        <v>0</v>
      </c>
      <c r="U34" s="768">
        <f t="shared" si="5"/>
        <v>0</v>
      </c>
      <c r="V34" s="768">
        <f t="shared" si="5"/>
        <v>0</v>
      </c>
      <c r="W34" s="768">
        <f t="shared" si="5"/>
        <v>0</v>
      </c>
      <c r="X34" s="768">
        <f t="shared" si="5"/>
        <v>0</v>
      </c>
      <c r="Y34" s="769">
        <f t="shared" si="5"/>
        <v>0</v>
      </c>
      <c r="BW34" s="955"/>
      <c r="BX34" s="955"/>
      <c r="BY34" s="955"/>
      <c r="CA34" s="955"/>
      <c r="CC34" s="955"/>
      <c r="CE34" s="955"/>
      <c r="CF34" s="955"/>
      <c r="CH34" s="955"/>
      <c r="CI34" s="955"/>
      <c r="CK34" s="955"/>
      <c r="CL34" s="955"/>
      <c r="CN34" s="955"/>
      <c r="CO34" s="955"/>
      <c r="CW34" s="955"/>
      <c r="CX34" s="955"/>
      <c r="CY34" s="955"/>
      <c r="DA34" s="955"/>
      <c r="DB34" s="955"/>
      <c r="DC34" s="955"/>
      <c r="DD34" s="955"/>
      <c r="DE34" s="955"/>
    </row>
    <row r="35" spans="1:109" s="954" customFormat="1" ht="18">
      <c r="A35" s="956"/>
      <c r="B35" s="973" t="s">
        <v>828</v>
      </c>
      <c r="C35" s="1290" t="s">
        <v>983</v>
      </c>
      <c r="D35" s="949" t="s">
        <v>944</v>
      </c>
      <c r="E35" s="950"/>
      <c r="F35" s="952"/>
      <c r="G35" s="950"/>
      <c r="H35" s="952"/>
      <c r="I35" s="950"/>
      <c r="J35" s="952"/>
      <c r="K35" s="950"/>
      <c r="L35" s="953"/>
      <c r="O35" s="959"/>
      <c r="P35" s="973" t="s">
        <v>828</v>
      </c>
      <c r="Q35" s="960" t="str">
        <f t="shared" si="1"/>
        <v>1000 m3</v>
      </c>
      <c r="R35" s="768">
        <f t="shared" si="5"/>
        <v>0</v>
      </c>
      <c r="S35" s="768">
        <f t="shared" si="5"/>
        <v>0</v>
      </c>
      <c r="T35" s="768">
        <f t="shared" si="5"/>
        <v>0</v>
      </c>
      <c r="U35" s="768">
        <f t="shared" si="5"/>
        <v>0</v>
      </c>
      <c r="V35" s="768">
        <f t="shared" si="5"/>
        <v>0</v>
      </c>
      <c r="W35" s="768">
        <f t="shared" si="5"/>
        <v>0</v>
      </c>
      <c r="X35" s="768">
        <f t="shared" si="5"/>
        <v>0</v>
      </c>
      <c r="Y35" s="769">
        <f t="shared" si="5"/>
        <v>0</v>
      </c>
      <c r="BW35" s="955" t="s">
        <v>0</v>
      </c>
      <c r="BX35" s="955" t="s">
        <v>31</v>
      </c>
      <c r="BY35" s="955" t="s">
        <v>0</v>
      </c>
      <c r="CA35" s="955" t="s">
        <v>14</v>
      </c>
      <c r="CC35" s="955" t="s">
        <v>0</v>
      </c>
      <c r="CE35" s="955" t="s">
        <v>14</v>
      </c>
      <c r="CF35" s="955" t="s">
        <v>0</v>
      </c>
      <c r="CH35" s="955" t="s">
        <v>14</v>
      </c>
      <c r="CI35" s="955" t="s">
        <v>0</v>
      </c>
      <c r="CK35" s="955" t="s">
        <v>14</v>
      </c>
      <c r="CL35" s="955" t="s">
        <v>0</v>
      </c>
      <c r="CN35" s="955" t="s">
        <v>14</v>
      </c>
      <c r="CO35" s="955" t="s">
        <v>0</v>
      </c>
      <c r="CW35" s="955" t="s">
        <v>0</v>
      </c>
      <c r="CX35" s="955" t="s">
        <v>31</v>
      </c>
      <c r="CY35" s="955" t="s">
        <v>0</v>
      </c>
      <c r="CZ35" s="954">
        <v>1646</v>
      </c>
      <c r="DA35" s="955" t="s">
        <v>0</v>
      </c>
      <c r="DB35" s="955" t="s">
        <v>32</v>
      </c>
      <c r="DC35" s="955" t="s">
        <v>11</v>
      </c>
      <c r="DD35" s="955" t="s">
        <v>33</v>
      </c>
      <c r="DE35" s="955" t="s">
        <v>0</v>
      </c>
    </row>
    <row r="36" spans="1:109" s="954" customFormat="1" ht="18">
      <c r="A36" s="956"/>
      <c r="B36" s="973" t="s">
        <v>829</v>
      </c>
      <c r="C36" s="1290" t="s">
        <v>984</v>
      </c>
      <c r="D36" s="949" t="s">
        <v>944</v>
      </c>
      <c r="E36" s="965"/>
      <c r="F36" s="966"/>
      <c r="G36" s="965"/>
      <c r="H36" s="966"/>
      <c r="I36" s="965"/>
      <c r="J36" s="966"/>
      <c r="K36" s="965"/>
      <c r="L36" s="967"/>
      <c r="O36" s="959"/>
      <c r="P36" s="973" t="s">
        <v>829</v>
      </c>
      <c r="Q36" s="960" t="str">
        <f t="shared" si="1"/>
        <v>1000 m3</v>
      </c>
      <c r="R36" s="768">
        <f t="shared" si="5"/>
        <v>0</v>
      </c>
      <c r="S36" s="768">
        <f t="shared" si="5"/>
        <v>0</v>
      </c>
      <c r="T36" s="768">
        <f t="shared" si="5"/>
        <v>0</v>
      </c>
      <c r="U36" s="768">
        <f t="shared" si="5"/>
        <v>0</v>
      </c>
      <c r="V36" s="768">
        <f t="shared" si="5"/>
        <v>0</v>
      </c>
      <c r="W36" s="768">
        <f t="shared" si="5"/>
        <v>0</v>
      </c>
      <c r="X36" s="768">
        <f t="shared" si="5"/>
        <v>0</v>
      </c>
      <c r="Y36" s="769">
        <f t="shared" si="5"/>
        <v>0</v>
      </c>
      <c r="BW36" s="955"/>
      <c r="BX36" s="955"/>
      <c r="BY36" s="955"/>
      <c r="CA36" s="955"/>
      <c r="CC36" s="955"/>
      <c r="CE36" s="955"/>
      <c r="CF36" s="955"/>
      <c r="CH36" s="955"/>
      <c r="CI36" s="955"/>
      <c r="CK36" s="955"/>
      <c r="CL36" s="955"/>
      <c r="CN36" s="955"/>
      <c r="CO36" s="955"/>
      <c r="CW36" s="955"/>
      <c r="CX36" s="955"/>
      <c r="CY36" s="955"/>
      <c r="DA36" s="955"/>
      <c r="DB36" s="955"/>
      <c r="DC36" s="955"/>
      <c r="DD36" s="955"/>
      <c r="DE36" s="955"/>
    </row>
    <row r="37" spans="1:109" s="954" customFormat="1" ht="18">
      <c r="A37" s="956"/>
      <c r="B37" s="973" t="s">
        <v>829</v>
      </c>
      <c r="C37" s="1290" t="s">
        <v>985</v>
      </c>
      <c r="D37" s="976" t="s">
        <v>944</v>
      </c>
      <c r="E37" s="965"/>
      <c r="F37" s="966"/>
      <c r="G37" s="965"/>
      <c r="H37" s="966"/>
      <c r="I37" s="965"/>
      <c r="J37" s="966"/>
      <c r="K37" s="965"/>
      <c r="L37" s="967"/>
      <c r="O37" s="959"/>
      <c r="P37" s="973" t="s">
        <v>829</v>
      </c>
      <c r="Q37" s="960" t="str">
        <f t="shared" si="1"/>
        <v>1000 m3</v>
      </c>
      <c r="R37" s="768">
        <f t="shared" si="5"/>
        <v>0</v>
      </c>
      <c r="S37" s="768">
        <f t="shared" si="5"/>
        <v>0</v>
      </c>
      <c r="T37" s="768">
        <f t="shared" si="5"/>
        <v>0</v>
      </c>
      <c r="U37" s="768">
        <f t="shared" si="5"/>
        <v>0</v>
      </c>
      <c r="V37" s="768">
        <f t="shared" si="5"/>
        <v>0</v>
      </c>
      <c r="W37" s="768">
        <f t="shared" si="5"/>
        <v>0</v>
      </c>
      <c r="X37" s="768">
        <f t="shared" si="5"/>
        <v>0</v>
      </c>
      <c r="Y37" s="769">
        <f t="shared" si="5"/>
        <v>0</v>
      </c>
      <c r="BW37" s="955" t="s">
        <v>0</v>
      </c>
      <c r="BX37" s="955" t="s">
        <v>34</v>
      </c>
      <c r="BY37" s="955" t="s">
        <v>0</v>
      </c>
      <c r="BZ37" s="954" t="e">
        <f>#REF!-(#REF!+#REF!)</f>
        <v>#REF!</v>
      </c>
      <c r="CA37" s="955" t="s">
        <v>14</v>
      </c>
      <c r="CC37" s="955" t="s">
        <v>0</v>
      </c>
      <c r="CD37" s="954" t="e">
        <f>E37-(#REF!+#REF!)</f>
        <v>#REF!</v>
      </c>
      <c r="CE37" s="955" t="s">
        <v>14</v>
      </c>
      <c r="CF37" s="955" t="s">
        <v>0</v>
      </c>
      <c r="CG37" s="954" t="e">
        <f>F37-(#REF!+#REF!)</f>
        <v>#REF!</v>
      </c>
      <c r="CH37" s="955" t="s">
        <v>14</v>
      </c>
      <c r="CI37" s="955" t="s">
        <v>0</v>
      </c>
      <c r="CJ37" s="954" t="e">
        <f>G37-(#REF!+#REF!)</f>
        <v>#REF!</v>
      </c>
      <c r="CK37" s="955" t="s">
        <v>14</v>
      </c>
      <c r="CL37" s="955" t="s">
        <v>0</v>
      </c>
      <c r="CM37" s="954" t="e">
        <f>H37-(#REF!+#REF!)</f>
        <v>#REF!</v>
      </c>
      <c r="CN37" s="955" t="s">
        <v>14</v>
      </c>
      <c r="CO37" s="955" t="s">
        <v>0</v>
      </c>
      <c r="CW37" s="955" t="s">
        <v>0</v>
      </c>
      <c r="CX37" s="955" t="s">
        <v>34</v>
      </c>
      <c r="CY37" s="955" t="s">
        <v>0</v>
      </c>
      <c r="CZ37" s="954">
        <v>1874</v>
      </c>
      <c r="DA37" s="955" t="s">
        <v>0</v>
      </c>
      <c r="DB37" s="955" t="s">
        <v>35</v>
      </c>
      <c r="DC37" s="955" t="s">
        <v>0</v>
      </c>
      <c r="DD37" s="955" t="s">
        <v>36</v>
      </c>
      <c r="DE37" s="955" t="s">
        <v>0</v>
      </c>
    </row>
    <row r="38" spans="1:109" s="954" customFormat="1" ht="18.75" thickBot="1">
      <c r="A38" s="977"/>
      <c r="B38" s="978" t="s">
        <v>829</v>
      </c>
      <c r="C38" s="1291" t="s">
        <v>1014</v>
      </c>
      <c r="D38" s="979" t="s">
        <v>944</v>
      </c>
      <c r="E38" s="980"/>
      <c r="F38" s="981"/>
      <c r="G38" s="980"/>
      <c r="H38" s="981"/>
      <c r="I38" s="980"/>
      <c r="J38" s="981"/>
      <c r="K38" s="980"/>
      <c r="L38" s="982"/>
      <c r="O38" s="983"/>
      <c r="P38" s="978" t="s">
        <v>829</v>
      </c>
      <c r="Q38" s="984" t="str">
        <f t="shared" si="1"/>
        <v>1000 m3</v>
      </c>
      <c r="R38" s="985">
        <f t="shared" si="5"/>
        <v>0</v>
      </c>
      <c r="S38" s="985">
        <f t="shared" si="5"/>
        <v>0</v>
      </c>
      <c r="T38" s="985">
        <f t="shared" si="5"/>
        <v>0</v>
      </c>
      <c r="U38" s="985">
        <f t="shared" si="5"/>
        <v>0</v>
      </c>
      <c r="V38" s="985">
        <f t="shared" si="5"/>
        <v>0</v>
      </c>
      <c r="W38" s="985">
        <f t="shared" si="5"/>
        <v>0</v>
      </c>
      <c r="X38" s="985">
        <f t="shared" si="5"/>
        <v>0</v>
      </c>
      <c r="Y38" s="986">
        <f t="shared" si="5"/>
        <v>0</v>
      </c>
      <c r="BW38" s="955"/>
      <c r="BX38" s="955"/>
      <c r="BY38" s="955"/>
      <c r="BZ38" s="955"/>
      <c r="CC38" s="955"/>
      <c r="CD38" s="955"/>
      <c r="CF38" s="955"/>
      <c r="CG38" s="955"/>
      <c r="CI38" s="955"/>
      <c r="CJ38" s="955"/>
      <c r="CL38" s="955"/>
      <c r="CM38" s="955"/>
      <c r="CO38" s="955"/>
      <c r="CW38" s="955"/>
      <c r="CX38" s="955"/>
      <c r="CY38" s="955"/>
      <c r="DA38" s="955"/>
      <c r="DB38" s="955"/>
      <c r="DC38" s="955"/>
      <c r="DD38" s="955"/>
      <c r="DE38" s="955"/>
    </row>
    <row r="39" spans="1:107" ht="15.75">
      <c r="A39" s="987"/>
      <c r="B39" s="988"/>
      <c r="C39" s="890"/>
      <c r="DC39" s="931" t="s">
        <v>1</v>
      </c>
    </row>
    <row r="40" spans="1:107" ht="15.75">
      <c r="A40" s="1286" t="s">
        <v>1</v>
      </c>
      <c r="B40" s="1287"/>
      <c r="C40" s="890"/>
      <c r="DC40" s="931" t="s">
        <v>1</v>
      </c>
    </row>
    <row r="41" spans="1:107" ht="15.75">
      <c r="A41" s="1288"/>
      <c r="B41" s="1288"/>
      <c r="DC41" s="931" t="s">
        <v>1</v>
      </c>
    </row>
    <row r="42" spans="1:107" ht="15.75">
      <c r="A42" s="1288"/>
      <c r="B42" s="1288"/>
      <c r="DC42" s="931" t="s">
        <v>1</v>
      </c>
    </row>
    <row r="43" spans="1:107" ht="15.75">
      <c r="A43" s="1288"/>
      <c r="B43" s="1288"/>
      <c r="DC43" s="931" t="s">
        <v>1</v>
      </c>
    </row>
    <row r="44" spans="1:107" ht="15.75">
      <c r="A44" s="1288"/>
      <c r="B44" s="1288"/>
      <c r="DC44" s="931" t="s">
        <v>1</v>
      </c>
    </row>
    <row r="45" spans="1:2" ht="15.75">
      <c r="A45" s="1288"/>
      <c r="B45" s="1288"/>
    </row>
    <row r="46" spans="1:2" ht="15.75">
      <c r="A46" s="1288"/>
      <c r="B46" s="1288"/>
    </row>
    <row r="47" spans="1:2" ht="15.75">
      <c r="A47" s="1288"/>
      <c r="B47" s="1288"/>
    </row>
    <row r="48" spans="1:2" ht="15.75">
      <c r="A48" s="1288"/>
      <c r="B48" s="1288"/>
    </row>
    <row r="49" spans="1:2" ht="15.75">
      <c r="A49" s="1288"/>
      <c r="B49" s="1288"/>
    </row>
    <row r="50" spans="1:2" ht="15.75">
      <c r="A50" s="1288"/>
      <c r="B50" s="1288"/>
    </row>
    <row r="51" spans="1:2" ht="15.75">
      <c r="A51" s="1288"/>
      <c r="B51" s="1288"/>
    </row>
    <row r="52" spans="1:2" ht="15.75">
      <c r="A52" s="1288"/>
      <c r="B52" s="1288"/>
    </row>
    <row r="53" spans="1:2" ht="15.75">
      <c r="A53" s="1288"/>
      <c r="B53" s="1288"/>
    </row>
    <row r="54" spans="1:2" ht="15.75">
      <c r="A54" s="1288"/>
      <c r="B54" s="1288"/>
    </row>
    <row r="55" spans="1:2" ht="15.75">
      <c r="A55" s="1288"/>
      <c r="B55" s="1288"/>
    </row>
    <row r="56" spans="1:2" ht="15.75">
      <c r="A56" s="1288"/>
      <c r="B56" s="1288"/>
    </row>
    <row r="57" spans="1:2" ht="15.75">
      <c r="A57" s="1288"/>
      <c r="B57" s="1288"/>
    </row>
    <row r="58" spans="1:2" ht="15.75">
      <c r="A58" s="1288"/>
      <c r="B58" s="1288"/>
    </row>
    <row r="59" spans="1:2" ht="15.75">
      <c r="A59" s="1288"/>
      <c r="B59" s="1288"/>
    </row>
    <row r="60" spans="1:37" ht="15.75">
      <c r="A60" s="1288"/>
      <c r="B60" s="1288"/>
      <c r="AK60" s="931" t="s">
        <v>39</v>
      </c>
    </row>
    <row r="61" spans="1:37" ht="15.75">
      <c r="A61" s="1288"/>
      <c r="B61" s="1288"/>
      <c r="AK61" s="931" t="s">
        <v>40</v>
      </c>
    </row>
    <row r="62" spans="1:37" ht="15.75">
      <c r="A62" s="1288"/>
      <c r="B62" s="1288"/>
      <c r="AK62" s="931" t="s">
        <v>41</v>
      </c>
    </row>
    <row r="63" spans="1:2" ht="15.75">
      <c r="A63" s="1288"/>
      <c r="B63" s="1288"/>
    </row>
    <row r="64" spans="1:2" ht="15.75">
      <c r="A64" s="1288"/>
      <c r="B64" s="1288"/>
    </row>
    <row r="65" spans="1:2" ht="15.75">
      <c r="A65" s="1288"/>
      <c r="B65" s="1288"/>
    </row>
    <row r="66" spans="1:2" ht="15.75">
      <c r="A66" s="1288"/>
      <c r="B66" s="1288"/>
    </row>
    <row r="67" spans="1:59" ht="15.75">
      <c r="A67" s="1288"/>
      <c r="B67" s="1288"/>
      <c r="BD67" s="931" t="s">
        <v>1</v>
      </c>
      <c r="BE67" s="931" t="s">
        <v>1</v>
      </c>
      <c r="BF67" s="931" t="s">
        <v>1</v>
      </c>
      <c r="BG67" s="931" t="s">
        <v>1</v>
      </c>
    </row>
    <row r="68" spans="1:2" ht="15.75">
      <c r="A68" s="1288"/>
      <c r="B68" s="1288"/>
    </row>
    <row r="69" spans="1:2" ht="15.75">
      <c r="A69" s="1288"/>
      <c r="B69" s="1288"/>
    </row>
    <row r="70" spans="1:2" ht="15.75">
      <c r="A70" s="1288"/>
      <c r="B70" s="1288"/>
    </row>
    <row r="71" spans="1:2" ht="15.75">
      <c r="A71" s="1288"/>
      <c r="B71" s="1288"/>
    </row>
    <row r="72" spans="1:2" ht="15.75">
      <c r="A72" s="1288"/>
      <c r="B72" s="1288"/>
    </row>
    <row r="73" spans="1:2" ht="15.75">
      <c r="A73" s="1288"/>
      <c r="B73" s="1288"/>
    </row>
    <row r="74" spans="1:2" ht="15.75">
      <c r="A74" s="1288"/>
      <c r="B74" s="1288"/>
    </row>
    <row r="75" spans="1:2" ht="15.75">
      <c r="A75" s="1288"/>
      <c r="B75" s="1288"/>
    </row>
    <row r="76" spans="1:2" ht="15.75">
      <c r="A76" s="1288"/>
      <c r="B76" s="1288"/>
    </row>
    <row r="77" spans="1:2" ht="15.75">
      <c r="A77" s="1288"/>
      <c r="B77" s="1288"/>
    </row>
    <row r="78" spans="1:2" ht="15.75">
      <c r="A78" s="1288"/>
      <c r="B78" s="1288"/>
    </row>
    <row r="79" spans="1:2" ht="15.75">
      <c r="A79" s="1288"/>
      <c r="B79" s="1288"/>
    </row>
    <row r="80" spans="1:2" ht="15.75">
      <c r="A80" s="1288"/>
      <c r="B80" s="1288"/>
    </row>
    <row r="81" spans="1:2" ht="15.75">
      <c r="A81" s="1288"/>
      <c r="B81" s="1288"/>
    </row>
    <row r="82" spans="1:2" ht="15.75">
      <c r="A82" s="1288"/>
      <c r="B82" s="1288"/>
    </row>
    <row r="83" spans="1:2" ht="15.75">
      <c r="A83" s="1288"/>
      <c r="B83" s="1288"/>
    </row>
    <row r="84" spans="1:2" ht="15.75">
      <c r="A84" s="1288"/>
      <c r="B84" s="1288"/>
    </row>
    <row r="85" spans="1:2" ht="15.75">
      <c r="A85" s="1288"/>
      <c r="B85" s="1288"/>
    </row>
    <row r="86" spans="1:2" ht="15.75">
      <c r="A86" s="1288"/>
      <c r="B86" s="1288"/>
    </row>
    <row r="87" spans="1:2" ht="15.75">
      <c r="A87" s="1288"/>
      <c r="B87" s="1288"/>
    </row>
    <row r="88" spans="1:2" ht="15.75">
      <c r="A88" s="1288"/>
      <c r="B88" s="1288"/>
    </row>
    <row r="89" spans="1:2" ht="15.75">
      <c r="A89" s="1289"/>
      <c r="B89" s="1289"/>
    </row>
    <row r="90" spans="1:2" ht="15.75">
      <c r="A90" s="1289"/>
      <c r="B90" s="1289"/>
    </row>
    <row r="91" spans="1:2" ht="15.75">
      <c r="A91" s="1289"/>
      <c r="B91" s="1289"/>
    </row>
    <row r="92" spans="1:2" ht="15.75">
      <c r="A92" s="1289"/>
      <c r="B92" s="1289"/>
    </row>
    <row r="93" spans="1:2" ht="15.75">
      <c r="A93" s="1289"/>
      <c r="B93" s="1289"/>
    </row>
    <row r="94" spans="1:2" ht="15.75">
      <c r="A94" s="1289"/>
      <c r="B94" s="1289"/>
    </row>
    <row r="95" spans="1:2" ht="15.75">
      <c r="A95" s="1289"/>
      <c r="B95" s="1289"/>
    </row>
    <row r="96" spans="1:2" ht="15.75">
      <c r="A96" s="1289"/>
      <c r="B96" s="1289"/>
    </row>
    <row r="97" spans="1:2" ht="15.75">
      <c r="A97" s="1289"/>
      <c r="B97" s="1289"/>
    </row>
    <row r="98" spans="1:2" ht="15.75">
      <c r="A98" s="1289"/>
      <c r="B98" s="1289"/>
    </row>
    <row r="99" spans="1:2" ht="15.75">
      <c r="A99" s="1289"/>
      <c r="B99" s="1289"/>
    </row>
    <row r="100" spans="1:2" ht="15.75">
      <c r="A100" s="1289"/>
      <c r="B100" s="1289"/>
    </row>
    <row r="101" spans="1:2" ht="15.75">
      <c r="A101" s="1289"/>
      <c r="B101" s="1289"/>
    </row>
    <row r="102" spans="1:2" ht="15.75">
      <c r="A102" s="1289"/>
      <c r="B102" s="1289"/>
    </row>
    <row r="103" spans="1:2" ht="15.75">
      <c r="A103" s="1289"/>
      <c r="B103" s="1289"/>
    </row>
    <row r="104" spans="1:2" ht="15.75">
      <c r="A104" s="1289"/>
      <c r="B104" s="1289"/>
    </row>
    <row r="105" spans="1:2" ht="15.75">
      <c r="A105" s="1289"/>
      <c r="B105" s="1289"/>
    </row>
    <row r="106" spans="1:2" ht="15.75">
      <c r="A106" s="1289"/>
      <c r="B106" s="1289"/>
    </row>
    <row r="107" spans="1:2" ht="15.75">
      <c r="A107" s="1289"/>
      <c r="B107" s="1289"/>
    </row>
    <row r="108" spans="1:2" ht="15.75">
      <c r="A108" s="1289"/>
      <c r="B108" s="1289"/>
    </row>
    <row r="109" spans="1:2" ht="15.75">
      <c r="A109" s="1289"/>
      <c r="B109" s="1289"/>
    </row>
    <row r="110" spans="1:2" ht="15.75">
      <c r="A110" s="1289"/>
      <c r="B110" s="1289"/>
    </row>
    <row r="111" spans="1:2" ht="15.75">
      <c r="A111" s="1289"/>
      <c r="B111" s="1289"/>
    </row>
    <row r="112" spans="1:2" ht="15.75">
      <c r="A112" s="1289"/>
      <c r="B112" s="1289"/>
    </row>
    <row r="113" spans="1:2" ht="15.75">
      <c r="A113" s="1289"/>
      <c r="B113" s="1289"/>
    </row>
    <row r="114" spans="1:2" ht="15.75">
      <c r="A114" s="1289"/>
      <c r="B114" s="1289"/>
    </row>
    <row r="115" spans="1:2" ht="15.75">
      <c r="A115" s="1289"/>
      <c r="B115" s="1289"/>
    </row>
    <row r="116" spans="1:2" ht="15.75">
      <c r="A116" s="1289"/>
      <c r="B116" s="1289"/>
    </row>
    <row r="117" spans="1:2" ht="15.75">
      <c r="A117" s="1289"/>
      <c r="B117" s="1289"/>
    </row>
    <row r="118" spans="1:2" ht="15.75">
      <c r="A118" s="1289"/>
      <c r="B118" s="1289"/>
    </row>
    <row r="119" spans="1:2" ht="15.75">
      <c r="A119" s="1289"/>
      <c r="B119" s="1289"/>
    </row>
    <row r="120" spans="1:2" ht="15.75">
      <c r="A120" s="1289"/>
      <c r="B120" s="1289"/>
    </row>
    <row r="121" spans="1:2" ht="15.75">
      <c r="A121" s="1289"/>
      <c r="B121" s="1289"/>
    </row>
    <row r="122" spans="1:2" ht="15.75">
      <c r="A122" s="1289"/>
      <c r="B122" s="1289"/>
    </row>
    <row r="123" spans="1:2" ht="15.75">
      <c r="A123" s="1289"/>
      <c r="B123" s="1289"/>
    </row>
    <row r="124" spans="1:2" ht="15.75">
      <c r="A124" s="1289"/>
      <c r="B124" s="1289"/>
    </row>
    <row r="125" spans="1:2" ht="15.75">
      <c r="A125" s="1289"/>
      <c r="B125" s="1289"/>
    </row>
    <row r="126" spans="1:2" ht="15.75">
      <c r="A126" s="1289"/>
      <c r="B126" s="1289"/>
    </row>
    <row r="127" spans="1:2" ht="15.75">
      <c r="A127" s="1289"/>
      <c r="B127" s="1289"/>
    </row>
    <row r="128" spans="1:2" ht="15.75">
      <c r="A128" s="1289"/>
      <c r="B128" s="1289"/>
    </row>
    <row r="129" spans="1:2" ht="15.75">
      <c r="A129" s="1289"/>
      <c r="B129" s="1289"/>
    </row>
    <row r="130" spans="1:2" ht="15.75">
      <c r="A130" s="1289"/>
      <c r="B130" s="1289"/>
    </row>
    <row r="131" spans="1:2" ht="15.75">
      <c r="A131" s="1289"/>
      <c r="B131" s="1289"/>
    </row>
    <row r="132" spans="1:2" ht="15.75">
      <c r="A132" s="1289"/>
      <c r="B132" s="1289"/>
    </row>
    <row r="133" spans="1:2" ht="15.75">
      <c r="A133" s="1289"/>
      <c r="B133" s="1289"/>
    </row>
    <row r="134" spans="1:2" ht="15.75">
      <c r="A134" s="1289"/>
      <c r="B134" s="1289"/>
    </row>
    <row r="135" spans="1:2" ht="15.75">
      <c r="A135" s="1289"/>
      <c r="B135" s="1289"/>
    </row>
    <row r="136" spans="1:2" ht="15.75">
      <c r="A136" s="1289"/>
      <c r="B136" s="1289"/>
    </row>
    <row r="137" spans="1:2" ht="15.75">
      <c r="A137" s="1289"/>
      <c r="B137" s="1289"/>
    </row>
    <row r="138" spans="1:2" ht="15.75">
      <c r="A138" s="1289"/>
      <c r="B138" s="1289"/>
    </row>
    <row r="139" spans="1:2" ht="15.75">
      <c r="A139" s="1289"/>
      <c r="B139" s="1289"/>
    </row>
    <row r="140" spans="1:2" ht="15.75">
      <c r="A140" s="1289"/>
      <c r="B140" s="1289"/>
    </row>
    <row r="141" spans="1:2" ht="15.75">
      <c r="A141" s="1289"/>
      <c r="B141" s="1289"/>
    </row>
    <row r="142" spans="1:2" ht="15.75">
      <c r="A142" s="1289"/>
      <c r="B142" s="1289"/>
    </row>
    <row r="143" spans="1:2" ht="15.75">
      <c r="A143" s="1289"/>
      <c r="B143" s="1289"/>
    </row>
    <row r="144" spans="1:2" ht="15.75">
      <c r="A144" s="1289"/>
      <c r="B144" s="1289"/>
    </row>
    <row r="145" spans="1:2" ht="15.75">
      <c r="A145" s="1289"/>
      <c r="B145" s="1289"/>
    </row>
    <row r="146" spans="1:2" ht="15.75">
      <c r="A146" s="1289"/>
      <c r="B146" s="1289"/>
    </row>
    <row r="147" spans="1:2" ht="15.75">
      <c r="A147" s="1289"/>
      <c r="B147" s="1289"/>
    </row>
    <row r="148" spans="1:2" ht="15.75">
      <c r="A148" s="1289"/>
      <c r="B148" s="1289"/>
    </row>
    <row r="149" spans="1:2" ht="15.75">
      <c r="A149" s="1289"/>
      <c r="B149" s="1289"/>
    </row>
    <row r="150" spans="1:2" ht="15.75">
      <c r="A150" s="1289"/>
      <c r="B150" s="1289"/>
    </row>
    <row r="151" spans="1:2" ht="15.75">
      <c r="A151" s="1289"/>
      <c r="B151" s="1289"/>
    </row>
    <row r="152" spans="1:2" ht="15.75">
      <c r="A152" s="1289"/>
      <c r="B152" s="1289"/>
    </row>
    <row r="153" spans="1:2" ht="15.75">
      <c r="A153" s="1289"/>
      <c r="B153" s="1289"/>
    </row>
    <row r="154" spans="1:2" ht="15.75">
      <c r="A154" s="1289"/>
      <c r="B154" s="1289"/>
    </row>
    <row r="155" spans="1:2" ht="15.75">
      <c r="A155" s="1289"/>
      <c r="B155" s="1289"/>
    </row>
    <row r="156" spans="1:2" ht="15.75">
      <c r="A156" s="1289"/>
      <c r="B156" s="1289"/>
    </row>
    <row r="157" spans="1:2" ht="15.75">
      <c r="A157" s="1289"/>
      <c r="B157" s="1289"/>
    </row>
    <row r="158" spans="1:2" ht="15.75">
      <c r="A158" s="1289"/>
      <c r="B158" s="1289"/>
    </row>
    <row r="159" spans="1:2" ht="15.75">
      <c r="A159" s="1289"/>
      <c r="B159" s="1289"/>
    </row>
    <row r="160" spans="1:2" ht="15.75">
      <c r="A160" s="1289"/>
      <c r="B160" s="1289"/>
    </row>
    <row r="161" spans="1:2" ht="15.75">
      <c r="A161" s="1289"/>
      <c r="B161" s="1289"/>
    </row>
    <row r="162" spans="1:2" ht="15.75">
      <c r="A162" s="1289"/>
      <c r="B162" s="1289"/>
    </row>
    <row r="163" spans="1:2" ht="15.75">
      <c r="A163" s="1289"/>
      <c r="B163" s="1289"/>
    </row>
    <row r="164" spans="1:2" ht="15.75">
      <c r="A164" s="1289"/>
      <c r="B164" s="1289"/>
    </row>
    <row r="165" spans="1:2" ht="15.75">
      <c r="A165" s="1289"/>
      <c r="B165" s="1289"/>
    </row>
    <row r="166" spans="1:2" ht="15.75">
      <c r="A166" s="1289"/>
      <c r="B166" s="1289"/>
    </row>
    <row r="167" spans="1:2" ht="15.75">
      <c r="A167" s="1289"/>
      <c r="B167" s="1289"/>
    </row>
    <row r="168" spans="1:2" ht="15.75">
      <c r="A168" s="1289"/>
      <c r="B168" s="1289"/>
    </row>
    <row r="169" spans="1:2" ht="15.75">
      <c r="A169" s="1289"/>
      <c r="B169" s="1289"/>
    </row>
    <row r="170" spans="1:2" ht="15.75">
      <c r="A170" s="1289"/>
      <c r="B170" s="1289"/>
    </row>
    <row r="171" spans="1:2" ht="15.75">
      <c r="A171" s="1289"/>
      <c r="B171" s="1289"/>
    </row>
    <row r="172" spans="1:2" ht="15.75">
      <c r="A172" s="1289"/>
      <c r="B172" s="1289"/>
    </row>
    <row r="173" spans="1:2" ht="15.75">
      <c r="A173" s="1289"/>
      <c r="B173" s="1289"/>
    </row>
    <row r="174" spans="1:2" ht="15.75">
      <c r="A174" s="1289"/>
      <c r="B174" s="1289"/>
    </row>
    <row r="175" spans="1:2" ht="15.75">
      <c r="A175" s="1289"/>
      <c r="B175" s="1289"/>
    </row>
    <row r="176" spans="1:2" ht="15.75">
      <c r="A176" s="1289"/>
      <c r="B176" s="1289"/>
    </row>
    <row r="177" spans="1:2" ht="15.75">
      <c r="A177" s="1289"/>
      <c r="B177" s="1289"/>
    </row>
    <row r="178" spans="1:2" ht="15.75">
      <c r="A178" s="1289"/>
      <c r="B178" s="1289"/>
    </row>
    <row r="179" spans="1:2" ht="15.75">
      <c r="A179" s="1289"/>
      <c r="B179" s="1289"/>
    </row>
    <row r="180" spans="1:2" ht="15.75">
      <c r="A180" s="1289"/>
      <c r="B180" s="1289"/>
    </row>
    <row r="181" spans="1:2" ht="15.75">
      <c r="A181" s="1289"/>
      <c r="B181" s="1289"/>
    </row>
    <row r="182" spans="1:2" ht="15.75">
      <c r="A182" s="1289"/>
      <c r="B182" s="1289"/>
    </row>
    <row r="183" spans="1:2" ht="15.75">
      <c r="A183" s="1289"/>
      <c r="B183" s="1289"/>
    </row>
    <row r="184" spans="1:2" ht="15.75">
      <c r="A184" s="1289"/>
      <c r="B184" s="1289"/>
    </row>
    <row r="185" spans="1:2" ht="15.75">
      <c r="A185" s="1289"/>
      <c r="B185" s="1289"/>
    </row>
    <row r="186" spans="1:2" ht="15.75">
      <c r="A186" s="1289"/>
      <c r="B186" s="1289"/>
    </row>
    <row r="187" spans="1:2" ht="15.75">
      <c r="A187" s="1289"/>
      <c r="B187" s="1289"/>
    </row>
    <row r="188" spans="1:2" ht="15.75">
      <c r="A188" s="1289"/>
      <c r="B188" s="1289"/>
    </row>
    <row r="189" spans="1:2" ht="15.75">
      <c r="A189" s="1289"/>
      <c r="B189" s="1289"/>
    </row>
    <row r="190" spans="1:2" ht="15.75">
      <c r="A190" s="1289"/>
      <c r="B190" s="1289"/>
    </row>
    <row r="191" spans="1:2" ht="15.75">
      <c r="A191" s="1289"/>
      <c r="B191" s="1289"/>
    </row>
    <row r="192" spans="1:2" ht="15.75">
      <c r="A192" s="1289"/>
      <c r="B192" s="1289"/>
    </row>
    <row r="193" spans="1:2" ht="15.75">
      <c r="A193" s="1289"/>
      <c r="B193" s="1289"/>
    </row>
    <row r="194" spans="1:2" ht="15.75">
      <c r="A194" s="1289"/>
      <c r="B194" s="1289"/>
    </row>
    <row r="195" spans="1:2" ht="15.75">
      <c r="A195" s="1289"/>
      <c r="B195" s="1289"/>
    </row>
    <row r="196" spans="1:2" ht="15.75">
      <c r="A196" s="1289"/>
      <c r="B196" s="1289"/>
    </row>
    <row r="197" spans="1:2" ht="15.75">
      <c r="A197" s="1289"/>
      <c r="B197" s="1289"/>
    </row>
    <row r="198" spans="1:2" ht="15.75">
      <c r="A198" s="1289"/>
      <c r="B198" s="1289"/>
    </row>
    <row r="199" spans="1:2" ht="15.75">
      <c r="A199" s="1289"/>
      <c r="B199" s="1289"/>
    </row>
    <row r="200" spans="1:2" ht="15.75">
      <c r="A200" s="1289"/>
      <c r="B200" s="1289"/>
    </row>
    <row r="201" spans="1:2" ht="15.75">
      <c r="A201" s="1289"/>
      <c r="B201" s="1289"/>
    </row>
    <row r="202" spans="1:2" ht="15.75">
      <c r="A202" s="1289"/>
      <c r="B202" s="1289"/>
    </row>
    <row r="203" spans="1:2" ht="15.75">
      <c r="A203" s="1289"/>
      <c r="B203" s="1289"/>
    </row>
    <row r="204" spans="1:2" ht="15.75">
      <c r="A204" s="1289"/>
      <c r="B204" s="1289"/>
    </row>
    <row r="205" spans="1:2" ht="15.75">
      <c r="A205" s="1289"/>
      <c r="B205" s="1289"/>
    </row>
    <row r="206" spans="1:2" ht="15.75">
      <c r="A206" s="1289"/>
      <c r="B206" s="1289"/>
    </row>
    <row r="207" spans="1:2" ht="15.75">
      <c r="A207" s="1289"/>
      <c r="B207" s="1289"/>
    </row>
    <row r="208" spans="1:2" ht="15.75">
      <c r="A208" s="1289"/>
      <c r="B208" s="1289"/>
    </row>
    <row r="209" spans="1:2" ht="15.75">
      <c r="A209" s="1289"/>
      <c r="B209" s="1289"/>
    </row>
    <row r="210" spans="1:2" ht="15.75">
      <c r="A210" s="1289"/>
      <c r="B210" s="1289"/>
    </row>
    <row r="211" spans="1:2" ht="15.75">
      <c r="A211" s="1289"/>
      <c r="B211" s="1289"/>
    </row>
    <row r="212" spans="1:2" ht="15.75">
      <c r="A212" s="1289"/>
      <c r="B212" s="1289"/>
    </row>
    <row r="213" spans="1:2" ht="15.75">
      <c r="A213" s="1289"/>
      <c r="B213" s="1289"/>
    </row>
    <row r="214" spans="1:2" ht="15.75">
      <c r="A214" s="1289"/>
      <c r="B214" s="1289"/>
    </row>
    <row r="215" spans="1:2" ht="15.75">
      <c r="A215" s="1289"/>
      <c r="B215" s="1289"/>
    </row>
    <row r="216" spans="1:2" ht="15.75">
      <c r="A216" s="1289"/>
      <c r="B216" s="1289"/>
    </row>
    <row r="217" spans="1:2" ht="15.75">
      <c r="A217" s="1289"/>
      <c r="B217" s="1289"/>
    </row>
    <row r="218" spans="1:2" ht="15.75">
      <c r="A218" s="1289"/>
      <c r="B218" s="1289"/>
    </row>
    <row r="219" spans="1:2" ht="15.75">
      <c r="A219" s="1289"/>
      <c r="B219" s="1289"/>
    </row>
    <row r="220" spans="1:2" ht="15.75">
      <c r="A220" s="1289"/>
      <c r="B220" s="1289"/>
    </row>
    <row r="221" spans="1:2" ht="15.75">
      <c r="A221" s="1289"/>
      <c r="B221" s="1289"/>
    </row>
    <row r="222" spans="1:2" ht="15.75">
      <c r="A222" s="1289"/>
      <c r="B222" s="1289"/>
    </row>
    <row r="223" spans="1:2" ht="15.75">
      <c r="A223" s="1289"/>
      <c r="B223" s="1289"/>
    </row>
    <row r="224" spans="1:2" ht="15.75">
      <c r="A224" s="1289"/>
      <c r="B224" s="1289"/>
    </row>
    <row r="225" spans="1:2" ht="15.75">
      <c r="A225" s="1289"/>
      <c r="B225" s="1289"/>
    </row>
    <row r="226" spans="1:2" ht="15.75">
      <c r="A226" s="1289"/>
      <c r="B226" s="1289"/>
    </row>
    <row r="227" spans="1:2" ht="15.75">
      <c r="A227" s="1289"/>
      <c r="B227" s="1289"/>
    </row>
    <row r="228" spans="1:2" ht="15.75">
      <c r="A228" s="1289"/>
      <c r="B228" s="1289"/>
    </row>
    <row r="229" spans="1:2" ht="15.75">
      <c r="A229" s="1289"/>
      <c r="B229" s="1289"/>
    </row>
    <row r="230" spans="1:2" ht="15.75">
      <c r="A230" s="1289"/>
      <c r="B230" s="1289"/>
    </row>
    <row r="231" spans="1:2" ht="15.75">
      <c r="A231" s="1289"/>
      <c r="B231" s="1289"/>
    </row>
    <row r="232" spans="1:2" ht="15.75">
      <c r="A232" s="1289"/>
      <c r="B232" s="1289"/>
    </row>
    <row r="233" spans="1:2" ht="15.75">
      <c r="A233" s="1289"/>
      <c r="B233" s="1289"/>
    </row>
    <row r="234" spans="1:2" ht="15.75">
      <c r="A234" s="1289"/>
      <c r="B234" s="1289"/>
    </row>
    <row r="235" spans="1:2" ht="15.75">
      <c r="A235" s="1289"/>
      <c r="B235" s="1289"/>
    </row>
    <row r="236" spans="1:2" ht="15.75">
      <c r="A236" s="1289"/>
      <c r="B236" s="1289"/>
    </row>
    <row r="237" spans="1:2" ht="15.75">
      <c r="A237" s="1289"/>
      <c r="B237" s="1289"/>
    </row>
    <row r="238" spans="1:2" ht="15.75">
      <c r="A238" s="1289"/>
      <c r="B238" s="1289"/>
    </row>
    <row r="239" spans="1:2" ht="15.75">
      <c r="A239" s="1289"/>
      <c r="B239" s="1289"/>
    </row>
    <row r="240" spans="1:2" ht="15.75">
      <c r="A240" s="1289"/>
      <c r="B240" s="1289"/>
    </row>
    <row r="241" spans="1:2" ht="15.75">
      <c r="A241" s="1289"/>
      <c r="B241" s="1289"/>
    </row>
    <row r="242" spans="1:2" ht="15.75">
      <c r="A242" s="1289"/>
      <c r="B242" s="1289"/>
    </row>
    <row r="243" spans="1:2" ht="15.75">
      <c r="A243" s="1289"/>
      <c r="B243" s="1289"/>
    </row>
    <row r="244" spans="1:2" ht="15.75">
      <c r="A244" s="1289"/>
      <c r="B244" s="1289"/>
    </row>
    <row r="245" spans="1:2" ht="15.75">
      <c r="A245" s="1289"/>
      <c r="B245" s="1289"/>
    </row>
    <row r="246" spans="1:2" ht="15.75">
      <c r="A246" s="1289"/>
      <c r="B246" s="1289"/>
    </row>
    <row r="247" spans="1:2" ht="15.75">
      <c r="A247" s="1289"/>
      <c r="B247" s="1289"/>
    </row>
    <row r="248" spans="1:2" ht="15.75">
      <c r="A248" s="1289"/>
      <c r="B248" s="1289"/>
    </row>
    <row r="249" spans="1:2" ht="15.75">
      <c r="A249" s="1289"/>
      <c r="B249" s="1289"/>
    </row>
    <row r="250" spans="1:2" ht="15.75">
      <c r="A250" s="1289"/>
      <c r="B250" s="1289"/>
    </row>
    <row r="251" spans="1:2" ht="15.75">
      <c r="A251" s="1289"/>
      <c r="B251" s="1289"/>
    </row>
    <row r="252" spans="1:2" ht="15.75">
      <c r="A252" s="1289"/>
      <c r="B252" s="1289"/>
    </row>
    <row r="253" spans="1:2" ht="15.75">
      <c r="A253" s="1289"/>
      <c r="B253" s="1289"/>
    </row>
    <row r="254" spans="1:2" ht="15.75">
      <c r="A254" s="1289"/>
      <c r="B254" s="1289"/>
    </row>
    <row r="255" spans="1:2" ht="15.75">
      <c r="A255" s="1289"/>
      <c r="B255" s="1289"/>
    </row>
    <row r="256" spans="1:2" ht="15.75">
      <c r="A256" s="1289"/>
      <c r="B256" s="1289"/>
    </row>
    <row r="257" spans="1:2" ht="15.75">
      <c r="A257" s="1289"/>
      <c r="B257" s="1289"/>
    </row>
    <row r="258" spans="1:2" ht="15.75">
      <c r="A258" s="1289"/>
      <c r="B258" s="1289"/>
    </row>
    <row r="259" spans="1:2" ht="15.75">
      <c r="A259" s="1289"/>
      <c r="B259" s="1289"/>
    </row>
    <row r="260" spans="1:2" ht="15.75">
      <c r="A260" s="1289"/>
      <c r="B260" s="1289"/>
    </row>
    <row r="261" spans="1:2" ht="15.75">
      <c r="A261" s="1289"/>
      <c r="B261" s="1289"/>
    </row>
    <row r="262" spans="1:2" ht="15.75">
      <c r="A262" s="1289"/>
      <c r="B262" s="1289"/>
    </row>
    <row r="263" spans="1:2" ht="15.75">
      <c r="A263" s="1289"/>
      <c r="B263" s="1289"/>
    </row>
    <row r="264" spans="1:2" ht="15.75">
      <c r="A264" s="1289"/>
      <c r="B264" s="1289"/>
    </row>
    <row r="265" spans="1:2" ht="15.75">
      <c r="A265" s="1289"/>
      <c r="B265" s="1289"/>
    </row>
    <row r="266" spans="1:2" ht="15.75">
      <c r="A266" s="1289"/>
      <c r="B266" s="1289"/>
    </row>
    <row r="267" spans="1:2" ht="15.75">
      <c r="A267" s="1289"/>
      <c r="B267" s="1289"/>
    </row>
    <row r="268" spans="1:2" ht="15.75">
      <c r="A268" s="1289"/>
      <c r="B268" s="1289"/>
    </row>
    <row r="269" spans="1:2" ht="15.75">
      <c r="A269" s="1289"/>
      <c r="B269" s="1289"/>
    </row>
    <row r="270" spans="1:2" ht="15.75">
      <c r="A270" s="1289"/>
      <c r="B270" s="1289"/>
    </row>
    <row r="271" spans="1:2" ht="15.75">
      <c r="A271" s="1289"/>
      <c r="B271" s="1289"/>
    </row>
    <row r="272" spans="1:2" ht="15.75">
      <c r="A272" s="1289"/>
      <c r="B272" s="1289"/>
    </row>
    <row r="273" spans="1:2" ht="15.75">
      <c r="A273" s="1289"/>
      <c r="B273" s="1289"/>
    </row>
    <row r="274" spans="1:2" ht="15.75">
      <c r="A274" s="1289"/>
      <c r="B274" s="1289"/>
    </row>
    <row r="275" spans="1:2" ht="15.75">
      <c r="A275" s="1289"/>
      <c r="B275" s="1289"/>
    </row>
    <row r="276" spans="1:2" ht="15.75">
      <c r="A276" s="1289"/>
      <c r="B276" s="1289"/>
    </row>
    <row r="277" spans="1:2" ht="15.75">
      <c r="A277" s="1289"/>
      <c r="B277" s="1289"/>
    </row>
    <row r="278" spans="1:2" ht="15.75">
      <c r="A278" s="1289"/>
      <c r="B278" s="1289"/>
    </row>
    <row r="279" spans="1:2" ht="15.75">
      <c r="A279" s="1289"/>
      <c r="B279" s="1289"/>
    </row>
    <row r="280" spans="1:2" ht="15.75">
      <c r="A280" s="1289"/>
      <c r="B280" s="1289"/>
    </row>
    <row r="281" spans="1:2" ht="15.75">
      <c r="A281" s="1289"/>
      <c r="B281" s="1289"/>
    </row>
    <row r="282" spans="1:2" ht="15.75">
      <c r="A282" s="1289"/>
      <c r="B282" s="1289"/>
    </row>
    <row r="283" spans="1:2" ht="15.75">
      <c r="A283" s="1289"/>
      <c r="B283" s="1289"/>
    </row>
    <row r="284" spans="1:2" ht="15.75">
      <c r="A284" s="1289"/>
      <c r="B284" s="1289"/>
    </row>
    <row r="285" spans="1:2" ht="15.75">
      <c r="A285" s="1289"/>
      <c r="B285" s="1289"/>
    </row>
    <row r="286" spans="1:2" ht="15.75">
      <c r="A286" s="1289"/>
      <c r="B286" s="1289"/>
    </row>
    <row r="287" spans="1:2" ht="15.75">
      <c r="A287" s="1289"/>
      <c r="B287" s="1289"/>
    </row>
    <row r="288" spans="1:2" ht="15.75">
      <c r="A288" s="1289"/>
      <c r="B288" s="1289"/>
    </row>
    <row r="289" spans="1:2" ht="15.75">
      <c r="A289" s="1289"/>
      <c r="B289" s="1289"/>
    </row>
    <row r="290" spans="1:2" ht="15.75">
      <c r="A290" s="1289"/>
      <c r="B290" s="1289"/>
    </row>
    <row r="291" spans="1:2" ht="15.75">
      <c r="A291" s="1289"/>
      <c r="B291" s="1289"/>
    </row>
    <row r="292" spans="1:2" ht="15.75">
      <c r="A292" s="1289"/>
      <c r="B292" s="1289"/>
    </row>
    <row r="293" spans="1:2" ht="15.75">
      <c r="A293" s="1289"/>
      <c r="B293" s="1289"/>
    </row>
    <row r="294" spans="1:2" ht="15.75">
      <c r="A294" s="1289"/>
      <c r="B294" s="1289"/>
    </row>
    <row r="295" spans="1:2" ht="15.75">
      <c r="A295" s="1289"/>
      <c r="B295" s="1289"/>
    </row>
    <row r="296" spans="1:2" ht="15.75">
      <c r="A296" s="1289"/>
      <c r="B296" s="1289"/>
    </row>
    <row r="297" spans="1:2" ht="15.75">
      <c r="A297" s="1289"/>
      <c r="B297" s="1289"/>
    </row>
    <row r="298" spans="1:2" ht="15.75">
      <c r="A298" s="1289"/>
      <c r="B298" s="1289"/>
    </row>
    <row r="299" spans="1:2" ht="15.75">
      <c r="A299" s="1289"/>
      <c r="B299" s="1289"/>
    </row>
    <row r="300" spans="1:2" ht="15.75">
      <c r="A300" s="1289"/>
      <c r="B300" s="1289"/>
    </row>
    <row r="301" spans="1:2" ht="15.75">
      <c r="A301" s="1289"/>
      <c r="B301" s="1289"/>
    </row>
    <row r="302" spans="1:2" ht="15.75">
      <c r="A302" s="1289"/>
      <c r="B302" s="1289"/>
    </row>
    <row r="303" spans="1:2" ht="15.75">
      <c r="A303" s="1289"/>
      <c r="B303" s="1289"/>
    </row>
    <row r="304" spans="1:2" ht="15.75">
      <c r="A304" s="1289"/>
      <c r="B304" s="1289"/>
    </row>
    <row r="305" spans="1:2" ht="15.75">
      <c r="A305" s="1289"/>
      <c r="B305" s="1289"/>
    </row>
    <row r="306" spans="1:2" ht="15.75">
      <c r="A306" s="1289"/>
      <c r="B306" s="1289"/>
    </row>
    <row r="307" spans="1:2" ht="15.75">
      <c r="A307" s="1289"/>
      <c r="B307" s="1289"/>
    </row>
    <row r="308" spans="1:2" ht="15.75">
      <c r="A308" s="1289"/>
      <c r="B308" s="1289"/>
    </row>
    <row r="309" spans="1:2" ht="15.75">
      <c r="A309" s="1289"/>
      <c r="B309" s="1289"/>
    </row>
    <row r="310" spans="1:2" ht="15.75">
      <c r="A310" s="1289"/>
      <c r="B310" s="1289"/>
    </row>
    <row r="311" spans="1:2" ht="15.75">
      <c r="A311" s="1289"/>
      <c r="B311" s="1289"/>
    </row>
    <row r="312" spans="1:2" ht="15.75">
      <c r="A312" s="1289"/>
      <c r="B312" s="1289"/>
    </row>
    <row r="313" spans="1:2" ht="15.75">
      <c r="A313" s="1289"/>
      <c r="B313" s="1289"/>
    </row>
    <row r="314" spans="1:2" ht="15.75">
      <c r="A314" s="1289"/>
      <c r="B314" s="1289"/>
    </row>
    <row r="315" spans="1:2" ht="15.75">
      <c r="A315" s="1289"/>
      <c r="B315" s="1289"/>
    </row>
    <row r="316" spans="1:2" ht="15.75">
      <c r="A316" s="1289"/>
      <c r="B316" s="1289"/>
    </row>
    <row r="317" spans="1:2" ht="15.75">
      <c r="A317" s="1289"/>
      <c r="B317" s="1289"/>
    </row>
    <row r="318" spans="1:2" ht="15.75">
      <c r="A318" s="1289"/>
      <c r="B318" s="1289"/>
    </row>
    <row r="319" spans="1:2" ht="15.75">
      <c r="A319" s="1289"/>
      <c r="B319" s="1289"/>
    </row>
    <row r="320" spans="1:2" ht="15.75">
      <c r="A320" s="1289"/>
      <c r="B320" s="1289"/>
    </row>
    <row r="321" spans="1:2" ht="15.75">
      <c r="A321" s="1289"/>
      <c r="B321" s="1289"/>
    </row>
    <row r="322" spans="1:2" ht="15.75">
      <c r="A322" s="1289"/>
      <c r="B322" s="1289"/>
    </row>
    <row r="323" spans="1:2" ht="15.75">
      <c r="A323" s="1289"/>
      <c r="B323" s="1289"/>
    </row>
    <row r="324" spans="1:2" ht="15.75">
      <c r="A324" s="1289"/>
      <c r="B324" s="1289"/>
    </row>
    <row r="325" spans="1:2" ht="15.75">
      <c r="A325" s="1289"/>
      <c r="B325" s="1289"/>
    </row>
    <row r="326" spans="1:2" ht="15.75">
      <c r="A326" s="1289"/>
      <c r="B326" s="1289"/>
    </row>
    <row r="327" spans="1:2" ht="15.75">
      <c r="A327" s="1289"/>
      <c r="B327" s="1289"/>
    </row>
    <row r="328" spans="1:2" ht="15.75">
      <c r="A328" s="1289"/>
      <c r="B328" s="1289"/>
    </row>
    <row r="329" spans="1:2" ht="15.75">
      <c r="A329" s="1289"/>
      <c r="B329" s="1289"/>
    </row>
    <row r="330" spans="1:2" ht="15.75">
      <c r="A330" s="1289"/>
      <c r="B330" s="1289"/>
    </row>
    <row r="331" spans="1:2" ht="15.75">
      <c r="A331" s="1289"/>
      <c r="B331" s="1289"/>
    </row>
    <row r="332" spans="1:2" ht="15.75">
      <c r="A332" s="1289"/>
      <c r="B332" s="1289"/>
    </row>
    <row r="333" spans="1:2" ht="15.75">
      <c r="A333" s="1289"/>
      <c r="B333" s="1289"/>
    </row>
    <row r="334" spans="1:2" ht="15.75">
      <c r="A334" s="1289"/>
      <c r="B334" s="1289"/>
    </row>
    <row r="335" spans="1:2" ht="15.75">
      <c r="A335" s="1289"/>
      <c r="B335" s="1289"/>
    </row>
    <row r="336" spans="1:2" ht="15.75">
      <c r="A336" s="1289"/>
      <c r="B336" s="1289"/>
    </row>
    <row r="337" spans="1:2" ht="15.75">
      <c r="A337" s="1289"/>
      <c r="B337" s="1289"/>
    </row>
    <row r="338" spans="1:2" ht="15.75">
      <c r="A338" s="1289"/>
      <c r="B338" s="1289"/>
    </row>
    <row r="339" spans="1:2" ht="15.75">
      <c r="A339" s="1289"/>
      <c r="B339" s="1289"/>
    </row>
    <row r="340" spans="1:2" ht="15.75">
      <c r="A340" s="1289"/>
      <c r="B340" s="1289"/>
    </row>
    <row r="341" spans="1:2" ht="15.75">
      <c r="A341" s="1289"/>
      <c r="B341" s="1289"/>
    </row>
    <row r="342" spans="1:2" ht="15.75">
      <c r="A342" s="1289"/>
      <c r="B342" s="1289"/>
    </row>
    <row r="343" spans="1:2" ht="15.75">
      <c r="A343" s="1289"/>
      <c r="B343" s="1289"/>
    </row>
    <row r="344" spans="1:2" ht="15.75">
      <c r="A344" s="1289"/>
      <c r="B344" s="1289"/>
    </row>
    <row r="345" spans="1:2" ht="15.75">
      <c r="A345" s="1289"/>
      <c r="B345" s="1289"/>
    </row>
    <row r="346" spans="1:2" ht="15.75">
      <c r="A346" s="1289"/>
      <c r="B346" s="1289"/>
    </row>
    <row r="347" spans="1:2" ht="15.75">
      <c r="A347" s="1289"/>
      <c r="B347" s="1289"/>
    </row>
    <row r="348" spans="1:2" ht="15.75">
      <c r="A348" s="1289"/>
      <c r="B348" s="1289"/>
    </row>
    <row r="349" spans="1:2" ht="15.75">
      <c r="A349" s="1289"/>
      <c r="B349" s="1289"/>
    </row>
    <row r="350" spans="1:2" ht="15.75">
      <c r="A350" s="1289"/>
      <c r="B350" s="1289"/>
    </row>
    <row r="351" spans="1:2" ht="15.75">
      <c r="A351" s="1289"/>
      <c r="B351" s="1289"/>
    </row>
    <row r="352" spans="1:2" ht="15.75">
      <c r="A352" s="1289"/>
      <c r="B352" s="1289"/>
    </row>
    <row r="353" spans="1:2" ht="15.75">
      <c r="A353" s="1289"/>
      <c r="B353" s="1289"/>
    </row>
    <row r="354" spans="1:2" ht="15.75">
      <c r="A354" s="1289"/>
      <c r="B354" s="1289"/>
    </row>
    <row r="355" spans="1:2" ht="15.75">
      <c r="A355" s="1289"/>
      <c r="B355" s="1289"/>
    </row>
    <row r="356" spans="1:2" ht="15.75">
      <c r="A356" s="1289"/>
      <c r="B356" s="1289"/>
    </row>
    <row r="357" spans="1:2" ht="15.75">
      <c r="A357" s="1289"/>
      <c r="B357" s="1289"/>
    </row>
    <row r="358" spans="1:2" ht="15.75">
      <c r="A358" s="1289"/>
      <c r="B358" s="1289"/>
    </row>
    <row r="359" spans="1:2" ht="15.75">
      <c r="A359" s="1289"/>
      <c r="B359" s="1289"/>
    </row>
    <row r="360" spans="1:2" ht="15.75">
      <c r="A360" s="1289"/>
      <c r="B360" s="1289"/>
    </row>
    <row r="361" spans="1:2" ht="15.75">
      <c r="A361" s="1289"/>
      <c r="B361" s="1289"/>
    </row>
    <row r="362" spans="1:2" ht="15.75">
      <c r="A362" s="1289"/>
      <c r="B362" s="1289"/>
    </row>
    <row r="363" spans="1:2" ht="15.75">
      <c r="A363" s="1289"/>
      <c r="B363" s="1289"/>
    </row>
    <row r="364" spans="1:2" ht="15.75">
      <c r="A364" s="1289"/>
      <c r="B364" s="1289"/>
    </row>
    <row r="365" spans="1:2" ht="15.75">
      <c r="A365" s="1289"/>
      <c r="B365" s="1289"/>
    </row>
    <row r="366" spans="1:2" ht="15.75">
      <c r="A366" s="1289"/>
      <c r="B366" s="1289"/>
    </row>
    <row r="367" spans="1:2" ht="15.75">
      <c r="A367" s="1289"/>
      <c r="B367" s="1289"/>
    </row>
    <row r="368" spans="1:2" ht="15.75">
      <c r="A368" s="1289"/>
      <c r="B368" s="1289"/>
    </row>
    <row r="369" spans="1:2" ht="15.75">
      <c r="A369" s="1289"/>
      <c r="B369" s="1289"/>
    </row>
    <row r="370" spans="1:2" ht="15.75">
      <c r="A370" s="1289"/>
      <c r="B370" s="1289"/>
    </row>
    <row r="371" spans="1:2" ht="15.75">
      <c r="A371" s="1289"/>
      <c r="B371" s="1289"/>
    </row>
    <row r="372" spans="1:2" ht="15.75">
      <c r="A372" s="1289"/>
      <c r="B372" s="1289"/>
    </row>
    <row r="373" spans="1:2" ht="15.75">
      <c r="A373" s="1289"/>
      <c r="B373" s="1289"/>
    </row>
    <row r="374" spans="1:2" ht="15.75">
      <c r="A374" s="1289"/>
      <c r="B374" s="1289"/>
    </row>
    <row r="375" spans="1:2" ht="15.75">
      <c r="A375" s="1289"/>
      <c r="B375" s="1289"/>
    </row>
    <row r="376" spans="1:2" ht="15.75">
      <c r="A376" s="1289"/>
      <c r="B376" s="1289"/>
    </row>
    <row r="377" spans="1:2" ht="15.75">
      <c r="A377" s="1289"/>
      <c r="B377" s="1289"/>
    </row>
    <row r="378" spans="1:2" ht="15.75">
      <c r="A378" s="1289"/>
      <c r="B378" s="1289"/>
    </row>
    <row r="379" spans="1:2" ht="15.75">
      <c r="A379" s="1289"/>
      <c r="B379" s="1289"/>
    </row>
    <row r="380" spans="1:2" ht="15.75">
      <c r="A380" s="1289"/>
      <c r="B380" s="1289"/>
    </row>
    <row r="381" spans="1:2" ht="15.75">
      <c r="A381" s="1289"/>
      <c r="B381" s="1289"/>
    </row>
    <row r="382" spans="1:2" ht="15.75">
      <c r="A382" s="1289"/>
      <c r="B382" s="1289"/>
    </row>
    <row r="383" spans="1:2" ht="15.75">
      <c r="A383" s="1289"/>
      <c r="B383" s="1289"/>
    </row>
    <row r="384" spans="1:2" ht="15.75">
      <c r="A384" s="1289"/>
      <c r="B384" s="1289"/>
    </row>
    <row r="385" spans="1:2" ht="15.75">
      <c r="A385" s="1289"/>
      <c r="B385" s="1289"/>
    </row>
    <row r="386" spans="1:2" ht="15.75">
      <c r="A386" s="1289"/>
      <c r="B386" s="1289"/>
    </row>
    <row r="387" spans="1:2" ht="15.75">
      <c r="A387" s="1289"/>
      <c r="B387" s="1289"/>
    </row>
    <row r="388" spans="1:2" ht="15.75">
      <c r="A388" s="1289"/>
      <c r="B388" s="1289"/>
    </row>
    <row r="389" spans="1:2" ht="15.75">
      <c r="A389" s="1289"/>
      <c r="B389" s="1289"/>
    </row>
    <row r="390" spans="1:2" ht="15.75">
      <c r="A390" s="1289"/>
      <c r="B390" s="1289"/>
    </row>
    <row r="391" spans="1:2" ht="15.75">
      <c r="A391" s="1289"/>
      <c r="B391" s="1289"/>
    </row>
    <row r="392" spans="1:2" ht="15.75">
      <c r="A392" s="1289"/>
      <c r="B392" s="1289"/>
    </row>
    <row r="393" spans="1:2" ht="15.75">
      <c r="A393" s="1289"/>
      <c r="B393" s="1289"/>
    </row>
    <row r="394" spans="1:2" ht="15.75">
      <c r="A394" s="1289"/>
      <c r="B394" s="1289"/>
    </row>
    <row r="395" spans="1:2" ht="15.75">
      <c r="A395" s="1289"/>
      <c r="B395" s="1289"/>
    </row>
    <row r="396" spans="1:2" ht="15.75">
      <c r="A396" s="1289"/>
      <c r="B396" s="1289"/>
    </row>
    <row r="397" spans="1:2" ht="15.75">
      <c r="A397" s="1289"/>
      <c r="B397" s="1289"/>
    </row>
    <row r="398" spans="1:2" ht="15.75">
      <c r="A398" s="1289"/>
      <c r="B398" s="1289"/>
    </row>
    <row r="399" spans="1:2" ht="15.75">
      <c r="A399" s="1289"/>
      <c r="B399" s="1289"/>
    </row>
    <row r="400" spans="1:2" ht="15.75">
      <c r="A400" s="1289"/>
      <c r="B400" s="1289"/>
    </row>
    <row r="401" spans="1:2" ht="15.75">
      <c r="A401" s="1289"/>
      <c r="B401" s="1289"/>
    </row>
    <row r="402" spans="1:2" ht="15.75">
      <c r="A402" s="1289"/>
      <c r="B402" s="1289"/>
    </row>
    <row r="403" spans="1:2" ht="15.75">
      <c r="A403" s="1289"/>
      <c r="B403" s="1289"/>
    </row>
    <row r="404" spans="1:2" ht="15.75">
      <c r="A404" s="1289"/>
      <c r="B404" s="1289"/>
    </row>
    <row r="405" spans="1:2" ht="15.75">
      <c r="A405" s="1289"/>
      <c r="B405" s="1289"/>
    </row>
    <row r="406" spans="1:2" ht="15.75">
      <c r="A406" s="1289"/>
      <c r="B406" s="1289"/>
    </row>
    <row r="407" spans="1:2" ht="15.75">
      <c r="A407" s="1289"/>
      <c r="B407" s="1289"/>
    </row>
    <row r="408" spans="1:2" ht="15.75">
      <c r="A408" s="1289"/>
      <c r="B408" s="1289"/>
    </row>
    <row r="409" spans="1:2" ht="15.75">
      <c r="A409" s="1289"/>
      <c r="B409" s="1289"/>
    </row>
    <row r="410" spans="1:2" ht="15.75">
      <c r="A410" s="1289"/>
      <c r="B410" s="1289"/>
    </row>
    <row r="411" spans="1:2" ht="15.75">
      <c r="A411" s="1289"/>
      <c r="B411" s="1289"/>
    </row>
    <row r="412" spans="1:2" ht="15.75">
      <c r="A412" s="1289"/>
      <c r="B412" s="1289"/>
    </row>
    <row r="413" spans="1:2" ht="15.75">
      <c r="A413" s="1289"/>
      <c r="B413" s="1289"/>
    </row>
    <row r="414" spans="1:2" ht="15.75">
      <c r="A414" s="1289"/>
      <c r="B414" s="1289"/>
    </row>
    <row r="415" spans="1:2" ht="15.75">
      <c r="A415" s="1289"/>
      <c r="B415" s="1289"/>
    </row>
    <row r="416" spans="1:2" ht="15.75">
      <c r="A416" s="1289"/>
      <c r="B416" s="1289"/>
    </row>
    <row r="417" spans="1:2" ht="15.75">
      <c r="A417" s="1289"/>
      <c r="B417" s="1289"/>
    </row>
    <row r="418" spans="1:2" ht="15.75">
      <c r="A418" s="1289"/>
      <c r="B418" s="1289"/>
    </row>
    <row r="419" spans="1:2" ht="15.75">
      <c r="A419" s="1289"/>
      <c r="B419" s="1289"/>
    </row>
    <row r="420" spans="1:2" ht="15.75">
      <c r="A420" s="1289"/>
      <c r="B420" s="1289"/>
    </row>
    <row r="421" spans="1:2" ht="15.75">
      <c r="A421" s="1289"/>
      <c r="B421" s="1289"/>
    </row>
    <row r="422" spans="1:2" ht="15.75">
      <c r="A422" s="1289"/>
      <c r="B422" s="1289"/>
    </row>
    <row r="423" spans="1:2" ht="15.75">
      <c r="A423" s="1289"/>
      <c r="B423" s="1289"/>
    </row>
    <row r="424" spans="1:2" ht="15.75">
      <c r="A424" s="1289"/>
      <c r="B424" s="1289"/>
    </row>
    <row r="425" spans="1:2" ht="15.75">
      <c r="A425" s="1289"/>
      <c r="B425" s="1289"/>
    </row>
    <row r="426" spans="1:2" ht="15.75">
      <c r="A426" s="1289"/>
      <c r="B426" s="1289"/>
    </row>
    <row r="427" spans="1:2" ht="15.75">
      <c r="A427" s="1289"/>
      <c r="B427" s="1289"/>
    </row>
    <row r="428" spans="1:2" ht="15.75">
      <c r="A428" s="1289"/>
      <c r="B428" s="1289"/>
    </row>
    <row r="429" spans="1:2" ht="15.75">
      <c r="A429" s="1289"/>
      <c r="B429" s="1289"/>
    </row>
    <row r="430" spans="1:2" ht="15.75">
      <c r="A430" s="1289"/>
      <c r="B430" s="1289"/>
    </row>
    <row r="431" spans="1:2" ht="15.75">
      <c r="A431" s="1289"/>
      <c r="B431" s="1289"/>
    </row>
    <row r="432" spans="1:2" ht="15.75">
      <c r="A432" s="1289"/>
      <c r="B432" s="1289"/>
    </row>
    <row r="433" spans="1:2" ht="15.75">
      <c r="A433" s="1289"/>
      <c r="B433" s="1289"/>
    </row>
    <row r="434" spans="1:2" ht="15.75">
      <c r="A434" s="1289"/>
      <c r="B434" s="1289"/>
    </row>
    <row r="435" spans="1:2" ht="15.75">
      <c r="A435" s="1289"/>
      <c r="B435" s="1289"/>
    </row>
    <row r="436" spans="1:2" ht="15.75">
      <c r="A436" s="1289"/>
      <c r="B436" s="1289"/>
    </row>
    <row r="437" spans="1:2" ht="15.75">
      <c r="A437" s="1289"/>
      <c r="B437" s="1289"/>
    </row>
    <row r="438" spans="1:2" ht="15.75">
      <c r="A438" s="1289"/>
      <c r="B438" s="1289"/>
    </row>
    <row r="439" spans="1:2" ht="15.75">
      <c r="A439" s="1289"/>
      <c r="B439" s="1289"/>
    </row>
    <row r="440" spans="1:2" ht="15.75">
      <c r="A440" s="1289"/>
      <c r="B440" s="1289"/>
    </row>
    <row r="441" spans="1:2" ht="15.75">
      <c r="A441" s="1289"/>
      <c r="B441" s="1289"/>
    </row>
    <row r="442" spans="1:2" ht="15.75">
      <c r="A442" s="1289"/>
      <c r="B442" s="1289"/>
    </row>
    <row r="443" spans="1:2" ht="15.75">
      <c r="A443" s="1289"/>
      <c r="B443" s="1289"/>
    </row>
    <row r="444" spans="1:2" ht="15.75">
      <c r="A444" s="1289"/>
      <c r="B444" s="1289"/>
    </row>
    <row r="445" spans="1:2" ht="15.75">
      <c r="A445" s="1289"/>
      <c r="B445" s="1289"/>
    </row>
    <row r="446" spans="1:2" ht="15.75">
      <c r="A446" s="1289"/>
      <c r="B446" s="1289"/>
    </row>
    <row r="447" spans="1:2" ht="15.75">
      <c r="A447" s="1289"/>
      <c r="B447" s="1289"/>
    </row>
    <row r="448" spans="1:2" ht="15.75">
      <c r="A448" s="1289"/>
      <c r="B448" s="1289"/>
    </row>
    <row r="449" spans="1:2" ht="15.75">
      <c r="A449" s="1289"/>
      <c r="B449" s="1289"/>
    </row>
    <row r="450" spans="1:2" ht="15.75">
      <c r="A450" s="1289"/>
      <c r="B450" s="1289"/>
    </row>
    <row r="451" spans="1:2" ht="15.75">
      <c r="A451" s="1289"/>
      <c r="B451" s="1289"/>
    </row>
    <row r="452" spans="1:2" ht="15.75">
      <c r="A452" s="1289"/>
      <c r="B452" s="1289"/>
    </row>
    <row r="453" spans="1:2" ht="15.75">
      <c r="A453" s="1289"/>
      <c r="B453" s="1289"/>
    </row>
    <row r="454" spans="1:2" ht="15.75">
      <c r="A454" s="1289"/>
      <c r="B454" s="1289"/>
    </row>
    <row r="455" spans="1:2" ht="15.75">
      <c r="A455" s="1289"/>
      <c r="B455" s="1289"/>
    </row>
    <row r="456" spans="1:2" ht="15.75">
      <c r="A456" s="1289"/>
      <c r="B456" s="1289"/>
    </row>
    <row r="457" spans="1:2" ht="15.75">
      <c r="A457" s="1289"/>
      <c r="B457" s="1289"/>
    </row>
    <row r="458" spans="1:2" ht="15.75">
      <c r="A458" s="1289"/>
      <c r="B458" s="1289"/>
    </row>
    <row r="459" spans="1:2" ht="15.75">
      <c r="A459" s="1289"/>
      <c r="B459" s="1289"/>
    </row>
    <row r="460" spans="1:2" ht="15.75">
      <c r="A460" s="1289"/>
      <c r="B460" s="1289"/>
    </row>
    <row r="461" spans="1:2" ht="15.75">
      <c r="A461" s="1289"/>
      <c r="B461" s="1289"/>
    </row>
    <row r="462" spans="1:2" ht="15.75">
      <c r="A462" s="1289"/>
      <c r="B462" s="1289"/>
    </row>
    <row r="463" spans="1:2" ht="15.75">
      <c r="A463" s="1289"/>
      <c r="B463" s="1289"/>
    </row>
    <row r="464" spans="1:2" ht="15.75">
      <c r="A464" s="1289"/>
      <c r="B464" s="1289"/>
    </row>
    <row r="465" spans="1:2" ht="15.75">
      <c r="A465" s="1289"/>
      <c r="B465" s="1289"/>
    </row>
    <row r="466" spans="1:2" ht="15.75">
      <c r="A466" s="1289"/>
      <c r="B466" s="1289"/>
    </row>
    <row r="467" spans="1:2" ht="15.75">
      <c r="A467" s="1289"/>
      <c r="B467" s="1289"/>
    </row>
    <row r="468" spans="1:2" ht="15.75">
      <c r="A468" s="1289"/>
      <c r="B468" s="1289"/>
    </row>
    <row r="469" spans="1:2" ht="15.75">
      <c r="A469" s="1289"/>
      <c r="B469" s="1289"/>
    </row>
    <row r="470" spans="1:2" ht="15.75">
      <c r="A470" s="1289"/>
      <c r="B470" s="1289"/>
    </row>
    <row r="471" spans="1:2" ht="15.75">
      <c r="A471" s="1289"/>
      <c r="B471" s="1289"/>
    </row>
    <row r="472" spans="1:2" ht="15.75">
      <c r="A472" s="1289"/>
      <c r="B472" s="1289"/>
    </row>
    <row r="473" spans="1:2" ht="15.75">
      <c r="A473" s="1289"/>
      <c r="B473" s="1289"/>
    </row>
    <row r="474" spans="1:2" ht="15.75">
      <c r="A474" s="1289"/>
      <c r="B474" s="1289"/>
    </row>
    <row r="475" spans="1:2" ht="15.75">
      <c r="A475" s="1289"/>
      <c r="B475" s="1289"/>
    </row>
    <row r="476" spans="1:2" ht="15.75">
      <c r="A476" s="1289"/>
      <c r="B476" s="1289"/>
    </row>
    <row r="477" spans="1:2" ht="15.75">
      <c r="A477" s="1289"/>
      <c r="B477" s="1289"/>
    </row>
    <row r="478" spans="1:2" ht="15.75">
      <c r="A478" s="1289"/>
      <c r="B478" s="1289"/>
    </row>
    <row r="479" spans="1:2" ht="15.75">
      <c r="A479" s="1289"/>
      <c r="B479" s="1289"/>
    </row>
    <row r="480" spans="1:2" ht="15.75">
      <c r="A480" s="1289"/>
      <c r="B480" s="1289"/>
    </row>
    <row r="481" spans="1:2" ht="15.75">
      <c r="A481" s="1289"/>
      <c r="B481" s="1289"/>
    </row>
    <row r="482" spans="1:2" ht="15.75">
      <c r="A482" s="1289"/>
      <c r="B482" s="1289"/>
    </row>
    <row r="483" spans="1:2" ht="15.75">
      <c r="A483" s="1289"/>
      <c r="B483" s="1289"/>
    </row>
    <row r="484" spans="1:2" ht="15.75">
      <c r="A484" s="1289"/>
      <c r="B484" s="1289"/>
    </row>
    <row r="485" spans="1:2" ht="15.75">
      <c r="A485" s="1289"/>
      <c r="B485" s="1289"/>
    </row>
    <row r="486" spans="1:2" ht="15.75">
      <c r="A486" s="1289"/>
      <c r="B486" s="1289"/>
    </row>
    <row r="487" spans="1:2" ht="15.75">
      <c r="A487" s="1289"/>
      <c r="B487" s="1289"/>
    </row>
    <row r="488" spans="1:2" ht="15.75">
      <c r="A488" s="1289"/>
      <c r="B488" s="1289"/>
    </row>
    <row r="489" spans="1:2" ht="15.75">
      <c r="A489" s="1289"/>
      <c r="B489" s="1289"/>
    </row>
    <row r="490" spans="1:2" ht="15.75">
      <c r="A490" s="1289"/>
      <c r="B490" s="1289"/>
    </row>
    <row r="491" spans="1:2" ht="15.75">
      <c r="A491" s="1289"/>
      <c r="B491" s="1289"/>
    </row>
    <row r="492" spans="1:2" ht="15.75">
      <c r="A492" s="1289"/>
      <c r="B492" s="1289"/>
    </row>
    <row r="493" spans="1:2" ht="15.75">
      <c r="A493" s="1289"/>
      <c r="B493" s="1289"/>
    </row>
    <row r="494" spans="1:2" ht="15.75">
      <c r="A494" s="1289"/>
      <c r="B494" s="1289"/>
    </row>
    <row r="495" spans="1:2" ht="15.75">
      <c r="A495" s="1289"/>
      <c r="B495" s="1289"/>
    </row>
    <row r="496" spans="1:2" ht="15.75">
      <c r="A496" s="1289"/>
      <c r="B496" s="1289"/>
    </row>
    <row r="497" spans="1:2" ht="15.75">
      <c r="A497" s="1289"/>
      <c r="B497" s="1289"/>
    </row>
    <row r="498" spans="1:2" ht="15.75">
      <c r="A498" s="1289"/>
      <c r="B498" s="1289"/>
    </row>
    <row r="499" spans="1:2" ht="15.75">
      <c r="A499" s="1289"/>
      <c r="B499" s="1289"/>
    </row>
    <row r="500" spans="1:2" ht="15.75">
      <c r="A500" s="1289"/>
      <c r="B500" s="1289"/>
    </row>
    <row r="501" spans="1:2" ht="15.75">
      <c r="A501" s="1289"/>
      <c r="B501" s="1289"/>
    </row>
    <row r="502" spans="1:2" ht="15.75">
      <c r="A502" s="1289"/>
      <c r="B502" s="1289"/>
    </row>
    <row r="503" spans="1:2" ht="15.75">
      <c r="A503" s="1289"/>
      <c r="B503" s="1289"/>
    </row>
    <row r="504" spans="1:2" ht="15.75">
      <c r="A504" s="1289"/>
      <c r="B504" s="1289"/>
    </row>
    <row r="505" spans="1:2" ht="15.75">
      <c r="A505" s="1289"/>
      <c r="B505" s="1289"/>
    </row>
    <row r="506" spans="1:2" ht="15.75">
      <c r="A506" s="1289"/>
      <c r="B506" s="1289"/>
    </row>
    <row r="507" spans="1:2" ht="15.75">
      <c r="A507" s="1289"/>
      <c r="B507" s="1289"/>
    </row>
    <row r="508" spans="1:2" ht="15.75">
      <c r="A508" s="1289"/>
      <c r="B508" s="1289"/>
    </row>
    <row r="509" spans="1:2" ht="15.75">
      <c r="A509" s="1289"/>
      <c r="B509" s="1289"/>
    </row>
    <row r="510" spans="1:2" ht="15.75">
      <c r="A510" s="1289"/>
      <c r="B510" s="1289"/>
    </row>
    <row r="511" spans="1:2" ht="15.75">
      <c r="A511" s="1289"/>
      <c r="B511" s="1289"/>
    </row>
    <row r="512" spans="1:2" ht="15.75">
      <c r="A512" s="1289"/>
      <c r="B512" s="1289"/>
    </row>
    <row r="513" spans="1:2" ht="15.75">
      <c r="A513" s="1289"/>
      <c r="B513" s="1289"/>
    </row>
    <row r="514" spans="1:2" ht="15.75">
      <c r="A514" s="1289"/>
      <c r="B514" s="1289"/>
    </row>
    <row r="515" spans="1:2" ht="15.75">
      <c r="A515" s="1289"/>
      <c r="B515" s="1289"/>
    </row>
    <row r="516" spans="1:2" ht="15.75">
      <c r="A516" s="1289"/>
      <c r="B516" s="1289"/>
    </row>
    <row r="517" spans="1:2" ht="15.75">
      <c r="A517" s="1289"/>
      <c r="B517" s="1289"/>
    </row>
    <row r="518" spans="1:2" ht="15.75">
      <c r="A518" s="1289"/>
      <c r="B518" s="1289"/>
    </row>
    <row r="519" spans="1:2" ht="15.75">
      <c r="A519" s="1289"/>
      <c r="B519" s="1289"/>
    </row>
    <row r="520" spans="1:2" ht="15.75">
      <c r="A520" s="1289"/>
      <c r="B520" s="1289"/>
    </row>
    <row r="521" spans="1:2" ht="15.75">
      <c r="A521" s="1289"/>
      <c r="B521" s="1289"/>
    </row>
    <row r="522" spans="1:2" ht="15.75">
      <c r="A522" s="1289"/>
      <c r="B522" s="1289"/>
    </row>
    <row r="523" spans="1:2" ht="15.75">
      <c r="A523" s="1289"/>
      <c r="B523" s="1289"/>
    </row>
    <row r="524" spans="1:2" ht="15.75">
      <c r="A524" s="1289"/>
      <c r="B524" s="1289"/>
    </row>
    <row r="525" spans="1:2" ht="15.75">
      <c r="A525" s="1289"/>
      <c r="B525" s="1289"/>
    </row>
    <row r="526" spans="1:2" ht="15.75">
      <c r="A526" s="1289"/>
      <c r="B526" s="1289"/>
    </row>
    <row r="527" spans="1:2" ht="15.75">
      <c r="A527" s="1289"/>
      <c r="B527" s="1289"/>
    </row>
    <row r="528" spans="1:2" ht="15.75">
      <c r="A528" s="1289"/>
      <c r="B528" s="1289"/>
    </row>
    <row r="529" spans="1:2" ht="15.75">
      <c r="A529" s="1289"/>
      <c r="B529" s="1289"/>
    </row>
    <row r="530" spans="1:2" ht="15.75">
      <c r="A530" s="1289"/>
      <c r="B530" s="1289"/>
    </row>
    <row r="531" spans="1:2" ht="15.75">
      <c r="A531" s="1289"/>
      <c r="B531" s="1289"/>
    </row>
    <row r="532" spans="1:2" ht="15.75">
      <c r="A532" s="1289"/>
      <c r="B532" s="1289"/>
    </row>
    <row r="533" spans="1:2" ht="15.75">
      <c r="A533" s="1289"/>
      <c r="B533" s="1289"/>
    </row>
    <row r="534" spans="1:2" ht="15.75">
      <c r="A534" s="1289"/>
      <c r="B534" s="1289"/>
    </row>
    <row r="535" spans="1:2" ht="15.75">
      <c r="A535" s="1289"/>
      <c r="B535" s="1289"/>
    </row>
    <row r="536" spans="1:2" ht="15.75">
      <c r="A536" s="1289"/>
      <c r="B536" s="1289"/>
    </row>
    <row r="537" spans="1:2" ht="15.75">
      <c r="A537" s="1289"/>
      <c r="B537" s="1289"/>
    </row>
    <row r="538" spans="1:2" ht="15.75">
      <c r="A538" s="1289"/>
      <c r="B538" s="1289"/>
    </row>
    <row r="539" spans="1:2" ht="15.75">
      <c r="A539" s="1289"/>
      <c r="B539" s="1289"/>
    </row>
    <row r="540" spans="1:2" ht="15.75">
      <c r="A540" s="1289"/>
      <c r="B540" s="1289"/>
    </row>
    <row r="541" spans="1:2" ht="15.75">
      <c r="A541" s="1289"/>
      <c r="B541" s="1289"/>
    </row>
    <row r="542" spans="1:2" ht="15.75">
      <c r="A542" s="1289"/>
      <c r="B542" s="1289"/>
    </row>
    <row r="543" spans="1:2" ht="15.75">
      <c r="A543" s="1289"/>
      <c r="B543" s="1289"/>
    </row>
    <row r="544" spans="1:2" ht="15.75">
      <c r="A544" s="1289"/>
      <c r="B544" s="1289"/>
    </row>
    <row r="545" spans="1:2" ht="15.75">
      <c r="A545" s="1289"/>
      <c r="B545" s="1289"/>
    </row>
    <row r="546" spans="1:2" ht="15.75">
      <c r="A546" s="1289"/>
      <c r="B546" s="1289"/>
    </row>
    <row r="547" spans="1:2" ht="15.75">
      <c r="A547" s="1289"/>
      <c r="B547" s="1289"/>
    </row>
    <row r="548" spans="1:2" ht="15.75">
      <c r="A548" s="1289"/>
      <c r="B548" s="1289"/>
    </row>
    <row r="549" spans="1:2" ht="15.75">
      <c r="A549" s="1289"/>
      <c r="B549" s="1289"/>
    </row>
    <row r="550" spans="1:2" ht="15.75">
      <c r="A550" s="1289"/>
      <c r="B550" s="1289"/>
    </row>
    <row r="551" spans="1:2" ht="15.75">
      <c r="A551" s="1289"/>
      <c r="B551" s="1289"/>
    </row>
    <row r="552" spans="1:2" ht="15.75">
      <c r="A552" s="1289"/>
      <c r="B552" s="1289"/>
    </row>
    <row r="553" spans="1:2" ht="15.75">
      <c r="A553" s="1289"/>
      <c r="B553" s="1289"/>
    </row>
    <row r="554" spans="1:2" ht="15.75">
      <c r="A554" s="1289"/>
      <c r="B554" s="1289"/>
    </row>
    <row r="555" spans="1:2" ht="15.75">
      <c r="A555" s="1289"/>
      <c r="B555" s="1289"/>
    </row>
    <row r="556" spans="1:2" ht="15.75">
      <c r="A556" s="1289"/>
      <c r="B556" s="1289"/>
    </row>
    <row r="557" spans="1:2" ht="15.75">
      <c r="A557" s="1289"/>
      <c r="B557" s="1289"/>
    </row>
    <row r="558" spans="1:2" ht="15.75">
      <c r="A558" s="1289"/>
      <c r="B558" s="1289"/>
    </row>
    <row r="559" spans="1:2" ht="15.75">
      <c r="A559" s="1289"/>
      <c r="B559" s="1289"/>
    </row>
    <row r="560" spans="1:2" ht="15.75">
      <c r="A560" s="1289"/>
      <c r="B560" s="1289"/>
    </row>
    <row r="561" spans="1:2" ht="15.75">
      <c r="A561" s="1289"/>
      <c r="B561" s="1289"/>
    </row>
    <row r="562" spans="1:2" ht="15.75">
      <c r="A562" s="1289"/>
      <c r="B562" s="1289"/>
    </row>
    <row r="563" spans="1:2" ht="15.75">
      <c r="A563" s="1289"/>
      <c r="B563" s="1289"/>
    </row>
    <row r="564" spans="1:2" ht="15.75">
      <c r="A564" s="1289"/>
      <c r="B564" s="1289"/>
    </row>
    <row r="565" spans="1:2" ht="15.75">
      <c r="A565" s="1289"/>
      <c r="B565" s="1289"/>
    </row>
    <row r="566" spans="1:2" ht="15.75">
      <c r="A566" s="1289"/>
      <c r="B566" s="1289"/>
    </row>
    <row r="567" spans="1:2" ht="15.75">
      <c r="A567" s="1289"/>
      <c r="B567" s="1289"/>
    </row>
    <row r="568" spans="1:2" ht="15.75">
      <c r="A568" s="1289"/>
      <c r="B568" s="1289"/>
    </row>
    <row r="569" spans="1:2" ht="15.75">
      <c r="A569" s="1289"/>
      <c r="B569" s="1289"/>
    </row>
    <row r="570" spans="1:2" ht="15.75">
      <c r="A570" s="1289"/>
      <c r="B570" s="1289"/>
    </row>
    <row r="571" spans="1:2" ht="15.75">
      <c r="A571" s="1289"/>
      <c r="B571" s="1289"/>
    </row>
    <row r="572" spans="1:2" ht="15.75">
      <c r="A572" s="1289"/>
      <c r="B572" s="1289"/>
    </row>
    <row r="573" spans="1:2" ht="15.75">
      <c r="A573" s="1289"/>
      <c r="B573" s="1289"/>
    </row>
    <row r="574" spans="1:2" ht="15.75">
      <c r="A574" s="1289"/>
      <c r="B574" s="1289"/>
    </row>
    <row r="575" spans="1:2" ht="15.75">
      <c r="A575" s="1289"/>
      <c r="B575" s="1289"/>
    </row>
    <row r="576" spans="1:2" ht="15.75">
      <c r="A576" s="1289"/>
      <c r="B576" s="1289"/>
    </row>
    <row r="577" spans="1:2" ht="15.75">
      <c r="A577" s="1289"/>
      <c r="B577" s="1289"/>
    </row>
    <row r="578" spans="1:2" ht="15.75">
      <c r="A578" s="1289"/>
      <c r="B578" s="1289"/>
    </row>
    <row r="579" spans="1:2" ht="15.75">
      <c r="A579" s="1289"/>
      <c r="B579" s="1289"/>
    </row>
    <row r="580" spans="1:2" ht="15.75">
      <c r="A580" s="1289"/>
      <c r="B580" s="1289"/>
    </row>
    <row r="581" spans="1:2" ht="15.75">
      <c r="A581" s="1289"/>
      <c r="B581" s="1289"/>
    </row>
    <row r="582" spans="1:2" ht="15.75">
      <c r="A582" s="1289"/>
      <c r="B582" s="1289"/>
    </row>
    <row r="583" spans="1:2" ht="15.75">
      <c r="A583" s="1289"/>
      <c r="B583" s="1289"/>
    </row>
    <row r="584" spans="1:2" ht="15.75">
      <c r="A584" s="1289"/>
      <c r="B584" s="1289"/>
    </row>
    <row r="585" spans="1:2" ht="15.75">
      <c r="A585" s="1289"/>
      <c r="B585" s="1289"/>
    </row>
    <row r="586" spans="1:2" ht="15.75">
      <c r="A586" s="1289"/>
      <c r="B586" s="1289"/>
    </row>
    <row r="587" spans="1:2" ht="15.75">
      <c r="A587" s="1289"/>
      <c r="B587" s="1289"/>
    </row>
    <row r="588" spans="1:2" ht="15.75">
      <c r="A588" s="1289"/>
      <c r="B588" s="1289"/>
    </row>
    <row r="589" spans="1:2" ht="15.75">
      <c r="A589" s="1289"/>
      <c r="B589" s="1289"/>
    </row>
    <row r="590" spans="1:2" ht="15.75">
      <c r="A590" s="1289"/>
      <c r="B590" s="1289"/>
    </row>
    <row r="591" spans="1:2" ht="15.75">
      <c r="A591" s="1289"/>
      <c r="B591" s="1289"/>
    </row>
    <row r="592" spans="1:2" ht="15.75">
      <c r="A592" s="1289"/>
      <c r="B592" s="1289"/>
    </row>
    <row r="593" spans="1:2" ht="15.75">
      <c r="A593" s="1289"/>
      <c r="B593" s="1289"/>
    </row>
    <row r="594" spans="1:2" ht="15.75">
      <c r="A594" s="1289"/>
      <c r="B594" s="1289"/>
    </row>
    <row r="595" spans="1:2" ht="15.75">
      <c r="A595" s="1289"/>
      <c r="B595" s="1289"/>
    </row>
    <row r="596" spans="1:2" ht="15.75">
      <c r="A596" s="1289"/>
      <c r="B596" s="1289"/>
    </row>
    <row r="597" spans="1:2" ht="15.75">
      <c r="A597" s="1289"/>
      <c r="B597" s="1289"/>
    </row>
    <row r="598" spans="1:2" ht="15.75">
      <c r="A598" s="1289"/>
      <c r="B598" s="1289"/>
    </row>
    <row r="599" spans="1:2" ht="15.75">
      <c r="A599" s="1289"/>
      <c r="B599" s="1289"/>
    </row>
    <row r="600" spans="1:2" ht="15.75">
      <c r="A600" s="1289"/>
      <c r="B600" s="1289"/>
    </row>
    <row r="601" spans="1:2" ht="15.75">
      <c r="A601" s="1289"/>
      <c r="B601" s="1289"/>
    </row>
    <row r="602" spans="1:2" ht="15.75">
      <c r="A602" s="1289"/>
      <c r="B602" s="1289"/>
    </row>
    <row r="603" spans="1:2" ht="15.75">
      <c r="A603" s="1289"/>
      <c r="B603" s="1289"/>
    </row>
    <row r="604" spans="1:2" ht="15.75">
      <c r="A604" s="1289"/>
      <c r="B604" s="1289"/>
    </row>
    <row r="605" spans="1:2" ht="15.75">
      <c r="A605" s="1289"/>
      <c r="B605" s="1289"/>
    </row>
    <row r="606" spans="1:2" ht="15.75">
      <c r="A606" s="1289"/>
      <c r="B606" s="1289"/>
    </row>
    <row r="607" spans="1:2" ht="15.75">
      <c r="A607" s="1289"/>
      <c r="B607" s="1289"/>
    </row>
    <row r="608" spans="1:2" ht="15.75">
      <c r="A608" s="1289"/>
      <c r="B608" s="1289"/>
    </row>
    <row r="609" spans="1:2" ht="15.75">
      <c r="A609" s="1289"/>
      <c r="B609" s="1289"/>
    </row>
    <row r="610" spans="1:2" ht="15.75">
      <c r="A610" s="1289"/>
      <c r="B610" s="1289"/>
    </row>
    <row r="611" spans="1:2" ht="15.75">
      <c r="A611" s="1289"/>
      <c r="B611" s="1289"/>
    </row>
    <row r="612" spans="1:2" ht="15.75">
      <c r="A612" s="1289"/>
      <c r="B612" s="1289"/>
    </row>
    <row r="613" spans="1:2" ht="15.75">
      <c r="A613" s="1289"/>
      <c r="B613" s="1289"/>
    </row>
    <row r="614" spans="1:2" ht="15.75">
      <c r="A614" s="1289"/>
      <c r="B614" s="1289"/>
    </row>
    <row r="615" spans="1:2" ht="15.75">
      <c r="A615" s="1289"/>
      <c r="B615" s="1289"/>
    </row>
    <row r="616" spans="1:2" ht="15.75">
      <c r="A616" s="1289"/>
      <c r="B616" s="1289"/>
    </row>
    <row r="617" spans="1:2" ht="15.75">
      <c r="A617" s="1289"/>
      <c r="B617" s="1289"/>
    </row>
    <row r="618" spans="1:2" ht="15.75">
      <c r="A618" s="1289"/>
      <c r="B618" s="1289"/>
    </row>
    <row r="619" spans="1:2" ht="15.75">
      <c r="A619" s="1289"/>
      <c r="B619" s="1289"/>
    </row>
    <row r="620" spans="1:2" ht="15.75">
      <c r="A620" s="1289"/>
      <c r="B620" s="1289"/>
    </row>
    <row r="621" spans="1:2" ht="15.75">
      <c r="A621" s="1289"/>
      <c r="B621" s="1289"/>
    </row>
    <row r="622" spans="1:2" ht="15.75">
      <c r="A622" s="1289"/>
      <c r="B622" s="1289"/>
    </row>
    <row r="623" spans="1:2" ht="15.75">
      <c r="A623" s="1289"/>
      <c r="B623" s="1289"/>
    </row>
    <row r="624" spans="1:2" ht="15.75">
      <c r="A624" s="1289"/>
      <c r="B624" s="1289"/>
    </row>
    <row r="625" spans="1:2" ht="15.75">
      <c r="A625" s="1289"/>
      <c r="B625" s="1289"/>
    </row>
    <row r="626" spans="1:2" ht="15.75">
      <c r="A626" s="1289"/>
      <c r="B626" s="1289"/>
    </row>
    <row r="627" spans="1:2" ht="15.75">
      <c r="A627" s="1289"/>
      <c r="B627" s="1289"/>
    </row>
    <row r="628" spans="1:2" ht="15.75">
      <c r="A628" s="1289"/>
      <c r="B628" s="1289"/>
    </row>
    <row r="629" spans="1:2" ht="15.75">
      <c r="A629" s="1289"/>
      <c r="B629" s="1289"/>
    </row>
    <row r="630" spans="1:2" ht="15.75">
      <c r="A630" s="1289"/>
      <c r="B630" s="1289"/>
    </row>
    <row r="631" spans="1:2" ht="15.75">
      <c r="A631" s="1289"/>
      <c r="B631" s="1289"/>
    </row>
    <row r="632" spans="1:2" ht="15.75">
      <c r="A632" s="1289"/>
      <c r="B632" s="1289"/>
    </row>
    <row r="633" spans="1:2" ht="15.75">
      <c r="A633" s="1289"/>
      <c r="B633" s="1289"/>
    </row>
    <row r="634" spans="1:2" ht="15.75">
      <c r="A634" s="1289"/>
      <c r="B634" s="1289"/>
    </row>
    <row r="635" spans="1:2" ht="15.75">
      <c r="A635" s="1289"/>
      <c r="B635" s="1289"/>
    </row>
    <row r="636" spans="1:2" ht="15.75">
      <c r="A636" s="1289"/>
      <c r="B636" s="1289"/>
    </row>
    <row r="637" spans="1:2" ht="15.75">
      <c r="A637" s="1289"/>
      <c r="B637" s="1289"/>
    </row>
    <row r="638" spans="1:2" ht="15.75">
      <c r="A638" s="1289"/>
      <c r="B638" s="1289"/>
    </row>
    <row r="639" spans="1:2" ht="15.75">
      <c r="A639" s="1289"/>
      <c r="B639" s="1289"/>
    </row>
    <row r="640" spans="1:2" ht="15.75">
      <c r="A640" s="1289"/>
      <c r="B640" s="1289"/>
    </row>
    <row r="641" spans="1:2" ht="15.75">
      <c r="A641" s="1289"/>
      <c r="B641" s="1289"/>
    </row>
    <row r="642" spans="1:2" ht="15.75">
      <c r="A642" s="1289"/>
      <c r="B642" s="1289"/>
    </row>
    <row r="643" spans="1:2" ht="15.75">
      <c r="A643" s="1289"/>
      <c r="B643" s="1289"/>
    </row>
    <row r="644" spans="1:2" ht="15.75">
      <c r="A644" s="1289"/>
      <c r="B644" s="1289"/>
    </row>
    <row r="645" spans="1:2" ht="15.75">
      <c r="A645" s="1289"/>
      <c r="B645" s="1289"/>
    </row>
    <row r="646" spans="1:2" ht="15.75">
      <c r="A646" s="1289"/>
      <c r="B646" s="1289"/>
    </row>
    <row r="647" spans="1:2" ht="15.75">
      <c r="A647" s="1289"/>
      <c r="B647" s="1289"/>
    </row>
    <row r="648" spans="1:2" ht="15.75">
      <c r="A648" s="1289"/>
      <c r="B648" s="1289"/>
    </row>
    <row r="649" spans="1:2" ht="15.75">
      <c r="A649" s="1289"/>
      <c r="B649" s="1289"/>
    </row>
    <row r="650" spans="1:2" ht="15.75">
      <c r="A650" s="1289"/>
      <c r="B650" s="1289"/>
    </row>
    <row r="651" spans="1:2" ht="15.75">
      <c r="A651" s="1289"/>
      <c r="B651" s="1289"/>
    </row>
    <row r="652" spans="1:2" ht="15.75">
      <c r="A652" s="1289"/>
      <c r="B652" s="1289"/>
    </row>
    <row r="653" spans="1:2" ht="15.75">
      <c r="A653" s="1289"/>
      <c r="B653" s="1289"/>
    </row>
    <row r="654" spans="1:2" ht="15.75">
      <c r="A654" s="1289"/>
      <c r="B654" s="1289"/>
    </row>
    <row r="655" spans="1:2" ht="15.75">
      <c r="A655" s="1289"/>
      <c r="B655" s="1289"/>
    </row>
    <row r="656" spans="1:2" ht="15.75">
      <c r="A656" s="1289"/>
      <c r="B656" s="1289"/>
    </row>
    <row r="657" spans="1:2" ht="15.75">
      <c r="A657" s="1289"/>
      <c r="B657" s="1289"/>
    </row>
    <row r="658" spans="1:2" ht="15.75">
      <c r="A658" s="1289"/>
      <c r="B658" s="1289"/>
    </row>
    <row r="659" spans="1:2" ht="15.75">
      <c r="A659" s="1289"/>
      <c r="B659" s="1289"/>
    </row>
    <row r="660" spans="1:2" ht="15.75">
      <c r="A660" s="1289"/>
      <c r="B660" s="1289"/>
    </row>
    <row r="661" spans="1:2" ht="15.75">
      <c r="A661" s="1289"/>
      <c r="B661" s="1289"/>
    </row>
    <row r="662" spans="1:2" ht="15.75">
      <c r="A662" s="1289"/>
      <c r="B662" s="1289"/>
    </row>
    <row r="663" spans="1:2" ht="15.75">
      <c r="A663" s="1289"/>
      <c r="B663" s="1289"/>
    </row>
    <row r="664" spans="1:2" ht="15.75">
      <c r="A664" s="1289"/>
      <c r="B664" s="1289"/>
    </row>
    <row r="665" spans="1:2" ht="15.75">
      <c r="A665" s="1289"/>
      <c r="B665" s="1289"/>
    </row>
    <row r="666" spans="1:2" ht="15.75">
      <c r="A666" s="1289"/>
      <c r="B666" s="1289"/>
    </row>
    <row r="667" spans="1:2" ht="15.75">
      <c r="A667" s="1289"/>
      <c r="B667" s="1289"/>
    </row>
    <row r="668" spans="1:2" ht="15.75">
      <c r="A668" s="1289"/>
      <c r="B668" s="1289"/>
    </row>
    <row r="669" spans="1:2" ht="15.75">
      <c r="A669" s="1289"/>
      <c r="B669" s="1289"/>
    </row>
    <row r="670" spans="1:2" ht="15.75">
      <c r="A670" s="1289"/>
      <c r="B670" s="1289"/>
    </row>
    <row r="671" spans="1:2" ht="15.75">
      <c r="A671" s="1289"/>
      <c r="B671" s="1289"/>
    </row>
    <row r="672" spans="1:2" ht="15.75">
      <c r="A672" s="1289"/>
      <c r="B672" s="1289"/>
    </row>
    <row r="673" spans="1:2" ht="15.75">
      <c r="A673" s="1289"/>
      <c r="B673" s="1289"/>
    </row>
    <row r="674" spans="1:2" ht="15.75">
      <c r="A674" s="1289"/>
      <c r="B674" s="1289"/>
    </row>
    <row r="675" spans="1:2" ht="15.75">
      <c r="A675" s="1289"/>
      <c r="B675" s="1289"/>
    </row>
    <row r="676" spans="1:2" ht="15.75">
      <c r="A676" s="1289"/>
      <c r="B676" s="1289"/>
    </row>
    <row r="677" spans="1:2" ht="15.75">
      <c r="A677" s="1289"/>
      <c r="B677" s="1289"/>
    </row>
    <row r="678" spans="1:2" ht="15.75">
      <c r="A678" s="1289"/>
      <c r="B678" s="1289"/>
    </row>
    <row r="679" spans="1:2" ht="15.75">
      <c r="A679" s="1289"/>
      <c r="B679" s="1289"/>
    </row>
    <row r="680" spans="1:2" ht="15.75">
      <c r="A680" s="1289"/>
      <c r="B680" s="1289"/>
    </row>
    <row r="681" spans="1:2" ht="15.75">
      <c r="A681" s="1289"/>
      <c r="B681" s="1289"/>
    </row>
    <row r="682" spans="1:2" ht="15.75">
      <c r="A682" s="1289"/>
      <c r="B682" s="1289"/>
    </row>
    <row r="683" spans="1:2" ht="15.75">
      <c r="A683" s="1289"/>
      <c r="B683" s="1289"/>
    </row>
    <row r="684" spans="1:2" ht="15.75">
      <c r="A684" s="1289"/>
      <c r="B684" s="1289"/>
    </row>
    <row r="685" spans="1:2" ht="15.75">
      <c r="A685" s="1289"/>
      <c r="B685" s="1289"/>
    </row>
    <row r="686" spans="1:2" ht="15.75">
      <c r="A686" s="1289"/>
      <c r="B686" s="1289"/>
    </row>
    <row r="687" spans="1:2" ht="15.75">
      <c r="A687" s="1289"/>
      <c r="B687" s="1289"/>
    </row>
    <row r="688" spans="1:2" ht="15.75">
      <c r="A688" s="1289"/>
      <c r="B688" s="1289"/>
    </row>
    <row r="689" spans="1:2" ht="15.75">
      <c r="A689" s="1289"/>
      <c r="B689" s="1289"/>
    </row>
    <row r="690" spans="1:2" ht="15.75">
      <c r="A690" s="1289"/>
      <c r="B690" s="1289"/>
    </row>
    <row r="691" spans="1:2" ht="15.75">
      <c r="A691" s="1289"/>
      <c r="B691" s="1289"/>
    </row>
    <row r="692" spans="1:2" ht="15.75">
      <c r="A692" s="1289"/>
      <c r="B692" s="1289"/>
    </row>
    <row r="693" spans="1:2" ht="15.75">
      <c r="A693" s="1289"/>
      <c r="B693" s="1289"/>
    </row>
    <row r="694" spans="1:2" ht="15.75">
      <c r="A694" s="1289"/>
      <c r="B694" s="1289"/>
    </row>
    <row r="695" spans="1:2" ht="15.75">
      <c r="A695" s="1289"/>
      <c r="B695" s="1289"/>
    </row>
    <row r="696" spans="1:2" ht="15.75">
      <c r="A696" s="1289"/>
      <c r="B696" s="1289"/>
    </row>
    <row r="697" spans="1:2" ht="15.75">
      <c r="A697" s="1289"/>
      <c r="B697" s="1289"/>
    </row>
    <row r="698" spans="1:2" ht="15.75">
      <c r="A698" s="1289"/>
      <c r="B698" s="1289"/>
    </row>
    <row r="699" spans="1:2" ht="15.75">
      <c r="A699" s="1289"/>
      <c r="B699" s="1289"/>
    </row>
    <row r="700" spans="1:2" ht="15.75">
      <c r="A700" s="1289"/>
      <c r="B700" s="1289"/>
    </row>
    <row r="701" spans="1:2" ht="15.75">
      <c r="A701" s="1289"/>
      <c r="B701" s="1289"/>
    </row>
    <row r="702" spans="1:2" ht="15.75">
      <c r="A702" s="1289"/>
      <c r="B702" s="1289"/>
    </row>
    <row r="703" spans="1:2" ht="15.75">
      <c r="A703" s="1289"/>
      <c r="B703" s="1289"/>
    </row>
    <row r="704" spans="1:2" ht="15.75">
      <c r="A704" s="1289"/>
      <c r="B704" s="1289"/>
    </row>
    <row r="705" spans="1:2" ht="15.75">
      <c r="A705" s="1289"/>
      <c r="B705" s="1289"/>
    </row>
    <row r="706" spans="1:2" ht="15.75">
      <c r="A706" s="1289"/>
      <c r="B706" s="1289"/>
    </row>
    <row r="707" spans="1:2" ht="15.75">
      <c r="A707" s="1289"/>
      <c r="B707" s="1289"/>
    </row>
    <row r="708" spans="1:2" ht="15.75">
      <c r="A708" s="1289"/>
      <c r="B708" s="1289"/>
    </row>
    <row r="709" spans="1:2" ht="15.75">
      <c r="A709" s="1289"/>
      <c r="B709" s="1289"/>
    </row>
    <row r="710" spans="1:2" ht="15.75">
      <c r="A710" s="1289"/>
      <c r="B710" s="1289"/>
    </row>
    <row r="711" spans="1:2" ht="15.75">
      <c r="A711" s="1289"/>
      <c r="B711" s="1289"/>
    </row>
    <row r="712" spans="1:2" ht="15.75">
      <c r="A712" s="1289"/>
      <c r="B712" s="1289"/>
    </row>
    <row r="713" spans="1:2" ht="15.75">
      <c r="A713" s="1289"/>
      <c r="B713" s="1289"/>
    </row>
    <row r="714" spans="1:2" ht="15.75">
      <c r="A714" s="1289"/>
      <c r="B714" s="1289"/>
    </row>
    <row r="715" spans="1:2" ht="15.75">
      <c r="A715" s="1289"/>
      <c r="B715" s="1289"/>
    </row>
    <row r="716" spans="1:2" ht="15.75">
      <c r="A716" s="1289"/>
      <c r="B716" s="1289"/>
    </row>
    <row r="717" spans="1:2" ht="15.75">
      <c r="A717" s="1289"/>
      <c r="B717" s="1289"/>
    </row>
    <row r="718" spans="1:2" ht="15.75">
      <c r="A718" s="1289"/>
      <c r="B718" s="1289"/>
    </row>
    <row r="719" spans="1:2" ht="15.75">
      <c r="A719" s="1289"/>
      <c r="B719" s="1289"/>
    </row>
    <row r="720" spans="1:2" ht="15.75">
      <c r="A720" s="1289"/>
      <c r="B720" s="1289"/>
    </row>
    <row r="721" spans="1:2" ht="15.75">
      <c r="A721" s="1289"/>
      <c r="B721" s="1289"/>
    </row>
    <row r="722" spans="1:2" ht="15.75">
      <c r="A722" s="1289"/>
      <c r="B722" s="1289"/>
    </row>
    <row r="723" spans="1:2" ht="15.75">
      <c r="A723" s="1289"/>
      <c r="B723" s="1289"/>
    </row>
    <row r="724" spans="1:2" ht="15.75">
      <c r="A724" s="1289"/>
      <c r="B724" s="1289"/>
    </row>
    <row r="725" spans="1:2" ht="15.75">
      <c r="A725" s="1289"/>
      <c r="B725" s="1289"/>
    </row>
    <row r="726" spans="1:2" ht="15.75">
      <c r="A726" s="1289"/>
      <c r="B726" s="1289"/>
    </row>
    <row r="727" spans="1:2" ht="15.75">
      <c r="A727" s="1289"/>
      <c r="B727" s="1289"/>
    </row>
    <row r="728" spans="1:2" ht="15.75">
      <c r="A728" s="1289"/>
      <c r="B728" s="1289"/>
    </row>
    <row r="729" spans="1:2" ht="15.75">
      <c r="A729" s="1289"/>
      <c r="B729" s="1289"/>
    </row>
    <row r="730" spans="1:2" ht="15.75">
      <c r="A730" s="1289"/>
      <c r="B730" s="1289"/>
    </row>
    <row r="731" spans="1:2" ht="15.75">
      <c r="A731" s="1289"/>
      <c r="B731" s="1289"/>
    </row>
    <row r="732" spans="1:2" ht="15.75">
      <c r="A732" s="1289"/>
      <c r="B732" s="1289"/>
    </row>
    <row r="733" spans="1:2" ht="15.75">
      <c r="A733" s="1289"/>
      <c r="B733" s="1289"/>
    </row>
    <row r="734" spans="1:2" ht="15.75">
      <c r="A734" s="1289"/>
      <c r="B734" s="1289"/>
    </row>
    <row r="735" spans="1:2" ht="15.75">
      <c r="A735" s="1289"/>
      <c r="B735" s="1289"/>
    </row>
    <row r="736" spans="1:2" ht="15.75">
      <c r="A736" s="1289"/>
      <c r="B736" s="1289"/>
    </row>
    <row r="737" spans="1:2" ht="15.75">
      <c r="A737" s="1289"/>
      <c r="B737" s="1289"/>
    </row>
    <row r="738" spans="1:2" ht="15.75">
      <c r="A738" s="1289"/>
      <c r="B738" s="1289"/>
    </row>
    <row r="739" spans="1:2" ht="15.75">
      <c r="A739" s="1289"/>
      <c r="B739" s="1289"/>
    </row>
    <row r="740" spans="1:2" ht="15.75">
      <c r="A740" s="1289"/>
      <c r="B740" s="1289"/>
    </row>
    <row r="741" spans="1:2" ht="15.75">
      <c r="A741" s="1289"/>
      <c r="B741" s="1289"/>
    </row>
    <row r="742" spans="1:2" ht="15.75">
      <c r="A742" s="1289"/>
      <c r="B742" s="1289"/>
    </row>
    <row r="743" spans="1:2" ht="15.75">
      <c r="A743" s="1289"/>
      <c r="B743" s="1289"/>
    </row>
    <row r="744" spans="1:2" ht="15.75">
      <c r="A744" s="1289"/>
      <c r="B744" s="1289"/>
    </row>
    <row r="745" spans="1:2" ht="15.75">
      <c r="A745" s="1289"/>
      <c r="B745" s="1289"/>
    </row>
    <row r="746" spans="1:2" ht="15.75">
      <c r="A746" s="1289"/>
      <c r="B746" s="1289"/>
    </row>
    <row r="747" spans="1:2" ht="15.75">
      <c r="A747" s="1289"/>
      <c r="B747" s="1289"/>
    </row>
    <row r="748" spans="1:2" ht="15.75">
      <c r="A748" s="1289"/>
      <c r="B748" s="1289"/>
    </row>
    <row r="749" spans="1:2" ht="15.75">
      <c r="A749" s="1289"/>
      <c r="B749" s="1289"/>
    </row>
    <row r="750" spans="1:2" ht="15.75">
      <c r="A750" s="1289"/>
      <c r="B750" s="1289"/>
    </row>
    <row r="751" spans="1:2" ht="15.75">
      <c r="A751" s="1289"/>
      <c r="B751" s="1289"/>
    </row>
    <row r="752" spans="1:2" ht="15.75">
      <c r="A752" s="1289"/>
      <c r="B752" s="1289"/>
    </row>
    <row r="753" spans="1:2" ht="15.75">
      <c r="A753" s="1289"/>
      <c r="B753" s="1289"/>
    </row>
    <row r="754" spans="1:2" ht="15.75">
      <c r="A754" s="1289"/>
      <c r="B754" s="1289"/>
    </row>
    <row r="755" spans="1:2" ht="15.75">
      <c r="A755" s="1289"/>
      <c r="B755" s="1289"/>
    </row>
    <row r="756" spans="1:2" ht="15.75">
      <c r="A756" s="1289"/>
      <c r="B756" s="1289"/>
    </row>
    <row r="757" spans="1:2" ht="15.75">
      <c r="A757" s="1289"/>
      <c r="B757" s="1289"/>
    </row>
    <row r="758" spans="1:2" ht="15.75">
      <c r="A758" s="1289"/>
      <c r="B758" s="1289"/>
    </row>
    <row r="759" spans="1:2" ht="15.75">
      <c r="A759" s="1289"/>
      <c r="B759" s="1289"/>
    </row>
    <row r="760" spans="1:2" ht="15.75">
      <c r="A760" s="1289"/>
      <c r="B760" s="1289"/>
    </row>
    <row r="761" spans="1:2" ht="15.75">
      <c r="A761" s="1289"/>
      <c r="B761" s="1289"/>
    </row>
    <row r="762" spans="1:2" ht="15.75">
      <c r="A762" s="1289"/>
      <c r="B762" s="1289"/>
    </row>
    <row r="763" spans="1:2" ht="15.75">
      <c r="A763" s="1289"/>
      <c r="B763" s="1289"/>
    </row>
    <row r="764" spans="1:2" ht="15.75">
      <c r="A764" s="1289"/>
      <c r="B764" s="1289"/>
    </row>
    <row r="765" spans="1:2" ht="15.75">
      <c r="A765" s="1289"/>
      <c r="B765" s="1289"/>
    </row>
    <row r="766" spans="1:2" ht="15.75">
      <c r="A766" s="1289"/>
      <c r="B766" s="1289"/>
    </row>
    <row r="767" spans="1:2" ht="15.75">
      <c r="A767" s="1289"/>
      <c r="B767" s="1289"/>
    </row>
    <row r="768" spans="1:2" ht="15.75">
      <c r="A768" s="1289"/>
      <c r="B768" s="1289"/>
    </row>
    <row r="769" spans="1:2" ht="15.75">
      <c r="A769" s="1289"/>
      <c r="B769" s="1289"/>
    </row>
    <row r="770" spans="1:2" ht="15.75">
      <c r="A770" s="1289"/>
      <c r="B770" s="1289"/>
    </row>
    <row r="771" spans="1:2" ht="15.75">
      <c r="A771" s="1289"/>
      <c r="B771" s="1289"/>
    </row>
    <row r="772" spans="1:2" ht="15.75">
      <c r="A772" s="1289"/>
      <c r="B772" s="1289"/>
    </row>
    <row r="773" spans="1:2" ht="15.75">
      <c r="A773" s="1289"/>
      <c r="B773" s="1289"/>
    </row>
    <row r="774" spans="1:2" ht="15.75">
      <c r="A774" s="1289"/>
      <c r="B774" s="1289"/>
    </row>
    <row r="775" spans="1:2" ht="15.75">
      <c r="A775" s="1289"/>
      <c r="B775" s="1289"/>
    </row>
    <row r="776" spans="1:2" ht="15.75">
      <c r="A776" s="1289"/>
      <c r="B776" s="1289"/>
    </row>
    <row r="777" spans="1:2" ht="15.75">
      <c r="A777" s="1289"/>
      <c r="B777" s="1289"/>
    </row>
    <row r="778" spans="1:2" ht="15.75">
      <c r="A778" s="1289"/>
      <c r="B778" s="1289"/>
    </row>
    <row r="779" spans="1:2" ht="15.75">
      <c r="A779" s="1289"/>
      <c r="B779" s="1289"/>
    </row>
    <row r="780" spans="1:2" ht="15.75">
      <c r="A780" s="1289"/>
      <c r="B780" s="1289"/>
    </row>
    <row r="781" spans="1:2" ht="15.75">
      <c r="A781" s="1289"/>
      <c r="B781" s="1289"/>
    </row>
    <row r="782" spans="1:2" ht="15.75">
      <c r="A782" s="1289"/>
      <c r="B782" s="1289"/>
    </row>
    <row r="783" spans="1:2" ht="15.75">
      <c r="A783" s="1289"/>
      <c r="B783" s="1289"/>
    </row>
    <row r="784" spans="1:2" ht="15.75">
      <c r="A784" s="1289"/>
      <c r="B784" s="1289"/>
    </row>
    <row r="785" spans="1:2" ht="15.75">
      <c r="A785" s="1289"/>
      <c r="B785" s="1289"/>
    </row>
    <row r="786" spans="1:2" ht="15.75">
      <c r="A786" s="1289"/>
      <c r="B786" s="1289"/>
    </row>
    <row r="787" spans="1:2" ht="15.75">
      <c r="A787" s="1289"/>
      <c r="B787" s="1289"/>
    </row>
    <row r="788" spans="1:2" ht="15.75">
      <c r="A788" s="1289"/>
      <c r="B788" s="1289"/>
    </row>
    <row r="789" spans="1:2" ht="15.75">
      <c r="A789" s="1289"/>
      <c r="B789" s="1289"/>
    </row>
    <row r="790" spans="1:2" ht="15.75">
      <c r="A790" s="1289"/>
      <c r="B790" s="1289"/>
    </row>
    <row r="791" spans="1:2" ht="15.75">
      <c r="A791" s="1289"/>
      <c r="B791" s="1289"/>
    </row>
    <row r="792" spans="1:2" ht="15.75">
      <c r="A792" s="1289"/>
      <c r="B792" s="1289"/>
    </row>
    <row r="793" spans="1:2" ht="15.75">
      <c r="A793" s="1289"/>
      <c r="B793" s="1289"/>
    </row>
    <row r="794" spans="1:2" ht="15.75">
      <c r="A794" s="1289"/>
      <c r="B794" s="1289"/>
    </row>
    <row r="795" spans="1:2" ht="15.75">
      <c r="A795" s="1289"/>
      <c r="B795" s="1289"/>
    </row>
    <row r="796" spans="1:2" ht="15.75">
      <c r="A796" s="1289"/>
      <c r="B796" s="1289"/>
    </row>
    <row r="797" spans="1:2" ht="15.75">
      <c r="A797" s="1289"/>
      <c r="B797" s="1289"/>
    </row>
    <row r="798" spans="1:2" ht="15.75">
      <c r="A798" s="1289"/>
      <c r="B798" s="1289"/>
    </row>
    <row r="799" spans="1:2" ht="15.75">
      <c r="A799" s="1289"/>
      <c r="B799" s="1289"/>
    </row>
    <row r="800" spans="1:2" ht="15.75">
      <c r="A800" s="1289"/>
      <c r="B800" s="1289"/>
    </row>
    <row r="801" spans="1:2" ht="15.75">
      <c r="A801" s="1289"/>
      <c r="B801" s="1289"/>
    </row>
    <row r="802" spans="1:2" ht="15.75">
      <c r="A802" s="1289"/>
      <c r="B802" s="1289"/>
    </row>
    <row r="803" spans="1:2" ht="15.75">
      <c r="A803" s="1289"/>
      <c r="B803" s="1289"/>
    </row>
    <row r="804" spans="1:2" ht="15.75">
      <c r="A804" s="1289"/>
      <c r="B804" s="1289"/>
    </row>
    <row r="805" spans="1:2" ht="15.75">
      <c r="A805" s="1289"/>
      <c r="B805" s="1289"/>
    </row>
    <row r="806" spans="1:2" ht="15.75">
      <c r="A806" s="1289"/>
      <c r="B806" s="1289"/>
    </row>
    <row r="807" spans="1:2" ht="15.75">
      <c r="A807" s="1289"/>
      <c r="B807" s="1289"/>
    </row>
    <row r="808" spans="1:2" ht="15.75">
      <c r="A808" s="1289"/>
      <c r="B808" s="1289"/>
    </row>
    <row r="809" spans="1:2" ht="15.75">
      <c r="A809" s="1289"/>
      <c r="B809" s="1289"/>
    </row>
    <row r="810" spans="1:2" ht="15.75">
      <c r="A810" s="1289"/>
      <c r="B810" s="1289"/>
    </row>
    <row r="811" spans="1:2" ht="15.75">
      <c r="A811" s="1289"/>
      <c r="B811" s="1289"/>
    </row>
    <row r="812" spans="1:2" ht="15.75">
      <c r="A812" s="1289"/>
      <c r="B812" s="1289"/>
    </row>
    <row r="813" spans="1:2" ht="15.75">
      <c r="A813" s="1289"/>
      <c r="B813" s="1289"/>
    </row>
    <row r="814" spans="1:2" ht="15.75">
      <c r="A814" s="1289"/>
      <c r="B814" s="1289"/>
    </row>
    <row r="815" spans="1:2" ht="15.75">
      <c r="A815" s="1289"/>
      <c r="B815" s="1289"/>
    </row>
    <row r="816" spans="1:2" ht="15.75">
      <c r="A816" s="1289"/>
      <c r="B816" s="1289"/>
    </row>
    <row r="817" spans="1:2" ht="15.75">
      <c r="A817" s="1289"/>
      <c r="B817" s="1289"/>
    </row>
    <row r="818" spans="1:2" ht="15.75">
      <c r="A818" s="1289"/>
      <c r="B818" s="1289"/>
    </row>
    <row r="819" spans="1:2" ht="15.75">
      <c r="A819" s="1289"/>
      <c r="B819" s="1289"/>
    </row>
    <row r="820" spans="1:2" ht="15.75">
      <c r="A820" s="1289"/>
      <c r="B820" s="1289"/>
    </row>
    <row r="821" spans="1:2" ht="15.75">
      <c r="A821" s="1289"/>
      <c r="B821" s="1289"/>
    </row>
    <row r="822" spans="1:2" ht="15.75">
      <c r="A822" s="1289"/>
      <c r="B822" s="1289"/>
    </row>
    <row r="823" spans="1:2" ht="15.75">
      <c r="A823" s="1289"/>
      <c r="B823" s="1289"/>
    </row>
    <row r="824" spans="1:2" ht="15.75">
      <c r="A824" s="1289"/>
      <c r="B824" s="1289"/>
    </row>
    <row r="825" spans="1:2" ht="15.75">
      <c r="A825" s="1289"/>
      <c r="B825" s="1289"/>
    </row>
    <row r="826" spans="1:2" ht="15.75">
      <c r="A826" s="1289"/>
      <c r="B826" s="1289"/>
    </row>
    <row r="827" spans="1:2" ht="15.75">
      <c r="A827" s="1289"/>
      <c r="B827" s="1289"/>
    </row>
    <row r="828" spans="1:2" ht="15.75">
      <c r="A828" s="1289"/>
      <c r="B828" s="1289"/>
    </row>
    <row r="829" spans="1:2" ht="15.75">
      <c r="A829" s="1289"/>
      <c r="B829" s="1289"/>
    </row>
    <row r="830" spans="1:2" ht="15.75">
      <c r="A830" s="1289"/>
      <c r="B830" s="1289"/>
    </row>
    <row r="831" spans="1:2" ht="15.75">
      <c r="A831" s="1289"/>
      <c r="B831" s="1289"/>
    </row>
    <row r="832" spans="1:2" ht="15.75">
      <c r="A832" s="1289"/>
      <c r="B832" s="1289"/>
    </row>
    <row r="833" spans="1:2" ht="15.75">
      <c r="A833" s="1289"/>
      <c r="B833" s="1289"/>
    </row>
    <row r="834" spans="1:2" ht="15.75">
      <c r="A834" s="1289"/>
      <c r="B834" s="1289"/>
    </row>
    <row r="835" spans="1:2" ht="15.75">
      <c r="A835" s="1289"/>
      <c r="B835" s="1289"/>
    </row>
    <row r="836" spans="1:2" ht="15.75">
      <c r="A836" s="1289"/>
      <c r="B836" s="1289"/>
    </row>
    <row r="837" spans="1:2" ht="15.75">
      <c r="A837" s="1289"/>
      <c r="B837" s="1289"/>
    </row>
    <row r="838" spans="1:2" ht="15.75">
      <c r="A838" s="1289"/>
      <c r="B838" s="1289"/>
    </row>
    <row r="839" spans="1:2" ht="15.75">
      <c r="A839" s="1289"/>
      <c r="B839" s="1289"/>
    </row>
    <row r="840" spans="1:2" ht="15.75">
      <c r="A840" s="1289"/>
      <c r="B840" s="1289"/>
    </row>
    <row r="841" spans="1:2" ht="15.75">
      <c r="A841" s="1289"/>
      <c r="B841" s="1289"/>
    </row>
    <row r="842" spans="1:2" ht="15.75">
      <c r="A842" s="1289"/>
      <c r="B842" s="1289"/>
    </row>
    <row r="843" spans="1:2" ht="15.75">
      <c r="A843" s="1289"/>
      <c r="B843" s="1289"/>
    </row>
    <row r="844" spans="1:2" ht="15.75">
      <c r="A844" s="1289"/>
      <c r="B844" s="1289"/>
    </row>
    <row r="845" spans="1:2" ht="15.75">
      <c r="A845" s="1289"/>
      <c r="B845" s="1289"/>
    </row>
    <row r="846" spans="1:2" ht="15.75">
      <c r="A846" s="1289"/>
      <c r="B846" s="1289"/>
    </row>
    <row r="847" spans="1:2" ht="15.75">
      <c r="A847" s="1289"/>
      <c r="B847" s="1289"/>
    </row>
    <row r="848" spans="1:2" ht="15.75">
      <c r="A848" s="1289"/>
      <c r="B848" s="1289"/>
    </row>
    <row r="849" spans="1:2" ht="15.75">
      <c r="A849" s="1289"/>
      <c r="B849" s="1289"/>
    </row>
    <row r="850" spans="1:2" ht="15.75">
      <c r="A850" s="1289"/>
      <c r="B850" s="1289"/>
    </row>
    <row r="851" spans="1:2" ht="15.75">
      <c r="A851" s="1289"/>
      <c r="B851" s="1289"/>
    </row>
    <row r="852" spans="1:2" ht="15.75">
      <c r="A852" s="1289"/>
      <c r="B852" s="1289"/>
    </row>
    <row r="853" spans="1:2" ht="15.75">
      <c r="A853" s="1289"/>
      <c r="B853" s="1289"/>
    </row>
    <row r="854" spans="1:2" ht="15.75">
      <c r="A854" s="1289"/>
      <c r="B854" s="1289"/>
    </row>
    <row r="855" spans="1:2" ht="15.75">
      <c r="A855" s="1289"/>
      <c r="B855" s="1289"/>
    </row>
    <row r="856" spans="1:2" ht="15.75">
      <c r="A856" s="1289"/>
      <c r="B856" s="1289"/>
    </row>
    <row r="857" spans="1:2" ht="15.75">
      <c r="A857" s="1289"/>
      <c r="B857" s="1289"/>
    </row>
    <row r="858" spans="1:2" ht="15.75">
      <c r="A858" s="1289"/>
      <c r="B858" s="1289"/>
    </row>
    <row r="859" spans="1:2" ht="15.75">
      <c r="A859" s="1289"/>
      <c r="B859" s="1289"/>
    </row>
    <row r="860" spans="1:2" ht="15.75">
      <c r="A860" s="1289"/>
      <c r="B860" s="1289"/>
    </row>
    <row r="861" spans="1:2" ht="15.75">
      <c r="A861" s="1289"/>
      <c r="B861" s="1289"/>
    </row>
    <row r="862" spans="1:2" ht="15.75">
      <c r="A862" s="1289"/>
      <c r="B862" s="1289"/>
    </row>
    <row r="863" spans="1:2" ht="15.75">
      <c r="A863" s="1289"/>
      <c r="B863" s="1289"/>
    </row>
    <row r="864" spans="1:2" ht="15.75">
      <c r="A864" s="1289"/>
      <c r="B864" s="1289"/>
    </row>
    <row r="865" spans="1:2" ht="15.75">
      <c r="A865" s="1289"/>
      <c r="B865" s="1289"/>
    </row>
    <row r="866" spans="1:2" ht="15.75">
      <c r="A866" s="1289"/>
      <c r="B866" s="1289"/>
    </row>
    <row r="867" spans="1:2" ht="15.75">
      <c r="A867" s="1289"/>
      <c r="B867" s="1289"/>
    </row>
    <row r="868" spans="1:2" ht="15.75">
      <c r="A868" s="1289"/>
      <c r="B868" s="1289"/>
    </row>
    <row r="869" spans="1:2" ht="15.75">
      <c r="A869" s="1289"/>
      <c r="B869" s="1289"/>
    </row>
    <row r="870" spans="1:2" ht="15.75">
      <c r="A870" s="1289"/>
      <c r="B870" s="1289"/>
    </row>
    <row r="871" spans="1:2" ht="15.75">
      <c r="A871" s="1289"/>
      <c r="B871" s="1289"/>
    </row>
    <row r="872" spans="1:2" ht="15.75">
      <c r="A872" s="1289"/>
      <c r="B872" s="1289"/>
    </row>
    <row r="873" spans="1:2" ht="15.75">
      <c r="A873" s="1289"/>
      <c r="B873" s="1289"/>
    </row>
    <row r="874" spans="1:2" ht="15.75">
      <c r="A874" s="1289"/>
      <c r="B874" s="1289"/>
    </row>
    <row r="875" spans="1:2" ht="15.75">
      <c r="A875" s="1289"/>
      <c r="B875" s="1289"/>
    </row>
    <row r="876" spans="1:2" ht="15.75">
      <c r="A876" s="1289"/>
      <c r="B876" s="1289"/>
    </row>
    <row r="877" spans="1:2" ht="15.75">
      <c r="A877" s="1289"/>
      <c r="B877" s="1289"/>
    </row>
    <row r="878" spans="1:2" ht="15.75">
      <c r="A878" s="1289"/>
      <c r="B878" s="1289"/>
    </row>
    <row r="879" spans="1:2" ht="15.75">
      <c r="A879" s="1289"/>
      <c r="B879" s="1289"/>
    </row>
    <row r="880" spans="1:2" ht="15.75">
      <c r="A880" s="1289"/>
      <c r="B880" s="1289"/>
    </row>
    <row r="881" spans="1:2" ht="15.75">
      <c r="A881" s="1289"/>
      <c r="B881" s="1289"/>
    </row>
    <row r="882" spans="1:2" ht="15.75">
      <c r="A882" s="1289"/>
      <c r="B882" s="1289"/>
    </row>
    <row r="883" spans="1:2" ht="15.75">
      <c r="A883" s="1289"/>
      <c r="B883" s="1289"/>
    </row>
    <row r="884" spans="1:2" ht="15.75">
      <c r="A884" s="1289"/>
      <c r="B884" s="1289"/>
    </row>
    <row r="885" spans="1:2" ht="15.75">
      <c r="A885" s="1289"/>
      <c r="B885" s="1289"/>
    </row>
    <row r="886" spans="1:2" ht="15.75">
      <c r="A886" s="1289"/>
      <c r="B886" s="1289"/>
    </row>
    <row r="887" spans="1:2" ht="15.75">
      <c r="A887" s="1289"/>
      <c r="B887" s="1289"/>
    </row>
    <row r="888" spans="1:2" ht="15.75">
      <c r="A888" s="1289"/>
      <c r="B888" s="1289"/>
    </row>
    <row r="889" spans="1:2" ht="15.75">
      <c r="A889" s="1289"/>
      <c r="B889" s="1289"/>
    </row>
    <row r="890" spans="1:2" ht="15.75">
      <c r="A890" s="1289"/>
      <c r="B890" s="1289"/>
    </row>
    <row r="891" spans="1:2" ht="15.75">
      <c r="A891" s="1289"/>
      <c r="B891" s="1289"/>
    </row>
    <row r="892" spans="1:2" ht="15.75">
      <c r="A892" s="1289"/>
      <c r="B892" s="1289"/>
    </row>
    <row r="893" spans="1:2" ht="15.75">
      <c r="A893" s="1289"/>
      <c r="B893" s="1289"/>
    </row>
    <row r="894" spans="1:2" ht="15.75">
      <c r="A894" s="1289"/>
      <c r="B894" s="1289"/>
    </row>
    <row r="895" spans="1:2" ht="15.75">
      <c r="A895" s="1289"/>
      <c r="B895" s="1289"/>
    </row>
    <row r="896" spans="1:2" ht="15.75">
      <c r="A896" s="1289"/>
      <c r="B896" s="1289"/>
    </row>
    <row r="897" spans="1:2" ht="15.75">
      <c r="A897" s="1289"/>
      <c r="B897" s="1289"/>
    </row>
    <row r="898" spans="1:2" ht="15.75">
      <c r="A898" s="1289"/>
      <c r="B898" s="1289"/>
    </row>
    <row r="899" spans="1:2" ht="15.75">
      <c r="A899" s="1289"/>
      <c r="B899" s="1289"/>
    </row>
    <row r="900" spans="1:2" ht="15.75">
      <c r="A900" s="1289"/>
      <c r="B900" s="1289"/>
    </row>
    <row r="901" spans="1:2" ht="15.75">
      <c r="A901" s="1289"/>
      <c r="B901" s="1289"/>
    </row>
    <row r="902" spans="1:2" ht="15.75">
      <c r="A902" s="1289"/>
      <c r="B902" s="1289"/>
    </row>
    <row r="903" spans="1:2" ht="15.75">
      <c r="A903" s="1289"/>
      <c r="B903" s="1289"/>
    </row>
    <row r="904" spans="1:2" ht="15.75">
      <c r="A904" s="1289"/>
      <c r="B904" s="1289"/>
    </row>
    <row r="905" spans="1:2" ht="15.75">
      <c r="A905" s="1289"/>
      <c r="B905" s="1289"/>
    </row>
    <row r="906" spans="1:2" ht="15.75">
      <c r="A906" s="1289"/>
      <c r="B906" s="1289"/>
    </row>
    <row r="907" spans="1:2" ht="15.75">
      <c r="A907" s="1289"/>
      <c r="B907" s="1289"/>
    </row>
    <row r="908" spans="1:2" ht="15.75">
      <c r="A908" s="1289"/>
      <c r="B908" s="1289"/>
    </row>
    <row r="909" spans="1:2" ht="15.75">
      <c r="A909" s="1289"/>
      <c r="B909" s="1289"/>
    </row>
    <row r="910" spans="1:2" ht="15.75">
      <c r="A910" s="1289"/>
      <c r="B910" s="1289"/>
    </row>
    <row r="911" spans="1:2" ht="15.75">
      <c r="A911" s="1289"/>
      <c r="B911" s="1289"/>
    </row>
    <row r="912" spans="1:2" ht="15.75">
      <c r="A912" s="1289"/>
      <c r="B912" s="1289"/>
    </row>
    <row r="913" spans="1:2" ht="15.75">
      <c r="A913" s="1289"/>
      <c r="B913" s="1289"/>
    </row>
    <row r="914" spans="1:2" ht="15.75">
      <c r="A914" s="1289"/>
      <c r="B914" s="1289"/>
    </row>
    <row r="915" spans="1:2" ht="15.75">
      <c r="A915" s="1289"/>
      <c r="B915" s="1289"/>
    </row>
    <row r="916" spans="1:2" ht="15.75">
      <c r="A916" s="1289"/>
      <c r="B916" s="1289"/>
    </row>
    <row r="917" spans="1:2" ht="15.75">
      <c r="A917" s="1289"/>
      <c r="B917" s="1289"/>
    </row>
    <row r="918" spans="1:2" ht="15.75">
      <c r="A918" s="1289"/>
      <c r="B918" s="1289"/>
    </row>
    <row r="919" spans="1:2" ht="15.75">
      <c r="A919" s="1289"/>
      <c r="B919" s="1289"/>
    </row>
    <row r="920" spans="1:2" ht="15.75">
      <c r="A920" s="1289"/>
      <c r="B920" s="1289"/>
    </row>
    <row r="921" spans="1:2" ht="15.75">
      <c r="A921" s="1289"/>
      <c r="B921" s="1289"/>
    </row>
    <row r="922" spans="1:2" ht="15.75">
      <c r="A922" s="1289"/>
      <c r="B922" s="1289"/>
    </row>
    <row r="923" spans="1:2" ht="15.75">
      <c r="A923" s="1289"/>
      <c r="B923" s="1289"/>
    </row>
    <row r="924" spans="1:2" ht="15.75">
      <c r="A924" s="1289"/>
      <c r="B924" s="1289"/>
    </row>
    <row r="925" spans="1:2" ht="15.75">
      <c r="A925" s="1289"/>
      <c r="B925" s="1289"/>
    </row>
    <row r="926" spans="1:2" ht="15.75">
      <c r="A926" s="1289"/>
      <c r="B926" s="1289"/>
    </row>
    <row r="927" spans="1:2" ht="15.75">
      <c r="A927" s="1289"/>
      <c r="B927" s="1289"/>
    </row>
    <row r="928" spans="1:2" ht="15.75">
      <c r="A928" s="1289"/>
      <c r="B928" s="1289"/>
    </row>
    <row r="929" spans="1:2" ht="15.75">
      <c r="A929" s="1289"/>
      <c r="B929" s="1289"/>
    </row>
    <row r="930" spans="1:2" ht="15.75">
      <c r="A930" s="1289"/>
      <c r="B930" s="1289"/>
    </row>
    <row r="931" spans="1:2" ht="15.75">
      <c r="A931" s="1289"/>
      <c r="B931" s="1289"/>
    </row>
    <row r="932" spans="1:2" ht="15.75">
      <c r="A932" s="1289"/>
      <c r="B932" s="1289"/>
    </row>
    <row r="933" spans="1:2" ht="15.75">
      <c r="A933" s="1289"/>
      <c r="B933" s="1289"/>
    </row>
    <row r="934" spans="1:2" ht="15.75">
      <c r="A934" s="1289"/>
      <c r="B934" s="1289"/>
    </row>
    <row r="935" spans="1:2" ht="15.75">
      <c r="A935" s="1289"/>
      <c r="B935" s="1289"/>
    </row>
    <row r="936" spans="1:2" ht="15.75">
      <c r="A936" s="1289"/>
      <c r="B936" s="1289"/>
    </row>
    <row r="937" spans="1:2" ht="15.75">
      <c r="A937" s="1289"/>
      <c r="B937" s="1289"/>
    </row>
    <row r="938" spans="1:2" ht="15.75">
      <c r="A938" s="1289"/>
      <c r="B938" s="1289"/>
    </row>
    <row r="939" spans="1:2" ht="15.75">
      <c r="A939" s="1289"/>
      <c r="B939" s="1289"/>
    </row>
    <row r="940" spans="1:2" ht="15.75">
      <c r="A940" s="1289"/>
      <c r="B940" s="1289"/>
    </row>
    <row r="941" spans="1:2" ht="15.75">
      <c r="A941" s="1289"/>
      <c r="B941" s="1289"/>
    </row>
    <row r="942" spans="1:2" ht="15.75">
      <c r="A942" s="1289"/>
      <c r="B942" s="1289"/>
    </row>
    <row r="943" spans="1:2" ht="15.75">
      <c r="A943" s="1289"/>
      <c r="B943" s="1289"/>
    </row>
    <row r="944" spans="1:2" ht="15.75">
      <c r="A944" s="1289"/>
      <c r="B944" s="1289"/>
    </row>
    <row r="945" spans="1:2" ht="15.75">
      <c r="A945" s="1289"/>
      <c r="B945" s="1289"/>
    </row>
    <row r="946" spans="1:2" ht="15.75">
      <c r="A946" s="1289"/>
      <c r="B946" s="1289"/>
    </row>
    <row r="947" spans="1:2" ht="15.75">
      <c r="A947" s="1289"/>
      <c r="B947" s="1289"/>
    </row>
    <row r="948" spans="1:2" ht="15.75">
      <c r="A948" s="1289"/>
      <c r="B948" s="1289"/>
    </row>
    <row r="949" spans="1:2" ht="15.75">
      <c r="A949" s="1289"/>
      <c r="B949" s="1289"/>
    </row>
    <row r="950" spans="1:2" ht="15.75">
      <c r="A950" s="1289"/>
      <c r="B950" s="1289"/>
    </row>
    <row r="951" spans="1:2" ht="15.75">
      <c r="A951" s="1289"/>
      <c r="B951" s="1289"/>
    </row>
    <row r="952" spans="1:2" ht="15.75">
      <c r="A952" s="1289"/>
      <c r="B952" s="1289"/>
    </row>
    <row r="953" spans="1:2" ht="15.75">
      <c r="A953" s="1289"/>
      <c r="B953" s="1289"/>
    </row>
    <row r="954" spans="1:2" ht="15.75">
      <c r="A954" s="1289"/>
      <c r="B954" s="1289"/>
    </row>
    <row r="955" spans="1:2" ht="15.75">
      <c r="A955" s="1289"/>
      <c r="B955" s="1289"/>
    </row>
    <row r="956" spans="1:2" ht="15.75">
      <c r="A956" s="1289"/>
      <c r="B956" s="1289"/>
    </row>
    <row r="957" spans="1:2" ht="15.75">
      <c r="A957" s="1289"/>
      <c r="B957" s="1289"/>
    </row>
    <row r="958" spans="1:2" ht="15.75">
      <c r="A958" s="1289"/>
      <c r="B958" s="1289"/>
    </row>
    <row r="959" spans="1:2" ht="15.75">
      <c r="A959" s="1289"/>
      <c r="B959" s="1289"/>
    </row>
    <row r="960" spans="1:2" ht="15.75">
      <c r="A960" s="1289"/>
      <c r="B960" s="1289"/>
    </row>
    <row r="961" spans="1:2" ht="15.75">
      <c r="A961" s="1289"/>
      <c r="B961" s="1289"/>
    </row>
    <row r="962" spans="1:2" ht="15.75">
      <c r="A962" s="1289"/>
      <c r="B962" s="1289"/>
    </row>
    <row r="963" spans="1:2" ht="15.75">
      <c r="A963" s="1289"/>
      <c r="B963" s="1289"/>
    </row>
    <row r="964" spans="1:2" ht="15.75">
      <c r="A964" s="1289"/>
      <c r="B964" s="1289"/>
    </row>
    <row r="965" spans="1:2" ht="15.75">
      <c r="A965" s="1289"/>
      <c r="B965" s="1289"/>
    </row>
    <row r="966" spans="1:2" ht="15.75">
      <c r="A966" s="1289"/>
      <c r="B966" s="1289"/>
    </row>
    <row r="967" spans="1:2" ht="15.75">
      <c r="A967" s="1289"/>
      <c r="B967" s="1289"/>
    </row>
    <row r="968" spans="1:2" ht="15.75">
      <c r="A968" s="1289"/>
      <c r="B968" s="1289"/>
    </row>
    <row r="969" spans="1:2" ht="15.75">
      <c r="A969" s="1289"/>
      <c r="B969" s="1289"/>
    </row>
    <row r="970" spans="1:2" ht="15.75">
      <c r="A970" s="1289"/>
      <c r="B970" s="1289"/>
    </row>
    <row r="971" spans="1:2" ht="15.75">
      <c r="A971" s="1289"/>
      <c r="B971" s="1289"/>
    </row>
    <row r="972" spans="1:2" ht="15.75">
      <c r="A972" s="1289"/>
      <c r="B972" s="1289"/>
    </row>
    <row r="973" spans="1:2" ht="15.75">
      <c r="A973" s="1289"/>
      <c r="B973" s="1289"/>
    </row>
    <row r="974" spans="1:2" ht="15.75">
      <c r="A974" s="1289"/>
      <c r="B974" s="1289"/>
    </row>
    <row r="975" spans="1:2" ht="15.75">
      <c r="A975" s="1289"/>
      <c r="B975" s="1289"/>
    </row>
    <row r="976" spans="1:2" ht="15.75">
      <c r="A976" s="1289"/>
      <c r="B976" s="1289"/>
    </row>
    <row r="977" spans="1:2" ht="15.75">
      <c r="A977" s="1289"/>
      <c r="B977" s="1289"/>
    </row>
    <row r="978" spans="1:2" ht="15.75">
      <c r="A978" s="1289"/>
      <c r="B978" s="1289"/>
    </row>
    <row r="979" spans="1:2" ht="15.75">
      <c r="A979" s="1289"/>
      <c r="B979" s="1289"/>
    </row>
    <row r="980" spans="1:2" ht="15.75">
      <c r="A980" s="1289"/>
      <c r="B980" s="1289"/>
    </row>
    <row r="981" spans="1:2" ht="15.75">
      <c r="A981" s="1289"/>
      <c r="B981" s="1289"/>
    </row>
    <row r="982" spans="1:2" ht="15.75">
      <c r="A982" s="1289"/>
      <c r="B982" s="1289"/>
    </row>
    <row r="983" spans="1:2" ht="15.75">
      <c r="A983" s="1289"/>
      <c r="B983" s="1289"/>
    </row>
    <row r="984" spans="1:2" ht="15.75">
      <c r="A984" s="1289"/>
      <c r="B984" s="1289"/>
    </row>
    <row r="985" spans="1:2" ht="15.75">
      <c r="A985" s="1289"/>
      <c r="B985" s="1289"/>
    </row>
    <row r="986" spans="1:2" ht="15.75">
      <c r="A986" s="1289"/>
      <c r="B986" s="1289"/>
    </row>
    <row r="987" spans="1:2" ht="15.75">
      <c r="A987" s="1289"/>
      <c r="B987" s="1289"/>
    </row>
    <row r="988" spans="1:2" ht="15.75">
      <c r="A988" s="1289"/>
      <c r="B988" s="1289"/>
    </row>
    <row r="989" spans="1:2" ht="15.75">
      <c r="A989" s="1289"/>
      <c r="B989" s="1289"/>
    </row>
    <row r="990" spans="1:2" ht="15.75">
      <c r="A990" s="1289"/>
      <c r="B990" s="1289"/>
    </row>
    <row r="991" spans="1:2" ht="15.75">
      <c r="A991" s="1289"/>
      <c r="B991" s="1289"/>
    </row>
    <row r="992" spans="1:2" ht="15.75">
      <c r="A992" s="1289"/>
      <c r="B992" s="1289"/>
    </row>
    <row r="993" spans="1:2" ht="15.75">
      <c r="A993" s="1289"/>
      <c r="B993" s="1289"/>
    </row>
    <row r="994" spans="1:2" ht="15.75">
      <c r="A994" s="1289"/>
      <c r="B994" s="1289"/>
    </row>
    <row r="995" spans="1:2" ht="15.75">
      <c r="A995" s="1289"/>
      <c r="B995" s="1289"/>
    </row>
    <row r="996" spans="1:2" ht="15.75">
      <c r="A996" s="1289"/>
      <c r="B996" s="1289"/>
    </row>
    <row r="997" spans="1:2" ht="15.75">
      <c r="A997" s="1289"/>
      <c r="B997" s="1289"/>
    </row>
    <row r="998" spans="1:2" ht="15.75">
      <c r="A998" s="1289"/>
      <c r="B998" s="1289"/>
    </row>
    <row r="999" spans="1:2" ht="15.75">
      <c r="A999" s="1289"/>
      <c r="B999" s="1289"/>
    </row>
    <row r="1000" spans="1:2" ht="15.75">
      <c r="A1000" s="1289"/>
      <c r="B1000" s="1289"/>
    </row>
    <row r="1001" spans="1:2" ht="15.75">
      <c r="A1001" s="1289"/>
      <c r="B1001" s="1289"/>
    </row>
    <row r="1002" spans="1:2" ht="15.75">
      <c r="A1002" s="1289"/>
      <c r="B1002" s="1289"/>
    </row>
    <row r="1003" spans="1:2" ht="15.75">
      <c r="A1003" s="1289"/>
      <c r="B1003" s="1289"/>
    </row>
    <row r="1004" spans="1:2" ht="15.75">
      <c r="A1004" s="1289"/>
      <c r="B1004" s="1289"/>
    </row>
    <row r="1005" spans="1:2" ht="15.75">
      <c r="A1005" s="1289"/>
      <c r="B1005" s="1289"/>
    </row>
    <row r="1006" spans="1:2" ht="15.75">
      <c r="A1006" s="1289"/>
      <c r="B1006" s="1289"/>
    </row>
    <row r="1007" spans="1:2" ht="15.75">
      <c r="A1007" s="1289"/>
      <c r="B1007" s="1289"/>
    </row>
    <row r="1008" spans="1:2" ht="15.75">
      <c r="A1008" s="1289"/>
      <c r="B1008" s="1289"/>
    </row>
    <row r="1009" spans="1:2" ht="15.75">
      <c r="A1009" s="1289"/>
      <c r="B1009" s="1289"/>
    </row>
    <row r="1010" spans="1:2" ht="15.75">
      <c r="A1010" s="1289"/>
      <c r="B1010" s="1289"/>
    </row>
    <row r="1011" spans="1:2" ht="15.75">
      <c r="A1011" s="1289"/>
      <c r="B1011" s="1289"/>
    </row>
    <row r="1012" spans="1:2" ht="15.75">
      <c r="A1012" s="1289"/>
      <c r="B1012" s="1289"/>
    </row>
    <row r="1013" spans="1:2" ht="15.75">
      <c r="A1013" s="1289"/>
      <c r="B1013" s="1289"/>
    </row>
    <row r="1014" spans="1:2" ht="15.75">
      <c r="A1014" s="1289"/>
      <c r="B1014" s="1289"/>
    </row>
    <row r="1015" spans="1:2" ht="15.75">
      <c r="A1015" s="1289"/>
      <c r="B1015" s="1289"/>
    </row>
    <row r="1016" spans="1:2" ht="15.75">
      <c r="A1016" s="1289"/>
      <c r="B1016" s="1289"/>
    </row>
    <row r="1017" spans="1:2" ht="15.75">
      <c r="A1017" s="1289"/>
      <c r="B1017" s="1289"/>
    </row>
    <row r="1018" spans="1:2" ht="15.75">
      <c r="A1018" s="1289"/>
      <c r="B1018" s="1289"/>
    </row>
    <row r="1019" spans="1:2" ht="15.75">
      <c r="A1019" s="1289"/>
      <c r="B1019" s="1289"/>
    </row>
    <row r="1020" spans="1:2" ht="15.75">
      <c r="A1020" s="1289"/>
      <c r="B1020" s="1289"/>
    </row>
    <row r="1021" spans="1:2" ht="15.75">
      <c r="A1021" s="1289"/>
      <c r="B1021" s="1289"/>
    </row>
    <row r="1022" spans="1:2" ht="15.75">
      <c r="A1022" s="1289"/>
      <c r="B1022" s="1289"/>
    </row>
    <row r="1023" spans="1:2" ht="15.75">
      <c r="A1023" s="1289"/>
      <c r="B1023" s="1289"/>
    </row>
    <row r="1024" spans="1:2" ht="15.75">
      <c r="A1024" s="1289"/>
      <c r="B1024" s="1289"/>
    </row>
    <row r="1025" spans="1:2" ht="15.75">
      <c r="A1025" s="1289"/>
      <c r="B1025" s="1289"/>
    </row>
    <row r="1026" spans="1:2" ht="15.75">
      <c r="A1026" s="1289"/>
      <c r="B1026" s="1289"/>
    </row>
    <row r="1027" spans="1:2" ht="15.75">
      <c r="A1027" s="1289"/>
      <c r="B1027" s="1289"/>
    </row>
    <row r="1028" spans="1:2" ht="15.75">
      <c r="A1028" s="1289"/>
      <c r="B1028" s="1289"/>
    </row>
    <row r="1029" spans="1:2" ht="15.75">
      <c r="A1029" s="1289"/>
      <c r="B1029" s="1289"/>
    </row>
    <row r="1030" spans="1:2" ht="15.75">
      <c r="A1030" s="1289"/>
      <c r="B1030" s="1289"/>
    </row>
    <row r="1031" spans="1:2" ht="15.75">
      <c r="A1031" s="1289"/>
      <c r="B1031" s="1289"/>
    </row>
    <row r="1032" spans="1:2" ht="15.75">
      <c r="A1032" s="1289"/>
      <c r="B1032" s="1289"/>
    </row>
    <row r="1033" spans="1:2" ht="15.75">
      <c r="A1033" s="1289"/>
      <c r="B1033" s="1289"/>
    </row>
    <row r="1034" spans="1:2" ht="15.75">
      <c r="A1034" s="1289"/>
      <c r="B1034" s="1289"/>
    </row>
    <row r="1035" spans="1:2" ht="15.75">
      <c r="A1035" s="1289"/>
      <c r="B1035" s="1289"/>
    </row>
    <row r="1036" spans="1:2" ht="15.75">
      <c r="A1036" s="1289"/>
      <c r="B1036" s="1289"/>
    </row>
    <row r="1037" spans="1:2" ht="15.75">
      <c r="A1037" s="1289"/>
      <c r="B1037" s="1289"/>
    </row>
    <row r="1038" spans="1:2" ht="15.75">
      <c r="A1038" s="1289"/>
      <c r="B1038" s="1289"/>
    </row>
    <row r="1039" spans="1:2" ht="15.75">
      <c r="A1039" s="1289"/>
      <c r="B1039" s="1289"/>
    </row>
    <row r="1040" spans="1:2" ht="15.75">
      <c r="A1040" s="1289"/>
      <c r="B1040" s="1289"/>
    </row>
    <row r="1041" spans="1:2" ht="15.75">
      <c r="A1041" s="1289"/>
      <c r="B1041" s="1289"/>
    </row>
    <row r="1042" spans="1:2" ht="15.75">
      <c r="A1042" s="1289"/>
      <c r="B1042" s="1289"/>
    </row>
    <row r="1043" spans="1:2" ht="15.75">
      <c r="A1043" s="1289"/>
      <c r="B1043" s="1289"/>
    </row>
    <row r="1044" spans="1:2" ht="15.75">
      <c r="A1044" s="1289"/>
      <c r="B1044" s="1289"/>
    </row>
    <row r="1045" spans="1:2" ht="15.75">
      <c r="A1045" s="1289"/>
      <c r="B1045" s="1289"/>
    </row>
    <row r="1046" spans="1:2" ht="15.75">
      <c r="A1046" s="1289"/>
      <c r="B1046" s="1289"/>
    </row>
    <row r="1047" spans="1:2" ht="15.75">
      <c r="A1047" s="1289"/>
      <c r="B1047" s="1289"/>
    </row>
    <row r="1048" spans="1:2" ht="15.75">
      <c r="A1048" s="1289"/>
      <c r="B1048" s="1289"/>
    </row>
    <row r="1049" spans="1:2" ht="15.75">
      <c r="A1049" s="1289"/>
      <c r="B1049" s="1289"/>
    </row>
    <row r="1050" spans="1:2" ht="15.75">
      <c r="A1050" s="1289"/>
      <c r="B1050" s="1289"/>
    </row>
    <row r="1051" spans="1:2" ht="15.75">
      <c r="A1051" s="1289"/>
      <c r="B1051" s="1289"/>
    </row>
    <row r="1052" spans="1:2" ht="15.75">
      <c r="A1052" s="1289"/>
      <c r="B1052" s="1289"/>
    </row>
    <row r="1053" spans="1:2" ht="15.75">
      <c r="A1053" s="1289"/>
      <c r="B1053" s="1289"/>
    </row>
    <row r="1054" spans="1:2" ht="15.75">
      <c r="A1054" s="1289"/>
      <c r="B1054" s="1289"/>
    </row>
    <row r="1055" spans="1:2" ht="15.75">
      <c r="A1055" s="1289"/>
      <c r="B1055" s="1289"/>
    </row>
    <row r="1056" spans="1:2" ht="15.75">
      <c r="A1056" s="1289"/>
      <c r="B1056" s="1289"/>
    </row>
    <row r="1057" spans="1:2" ht="15.75">
      <c r="A1057" s="1289"/>
      <c r="B1057" s="1289"/>
    </row>
    <row r="1058" spans="1:2" ht="15.75">
      <c r="A1058" s="1289"/>
      <c r="B1058" s="1289"/>
    </row>
    <row r="1059" spans="1:2" ht="15.75">
      <c r="A1059" s="1289"/>
      <c r="B1059" s="1289"/>
    </row>
    <row r="1060" spans="1:2" ht="15.75">
      <c r="A1060" s="1289"/>
      <c r="B1060" s="1289"/>
    </row>
    <row r="1061" spans="1:2" ht="15.75">
      <c r="A1061" s="1289"/>
      <c r="B1061" s="1289"/>
    </row>
    <row r="1062" spans="1:2" ht="15.75">
      <c r="A1062" s="1289"/>
      <c r="B1062" s="1289"/>
    </row>
    <row r="1063" spans="1:2" ht="15.75">
      <c r="A1063" s="1289"/>
      <c r="B1063" s="1289"/>
    </row>
    <row r="1064" spans="1:2" ht="15.75">
      <c r="A1064" s="1289"/>
      <c r="B1064" s="1289"/>
    </row>
    <row r="1065" spans="1:2" ht="15.75">
      <c r="A1065" s="1289"/>
      <c r="B1065" s="1289"/>
    </row>
    <row r="1066" spans="1:2" ht="15.75">
      <c r="A1066" s="1289"/>
      <c r="B1066" s="1289"/>
    </row>
    <row r="1067" spans="1:2" ht="15.75">
      <c r="A1067" s="1289"/>
      <c r="B1067" s="1289"/>
    </row>
    <row r="1068" spans="1:2" ht="15.75">
      <c r="A1068" s="1289"/>
      <c r="B1068" s="1289"/>
    </row>
    <row r="1069" spans="1:2" ht="15.75">
      <c r="A1069" s="1289"/>
      <c r="B1069" s="1289"/>
    </row>
    <row r="1070" spans="1:2" ht="15.75">
      <c r="A1070" s="1289"/>
      <c r="B1070" s="1289"/>
    </row>
    <row r="1071" spans="1:2" ht="15.75">
      <c r="A1071" s="1289"/>
      <c r="B1071" s="1289"/>
    </row>
    <row r="1072" spans="1:2" ht="15.75">
      <c r="A1072" s="1289"/>
      <c r="B1072" s="1289"/>
    </row>
    <row r="1073" spans="1:2" ht="15.75">
      <c r="A1073" s="1289"/>
      <c r="B1073" s="1289"/>
    </row>
    <row r="1074" spans="1:2" ht="15.75">
      <c r="A1074" s="1289"/>
      <c r="B1074" s="1289"/>
    </row>
    <row r="1075" spans="1:2" ht="15.75">
      <c r="A1075" s="1289"/>
      <c r="B1075" s="1289"/>
    </row>
    <row r="1076" spans="1:2" ht="15.75">
      <c r="A1076" s="1289"/>
      <c r="B1076" s="1289"/>
    </row>
    <row r="1077" spans="1:2" ht="15.75">
      <c r="A1077" s="1289"/>
      <c r="B1077" s="1289"/>
    </row>
    <row r="1078" spans="1:2" ht="15.75">
      <c r="A1078" s="1289"/>
      <c r="B1078" s="1289"/>
    </row>
    <row r="1079" spans="1:2" ht="15.75">
      <c r="A1079" s="1289"/>
      <c r="B1079" s="1289"/>
    </row>
    <row r="1080" spans="1:2" ht="15.75">
      <c r="A1080" s="1289"/>
      <c r="B1080" s="1289"/>
    </row>
    <row r="1081" spans="1:2" ht="15.75">
      <c r="A1081" s="1289"/>
      <c r="B1081" s="1289"/>
    </row>
    <row r="1082" spans="1:2" ht="15.75">
      <c r="A1082" s="1289"/>
      <c r="B1082" s="1289"/>
    </row>
    <row r="1083" spans="1:2" ht="15.75">
      <c r="A1083" s="1289"/>
      <c r="B1083" s="1289"/>
    </row>
    <row r="1084" spans="1:2" ht="15.75">
      <c r="A1084" s="1289"/>
      <c r="B1084" s="1289"/>
    </row>
    <row r="1085" spans="1:2" ht="15.75">
      <c r="A1085" s="1289"/>
      <c r="B1085" s="1289"/>
    </row>
    <row r="1086" spans="1:2" ht="15.75">
      <c r="A1086" s="1289"/>
      <c r="B1086" s="1289"/>
    </row>
    <row r="1087" spans="1:2" ht="15.75">
      <c r="A1087" s="1289"/>
      <c r="B1087" s="1289"/>
    </row>
    <row r="1088" spans="1:2" ht="15.75">
      <c r="A1088" s="1289"/>
      <c r="B1088" s="1289"/>
    </row>
    <row r="1089" spans="1:2" ht="15.75">
      <c r="A1089" s="1289"/>
      <c r="B1089" s="1289"/>
    </row>
    <row r="1090" spans="1:2" ht="15.75">
      <c r="A1090" s="1289"/>
      <c r="B1090" s="1289"/>
    </row>
    <row r="1091" spans="1:2" ht="15.75">
      <c r="A1091" s="1289"/>
      <c r="B1091" s="1289"/>
    </row>
    <row r="1092" spans="1:2" ht="15.75">
      <c r="A1092" s="1289"/>
      <c r="B1092" s="1289"/>
    </row>
    <row r="1093" spans="1:2" ht="15.75">
      <c r="A1093" s="1289"/>
      <c r="B1093" s="1289"/>
    </row>
    <row r="1094" spans="1:2" ht="15.75">
      <c r="A1094" s="1289"/>
      <c r="B1094" s="1289"/>
    </row>
    <row r="1095" spans="1:2" ht="15.75">
      <c r="A1095" s="1289"/>
      <c r="B1095" s="1289"/>
    </row>
    <row r="1096" spans="1:2" ht="15.75">
      <c r="A1096" s="1289"/>
      <c r="B1096" s="1289"/>
    </row>
    <row r="1097" spans="1:2" ht="15.75">
      <c r="A1097" s="1289"/>
      <c r="B1097" s="1289"/>
    </row>
    <row r="1098" spans="1:2" ht="15.75">
      <c r="A1098" s="1289"/>
      <c r="B1098" s="1289"/>
    </row>
    <row r="1099" spans="1:2" ht="15.75">
      <c r="A1099" s="1289"/>
      <c r="B1099" s="1289"/>
    </row>
    <row r="1100" spans="1:2" ht="15.75">
      <c r="A1100" s="1289"/>
      <c r="B1100" s="1289"/>
    </row>
    <row r="1101" spans="1:2" ht="15.75">
      <c r="A1101" s="1289"/>
      <c r="B1101" s="1289"/>
    </row>
    <row r="1102" spans="1:2" ht="15.75">
      <c r="A1102" s="1289"/>
      <c r="B1102" s="1289"/>
    </row>
    <row r="1103" spans="1:2" ht="15.75">
      <c r="A1103" s="1289"/>
      <c r="B1103" s="1289"/>
    </row>
    <row r="1104" spans="1:2" ht="15.75">
      <c r="A1104" s="1289"/>
      <c r="B1104" s="1289"/>
    </row>
    <row r="1105" spans="1:2" ht="15.75">
      <c r="A1105" s="1289"/>
      <c r="B1105" s="1289"/>
    </row>
    <row r="1106" spans="1:2" ht="15.75">
      <c r="A1106" s="1289"/>
      <c r="B1106" s="1289"/>
    </row>
    <row r="1107" spans="1:2" ht="15.75">
      <c r="A1107" s="1289"/>
      <c r="B1107" s="1289"/>
    </row>
    <row r="1108" spans="1:2" ht="15.75">
      <c r="A1108" s="1289"/>
      <c r="B1108" s="1289"/>
    </row>
    <row r="1109" spans="1:2" ht="15.75">
      <c r="A1109" s="1289"/>
      <c r="B1109" s="1289"/>
    </row>
    <row r="1110" spans="1:2" ht="15.75">
      <c r="A1110" s="1289"/>
      <c r="B1110" s="1289"/>
    </row>
    <row r="1111" spans="1:2" ht="15.75">
      <c r="A1111" s="1289"/>
      <c r="B1111" s="1289"/>
    </row>
    <row r="1112" spans="1:2" ht="15.75">
      <c r="A1112" s="1289"/>
      <c r="B1112" s="1289"/>
    </row>
    <row r="1113" spans="1:2" ht="15.75">
      <c r="A1113" s="1289"/>
      <c r="B1113" s="1289"/>
    </row>
    <row r="1114" spans="1:2" ht="15.75">
      <c r="A1114" s="1289"/>
      <c r="B1114" s="1289"/>
    </row>
    <row r="1115" spans="1:2" ht="15.75">
      <c r="A1115" s="1289"/>
      <c r="B1115" s="1289"/>
    </row>
    <row r="1116" spans="1:2" ht="15.75">
      <c r="A1116" s="1289"/>
      <c r="B1116" s="1289"/>
    </row>
    <row r="1117" spans="1:2" ht="15.75">
      <c r="A1117" s="1289"/>
      <c r="B1117" s="1289"/>
    </row>
    <row r="1118" spans="1:2" ht="15.75">
      <c r="A1118" s="1289"/>
      <c r="B1118" s="1289"/>
    </row>
    <row r="1119" spans="1:2" ht="15.75">
      <c r="A1119" s="1289"/>
      <c r="B1119" s="1289"/>
    </row>
    <row r="1120" spans="1:2" ht="15.75">
      <c r="A1120" s="1289"/>
      <c r="B1120" s="1289"/>
    </row>
    <row r="1121" spans="1:2" ht="15.75">
      <c r="A1121" s="1289"/>
      <c r="B1121" s="1289"/>
    </row>
    <row r="1122" spans="1:2" ht="15.75">
      <c r="A1122" s="1289"/>
      <c r="B1122" s="1289"/>
    </row>
    <row r="1123" spans="1:2" ht="15.75">
      <c r="A1123" s="1289"/>
      <c r="B1123" s="1289"/>
    </row>
    <row r="1124" spans="1:2" ht="15.75">
      <c r="A1124" s="1289"/>
      <c r="B1124" s="1289"/>
    </row>
    <row r="1125" spans="1:2" ht="15.75">
      <c r="A1125" s="1289"/>
      <c r="B1125" s="1289"/>
    </row>
    <row r="1126" spans="1:2" ht="15.75">
      <c r="A1126" s="1289"/>
      <c r="B1126" s="1289"/>
    </row>
    <row r="1127" spans="1:2" ht="15.75">
      <c r="A1127" s="1289"/>
      <c r="B1127" s="1289"/>
    </row>
    <row r="1128" spans="1:2" ht="15.75">
      <c r="A1128" s="1289"/>
      <c r="B1128" s="1289"/>
    </row>
    <row r="1129" spans="1:2" ht="15.75">
      <c r="A1129" s="1289"/>
      <c r="B1129" s="1289"/>
    </row>
    <row r="1130" spans="1:2" ht="15.75">
      <c r="A1130" s="1289"/>
      <c r="B1130" s="1289"/>
    </row>
    <row r="1131" spans="1:2" ht="15.75">
      <c r="A1131" s="1289"/>
      <c r="B1131" s="1289"/>
    </row>
    <row r="1132" spans="1:2" ht="15.75">
      <c r="A1132" s="1289"/>
      <c r="B1132" s="1289"/>
    </row>
    <row r="1133" spans="1:2" ht="15.75">
      <c r="A1133" s="1289"/>
      <c r="B1133" s="1289"/>
    </row>
    <row r="1134" spans="1:2" ht="15.75">
      <c r="A1134" s="1289"/>
      <c r="B1134" s="1289"/>
    </row>
    <row r="1135" spans="1:2" ht="15.75">
      <c r="A1135" s="1289"/>
      <c r="B1135" s="1289"/>
    </row>
    <row r="1136" spans="1:2" ht="15.75">
      <c r="A1136" s="1289"/>
      <c r="B1136" s="1289"/>
    </row>
    <row r="1137" spans="1:2" ht="15.75">
      <c r="A1137" s="1289"/>
      <c r="B1137" s="1289"/>
    </row>
    <row r="1138" spans="1:2" ht="15.75">
      <c r="A1138" s="1289"/>
      <c r="B1138" s="1289"/>
    </row>
    <row r="1139" spans="1:2" ht="15.75">
      <c r="A1139" s="1289"/>
      <c r="B1139" s="1289"/>
    </row>
    <row r="1140" spans="1:2" ht="15.75">
      <c r="A1140" s="1289"/>
      <c r="B1140" s="1289"/>
    </row>
    <row r="1141" spans="1:2" ht="15.75">
      <c r="A1141" s="1289"/>
      <c r="B1141" s="1289"/>
    </row>
    <row r="1142" spans="1:2" ht="15.75">
      <c r="A1142" s="1289"/>
      <c r="B1142" s="1289"/>
    </row>
    <row r="1143" spans="1:2" ht="15.75">
      <c r="A1143" s="1289"/>
      <c r="B1143" s="1289"/>
    </row>
    <row r="1144" spans="1:2" ht="15.75">
      <c r="A1144" s="1289"/>
      <c r="B1144" s="1289"/>
    </row>
    <row r="1145" spans="1:2" ht="15.75">
      <c r="A1145" s="1289"/>
      <c r="B1145" s="1289"/>
    </row>
    <row r="1146" spans="1:2" ht="15.75">
      <c r="A1146" s="1289"/>
      <c r="B1146" s="1289"/>
    </row>
    <row r="1147" spans="1:2" ht="15.75">
      <c r="A1147" s="1289"/>
      <c r="B1147" s="1289"/>
    </row>
    <row r="1148" spans="1:2" ht="15.75">
      <c r="A1148" s="1289"/>
      <c r="B1148" s="1289"/>
    </row>
    <row r="1149" spans="1:2" ht="15.75">
      <c r="A1149" s="1289"/>
      <c r="B1149" s="1289"/>
    </row>
    <row r="1150" spans="1:2" ht="15.75">
      <c r="A1150" s="1289"/>
      <c r="B1150" s="1289"/>
    </row>
    <row r="1151" spans="1:2" ht="15.75">
      <c r="A1151" s="1289"/>
      <c r="B1151" s="1289"/>
    </row>
    <row r="1152" spans="1:2" ht="15.75">
      <c r="A1152" s="1289"/>
      <c r="B1152" s="1289"/>
    </row>
    <row r="1153" spans="1:2" ht="15.75">
      <c r="A1153" s="1289"/>
      <c r="B1153" s="1289"/>
    </row>
    <row r="1154" spans="1:2" ht="15.75">
      <c r="A1154" s="1289"/>
      <c r="B1154" s="1289"/>
    </row>
    <row r="1155" spans="1:2" ht="15.75">
      <c r="A1155" s="1289"/>
      <c r="B1155" s="1289"/>
    </row>
    <row r="1156" spans="1:2" ht="15.75">
      <c r="A1156" s="1289"/>
      <c r="B1156" s="1289"/>
    </row>
    <row r="1157" spans="1:2" ht="15.75">
      <c r="A1157" s="1289"/>
      <c r="B1157" s="1289"/>
    </row>
    <row r="1158" spans="1:2" ht="15.75">
      <c r="A1158" s="1289"/>
      <c r="B1158" s="1289"/>
    </row>
    <row r="1159" spans="1:2" ht="15.75">
      <c r="A1159" s="1289"/>
      <c r="B1159" s="1289"/>
    </row>
    <row r="1160" spans="1:2" ht="15.75">
      <c r="A1160" s="1289"/>
      <c r="B1160" s="1289"/>
    </row>
    <row r="1161" spans="1:2" ht="15.75">
      <c r="A1161" s="1289"/>
      <c r="B1161" s="1289"/>
    </row>
    <row r="1162" spans="1:2" ht="15.75">
      <c r="A1162" s="1289"/>
      <c r="B1162" s="1289"/>
    </row>
    <row r="1163" spans="1:2" ht="15.75">
      <c r="A1163" s="1289"/>
      <c r="B1163" s="1289"/>
    </row>
    <row r="1164" spans="1:2" ht="15.75">
      <c r="A1164" s="1289"/>
      <c r="B1164" s="1289"/>
    </row>
    <row r="1165" spans="1:2" ht="15.75">
      <c r="A1165" s="1289"/>
      <c r="B1165" s="1289"/>
    </row>
    <row r="1166" spans="1:2" ht="15.75">
      <c r="A1166" s="1289"/>
      <c r="B1166" s="1289"/>
    </row>
    <row r="1167" spans="1:2" ht="15.75">
      <c r="A1167" s="1289"/>
      <c r="B1167" s="1289"/>
    </row>
    <row r="1168" spans="1:2" ht="15.75">
      <c r="A1168" s="1289"/>
      <c r="B1168" s="1289"/>
    </row>
    <row r="1169" spans="1:2" ht="15.75">
      <c r="A1169" s="1289"/>
      <c r="B1169" s="1289"/>
    </row>
    <row r="1170" spans="1:2" ht="15.75">
      <c r="A1170" s="1289"/>
      <c r="B1170" s="1289"/>
    </row>
    <row r="1171" spans="1:2" ht="15.75">
      <c r="A1171" s="1289"/>
      <c r="B1171" s="1289"/>
    </row>
    <row r="1172" spans="1:2" ht="15.75">
      <c r="A1172" s="1289"/>
      <c r="B1172" s="1289"/>
    </row>
    <row r="1173" spans="1:2" ht="15.75">
      <c r="A1173" s="1289"/>
      <c r="B1173" s="1289"/>
    </row>
    <row r="1174" spans="1:2" ht="15.75">
      <c r="A1174" s="1289"/>
      <c r="B1174" s="1289"/>
    </row>
    <row r="1175" spans="1:2" ht="15.75">
      <c r="A1175" s="1289"/>
      <c r="B1175" s="1289"/>
    </row>
    <row r="1176" spans="1:2" ht="15.75">
      <c r="A1176" s="1289"/>
      <c r="B1176" s="1289"/>
    </row>
    <row r="1177" spans="1:2" ht="15.75">
      <c r="A1177" s="1289"/>
      <c r="B1177" s="1289"/>
    </row>
    <row r="1178" spans="1:2" ht="15.75">
      <c r="A1178" s="1289"/>
      <c r="B1178" s="1289"/>
    </row>
    <row r="1179" spans="1:2" ht="15.75">
      <c r="A1179" s="1289"/>
      <c r="B1179" s="1289"/>
    </row>
    <row r="1180" spans="1:2" ht="15.75">
      <c r="A1180" s="1289"/>
      <c r="B1180" s="1289"/>
    </row>
    <row r="1181" spans="1:2" ht="15.75">
      <c r="A1181" s="1289"/>
      <c r="B1181" s="1289"/>
    </row>
    <row r="1182" spans="1:2" ht="15.75">
      <c r="A1182" s="1289"/>
      <c r="B1182" s="1289"/>
    </row>
    <row r="1183" spans="1:2" ht="15.75">
      <c r="A1183" s="1289"/>
      <c r="B1183" s="1289"/>
    </row>
    <row r="1184" spans="1:2" ht="15.75">
      <c r="A1184" s="1289"/>
      <c r="B1184" s="1289"/>
    </row>
    <row r="1185" spans="1:2" ht="15.75">
      <c r="A1185" s="1289"/>
      <c r="B1185" s="1289"/>
    </row>
    <row r="1186" spans="1:2" ht="15.75">
      <c r="A1186" s="1289"/>
      <c r="B1186" s="1289"/>
    </row>
    <row r="1187" spans="1:2" ht="15.75">
      <c r="A1187" s="1289"/>
      <c r="B1187" s="1289"/>
    </row>
    <row r="1188" spans="1:2" ht="15.75">
      <c r="A1188" s="1289"/>
      <c r="B1188" s="1289"/>
    </row>
    <row r="1189" spans="1:2" ht="15.75">
      <c r="A1189" s="1289"/>
      <c r="B1189" s="1289"/>
    </row>
    <row r="1190" spans="1:2" ht="15.75">
      <c r="A1190" s="1289"/>
      <c r="B1190" s="1289"/>
    </row>
    <row r="1191" spans="1:2" ht="15.75">
      <c r="A1191" s="1289"/>
      <c r="B1191" s="1289"/>
    </row>
    <row r="1192" spans="1:2" ht="15.75">
      <c r="A1192" s="1289"/>
      <c r="B1192" s="1289"/>
    </row>
    <row r="1193" spans="1:2" ht="15.75">
      <c r="A1193" s="1289"/>
      <c r="B1193" s="1289"/>
    </row>
    <row r="1194" spans="1:2" ht="15.75">
      <c r="A1194" s="1289"/>
      <c r="B1194" s="1289"/>
    </row>
    <row r="1195" spans="1:2" ht="15.75">
      <c r="A1195" s="1289"/>
      <c r="B1195" s="1289"/>
    </row>
    <row r="1196" spans="1:2" ht="15.75">
      <c r="A1196" s="1289"/>
      <c r="B1196" s="1289"/>
    </row>
    <row r="1197" spans="1:2" ht="15.75">
      <c r="A1197" s="1289"/>
      <c r="B1197" s="1289"/>
    </row>
    <row r="1198" spans="1:2" ht="15.75">
      <c r="A1198" s="1289"/>
      <c r="B1198" s="1289"/>
    </row>
    <row r="1199" spans="1:2" ht="15.75">
      <c r="A1199" s="1289"/>
      <c r="B1199" s="1289"/>
    </row>
    <row r="1200" spans="1:2" ht="15.75">
      <c r="A1200" s="1289"/>
      <c r="B1200" s="1289"/>
    </row>
    <row r="1201" spans="1:2" ht="15.75">
      <c r="A1201" s="1289"/>
      <c r="B1201" s="1289"/>
    </row>
    <row r="1202" spans="1:2" ht="15.75">
      <c r="A1202" s="1289"/>
      <c r="B1202" s="1289"/>
    </row>
    <row r="1203" spans="1:2" ht="15.75">
      <c r="A1203" s="1289"/>
      <c r="B1203" s="1289"/>
    </row>
    <row r="1204" spans="1:2" ht="15.75">
      <c r="A1204" s="1289"/>
      <c r="B1204" s="1289"/>
    </row>
    <row r="1205" spans="1:2" ht="15.75">
      <c r="A1205" s="1289"/>
      <c r="B1205" s="1289"/>
    </row>
    <row r="1206" spans="1:2" ht="15.75">
      <c r="A1206" s="1289"/>
      <c r="B1206" s="1289"/>
    </row>
    <row r="1207" spans="1:2" ht="15.75">
      <c r="A1207" s="1289"/>
      <c r="B1207" s="1289"/>
    </row>
    <row r="1208" spans="1:2" ht="15.75">
      <c r="A1208" s="1289"/>
      <c r="B1208" s="1289"/>
    </row>
    <row r="1209" spans="1:2" ht="15.75">
      <c r="A1209" s="1289"/>
      <c r="B1209" s="1289"/>
    </row>
    <row r="1210" spans="1:2" ht="15.75">
      <c r="A1210" s="1289"/>
      <c r="B1210" s="1289"/>
    </row>
    <row r="1211" spans="1:2" ht="15.75">
      <c r="A1211" s="1289"/>
      <c r="B1211" s="1289"/>
    </row>
    <row r="1212" spans="1:2" ht="15.75">
      <c r="A1212" s="1289"/>
      <c r="B1212" s="1289"/>
    </row>
    <row r="1213" spans="1:2" ht="15.75">
      <c r="A1213" s="1289"/>
      <c r="B1213" s="1289"/>
    </row>
    <row r="1214" spans="1:2" ht="15.75">
      <c r="A1214" s="1289"/>
      <c r="B1214" s="1289"/>
    </row>
    <row r="1215" spans="1:2" ht="15.75">
      <c r="A1215" s="1289"/>
      <c r="B1215" s="1289"/>
    </row>
    <row r="1216" spans="1:2" ht="15.75">
      <c r="A1216" s="1289"/>
      <c r="B1216" s="1289"/>
    </row>
    <row r="1217" spans="1:2" ht="15.75">
      <c r="A1217" s="1289"/>
      <c r="B1217" s="1289"/>
    </row>
    <row r="1218" spans="1:2" ht="15.75">
      <c r="A1218" s="1289"/>
      <c r="B1218" s="1289"/>
    </row>
    <row r="1219" spans="1:2" ht="15.75">
      <c r="A1219" s="1289"/>
      <c r="B1219" s="1289"/>
    </row>
    <row r="1220" spans="1:2" ht="15.75">
      <c r="A1220" s="1289"/>
      <c r="B1220" s="1289"/>
    </row>
    <row r="1221" spans="1:2" ht="15.75">
      <c r="A1221" s="1289"/>
      <c r="B1221" s="1289"/>
    </row>
    <row r="1222" spans="1:2" ht="15.75">
      <c r="A1222" s="1289"/>
      <c r="B1222" s="1289"/>
    </row>
    <row r="1223" spans="1:2" ht="15.75">
      <c r="A1223" s="1289"/>
      <c r="B1223" s="1289"/>
    </row>
    <row r="1224" spans="1:2" ht="15.75">
      <c r="A1224" s="1289"/>
      <c r="B1224" s="1289"/>
    </row>
    <row r="1225" spans="1:2" ht="15.75">
      <c r="A1225" s="1289"/>
      <c r="B1225" s="1289"/>
    </row>
    <row r="1226" spans="1:2" ht="15.75">
      <c r="A1226" s="1289"/>
      <c r="B1226" s="1289"/>
    </row>
    <row r="1227" spans="1:2" ht="15.75">
      <c r="A1227" s="1289"/>
      <c r="B1227" s="1289"/>
    </row>
    <row r="1228" spans="1:2" ht="15.75">
      <c r="A1228" s="1289"/>
      <c r="B1228" s="1289"/>
    </row>
    <row r="1229" spans="1:2" ht="15.75">
      <c r="A1229" s="1289"/>
      <c r="B1229" s="1289"/>
    </row>
    <row r="1230" spans="1:2" ht="15.75">
      <c r="A1230" s="1289"/>
      <c r="B1230" s="1289"/>
    </row>
    <row r="1231" spans="1:2" ht="15.75">
      <c r="A1231" s="1289"/>
      <c r="B1231" s="1289"/>
    </row>
    <row r="1232" spans="1:2" ht="15.75">
      <c r="A1232" s="1289"/>
      <c r="B1232" s="1289"/>
    </row>
    <row r="1233" spans="1:2" ht="15.75">
      <c r="A1233" s="1289"/>
      <c r="B1233" s="1289"/>
    </row>
    <row r="1234" spans="1:2" ht="15.75">
      <c r="A1234" s="1289"/>
      <c r="B1234" s="1289"/>
    </row>
    <row r="1235" spans="1:2" ht="15.75">
      <c r="A1235" s="1289"/>
      <c r="B1235" s="1289"/>
    </row>
    <row r="1236" spans="1:2" ht="15.75">
      <c r="A1236" s="1289"/>
      <c r="B1236" s="1289"/>
    </row>
    <row r="1237" spans="1:2" ht="15.75">
      <c r="A1237" s="1289"/>
      <c r="B1237" s="1289"/>
    </row>
    <row r="1238" spans="1:2" ht="15.75">
      <c r="A1238" s="1289"/>
      <c r="B1238" s="1289"/>
    </row>
    <row r="1239" spans="1:2" ht="15.75">
      <c r="A1239" s="1289"/>
      <c r="B1239" s="1289"/>
    </row>
    <row r="1240" spans="1:2" ht="15.75">
      <c r="A1240" s="1289"/>
      <c r="B1240" s="1289"/>
    </row>
    <row r="1241" spans="1:2" ht="15.75">
      <c r="A1241" s="1289"/>
      <c r="B1241" s="1289"/>
    </row>
    <row r="1242" spans="1:2" ht="15.75">
      <c r="A1242" s="1289"/>
      <c r="B1242" s="1289"/>
    </row>
    <row r="1243" spans="1:2" ht="15.75">
      <c r="A1243" s="1289"/>
      <c r="B1243" s="1289"/>
    </row>
    <row r="1244" spans="1:2" ht="15.75">
      <c r="A1244" s="1289"/>
      <c r="B1244" s="1289"/>
    </row>
    <row r="1245" spans="1:2" ht="15.75">
      <c r="A1245" s="1289"/>
      <c r="B1245" s="1289"/>
    </row>
    <row r="1246" spans="1:2" ht="15.75">
      <c r="A1246" s="1289"/>
      <c r="B1246" s="1289"/>
    </row>
    <row r="1247" spans="1:2" ht="15.75">
      <c r="A1247" s="1289"/>
      <c r="B1247" s="1289"/>
    </row>
    <row r="1248" spans="1:2" ht="15.75">
      <c r="A1248" s="1289"/>
      <c r="B1248" s="1289"/>
    </row>
    <row r="1249" spans="1:2" ht="15.75">
      <c r="A1249" s="1289"/>
      <c r="B1249" s="1289"/>
    </row>
    <row r="1250" spans="1:2" ht="15.75">
      <c r="A1250" s="1289"/>
      <c r="B1250" s="1289"/>
    </row>
    <row r="1251" spans="1:2" ht="15.75">
      <c r="A1251" s="1289"/>
      <c r="B1251" s="1289"/>
    </row>
    <row r="1252" spans="1:2" ht="15.75">
      <c r="A1252" s="1289"/>
      <c r="B1252" s="1289"/>
    </row>
    <row r="1253" spans="1:2" ht="15.75">
      <c r="A1253" s="1289"/>
      <c r="B1253" s="1289"/>
    </row>
    <row r="1254" spans="1:2" ht="15.75">
      <c r="A1254" s="1289"/>
      <c r="B1254" s="1289"/>
    </row>
    <row r="1255" spans="1:2" ht="15.75">
      <c r="A1255" s="1289"/>
      <c r="B1255" s="1289"/>
    </row>
    <row r="1256" spans="1:2" ht="15.75">
      <c r="A1256" s="1289"/>
      <c r="B1256" s="1289"/>
    </row>
    <row r="1257" spans="1:2" ht="15.75">
      <c r="A1257" s="1289"/>
      <c r="B1257" s="1289"/>
    </row>
    <row r="1258" spans="1:2" ht="15.75">
      <c r="A1258" s="1289"/>
      <c r="B1258" s="1289"/>
    </row>
    <row r="1259" spans="1:2" ht="15.75">
      <c r="A1259" s="1289"/>
      <c r="B1259" s="1289"/>
    </row>
    <row r="1260" spans="1:2" ht="15.75">
      <c r="A1260" s="1289"/>
      <c r="B1260" s="1289"/>
    </row>
    <row r="1261" spans="1:2" ht="15.75">
      <c r="A1261" s="1289"/>
      <c r="B1261" s="1289"/>
    </row>
    <row r="1262" spans="1:2" ht="15.75">
      <c r="A1262" s="1289"/>
      <c r="B1262" s="1289"/>
    </row>
    <row r="1263" spans="1:2" ht="15.75">
      <c r="A1263" s="1289"/>
      <c r="B1263" s="1289"/>
    </row>
    <row r="1264" spans="1:2" ht="15.75">
      <c r="A1264" s="1289"/>
      <c r="B1264" s="1289"/>
    </row>
    <row r="1265" spans="1:2" ht="15.75">
      <c r="A1265" s="1289"/>
      <c r="B1265" s="1289"/>
    </row>
    <row r="1266" spans="1:2" ht="15.75">
      <c r="A1266" s="1289"/>
      <c r="B1266" s="1289"/>
    </row>
    <row r="1267" spans="1:2" ht="15.75">
      <c r="A1267" s="1289"/>
      <c r="B1267" s="1289"/>
    </row>
    <row r="1268" spans="1:2" ht="15.75">
      <c r="A1268" s="1289"/>
      <c r="B1268" s="1289"/>
    </row>
    <row r="1269" spans="1:2" ht="15.75">
      <c r="A1269" s="1289"/>
      <c r="B1269" s="1289"/>
    </row>
    <row r="1270" spans="1:2" ht="15.75">
      <c r="A1270" s="1289"/>
      <c r="B1270" s="1289"/>
    </row>
    <row r="1271" spans="1:2" ht="15.75">
      <c r="A1271" s="1289"/>
      <c r="B1271" s="1289"/>
    </row>
    <row r="1272" spans="1:2" ht="15.75">
      <c r="A1272" s="1289"/>
      <c r="B1272" s="1289"/>
    </row>
    <row r="1273" spans="1:2" ht="15.75">
      <c r="A1273" s="1289"/>
      <c r="B1273" s="1289"/>
    </row>
    <row r="1274" spans="1:2" ht="15.75">
      <c r="A1274" s="1289"/>
      <c r="B1274" s="1289"/>
    </row>
    <row r="1275" spans="1:2" ht="15.75">
      <c r="A1275" s="1289"/>
      <c r="B1275" s="1289"/>
    </row>
    <row r="1276" spans="1:2" ht="15.75">
      <c r="A1276" s="1289"/>
      <c r="B1276" s="1289"/>
    </row>
    <row r="1277" spans="1:2" ht="15.75">
      <c r="A1277" s="1289"/>
      <c r="B1277" s="1289"/>
    </row>
    <row r="1278" spans="1:2" ht="15.75">
      <c r="A1278" s="1289"/>
      <c r="B1278" s="1289"/>
    </row>
    <row r="1279" spans="1:2" ht="15.75">
      <c r="A1279" s="1289"/>
      <c r="B1279" s="1289"/>
    </row>
    <row r="1280" spans="1:2" ht="15.75">
      <c r="A1280" s="1289"/>
      <c r="B1280" s="1289"/>
    </row>
    <row r="1281" spans="1:2" ht="15.75">
      <c r="A1281" s="1289"/>
      <c r="B1281" s="1289"/>
    </row>
    <row r="1282" spans="1:2" ht="15.75">
      <c r="A1282" s="1289"/>
      <c r="B1282" s="1289"/>
    </row>
    <row r="1283" spans="1:2" ht="15.75">
      <c r="A1283" s="1289"/>
      <c r="B1283" s="1289"/>
    </row>
    <row r="1284" spans="1:2" ht="15.75">
      <c r="A1284" s="1289"/>
      <c r="B1284" s="1289"/>
    </row>
    <row r="1285" spans="1:2" ht="15.75">
      <c r="A1285" s="1289"/>
      <c r="B1285" s="1289"/>
    </row>
    <row r="1286" spans="1:2" ht="15.75">
      <c r="A1286" s="1289"/>
      <c r="B1286" s="1289"/>
    </row>
    <row r="1287" spans="1:2" ht="15.75">
      <c r="A1287" s="1289"/>
      <c r="B1287" s="1289"/>
    </row>
    <row r="1288" spans="1:2" ht="15.75">
      <c r="A1288" s="1289"/>
      <c r="B1288" s="1289"/>
    </row>
    <row r="1289" spans="1:2" ht="15.75">
      <c r="A1289" s="1289"/>
      <c r="B1289" s="1289"/>
    </row>
    <row r="1290" spans="1:2" ht="15.75">
      <c r="A1290" s="1289"/>
      <c r="B1290" s="1289"/>
    </row>
    <row r="1291" spans="1:2" ht="15.75">
      <c r="A1291" s="1289"/>
      <c r="B1291" s="1289"/>
    </row>
    <row r="1292" spans="1:2" ht="15.75">
      <c r="A1292" s="1289"/>
      <c r="B1292" s="1289"/>
    </row>
    <row r="1293" spans="1:2" ht="15.75">
      <c r="A1293" s="1289"/>
      <c r="B1293" s="1289"/>
    </row>
    <row r="1294" spans="1:2" ht="15.75">
      <c r="A1294" s="1289"/>
      <c r="B1294" s="1289"/>
    </row>
    <row r="1295" spans="1:2" ht="15.75">
      <c r="A1295" s="1289"/>
      <c r="B1295" s="1289"/>
    </row>
    <row r="1296" spans="1:2" ht="15.75">
      <c r="A1296" s="1289"/>
      <c r="B1296" s="1289"/>
    </row>
    <row r="1297" spans="1:2" ht="15.75">
      <c r="A1297" s="1289"/>
      <c r="B1297" s="1289"/>
    </row>
    <row r="1298" spans="1:2" ht="15.75">
      <c r="A1298" s="1289"/>
      <c r="B1298" s="1289"/>
    </row>
    <row r="1299" spans="1:2" ht="15.75">
      <c r="A1299" s="1289"/>
      <c r="B1299" s="1289"/>
    </row>
    <row r="1300" spans="1:2" ht="15.75">
      <c r="A1300" s="1289"/>
      <c r="B1300" s="1289"/>
    </row>
    <row r="1301" spans="1:2" ht="15.75">
      <c r="A1301" s="1289"/>
      <c r="B1301" s="1289"/>
    </row>
    <row r="1302" spans="1:2" ht="15.75">
      <c r="A1302" s="1289"/>
      <c r="B1302" s="1289"/>
    </row>
    <row r="1303" spans="1:2" ht="15.75">
      <c r="A1303" s="1289"/>
      <c r="B1303" s="1289"/>
    </row>
    <row r="1304" spans="1:2" ht="15.75">
      <c r="A1304" s="1289"/>
      <c r="B1304" s="1289"/>
    </row>
    <row r="1305" spans="1:2" ht="15.75">
      <c r="A1305" s="1289"/>
      <c r="B1305" s="1289"/>
    </row>
    <row r="1306" spans="1:2" ht="15.75">
      <c r="A1306" s="1289"/>
      <c r="B1306" s="1289"/>
    </row>
    <row r="1307" spans="1:2" ht="15.75">
      <c r="A1307" s="1289"/>
      <c r="B1307" s="1289"/>
    </row>
    <row r="1308" spans="1:2" ht="15.75">
      <c r="A1308" s="1289"/>
      <c r="B1308" s="1289"/>
    </row>
    <row r="1309" spans="1:2" ht="15.75">
      <c r="A1309" s="1289"/>
      <c r="B1309" s="1289"/>
    </row>
    <row r="1310" spans="1:2" ht="15.75">
      <c r="A1310" s="1289"/>
      <c r="B1310" s="1289"/>
    </row>
    <row r="1311" spans="1:2" ht="15.75">
      <c r="A1311" s="1289"/>
      <c r="B1311" s="1289"/>
    </row>
    <row r="1312" spans="1:2" ht="15.75">
      <c r="A1312" s="1289"/>
      <c r="B1312" s="1289"/>
    </row>
    <row r="1313" spans="1:2" ht="15.75">
      <c r="A1313" s="1289"/>
      <c r="B1313" s="1289"/>
    </row>
    <row r="1314" spans="1:2" ht="15.75">
      <c r="A1314" s="1289"/>
      <c r="B1314" s="1289"/>
    </row>
    <row r="1315" spans="1:2" ht="15.75">
      <c r="A1315" s="1289"/>
      <c r="B1315" s="1289"/>
    </row>
    <row r="1316" spans="1:2" ht="15.75">
      <c r="A1316" s="1289"/>
      <c r="B1316" s="1289"/>
    </row>
    <row r="1317" spans="1:2" ht="15.75">
      <c r="A1317" s="1289"/>
      <c r="B1317" s="1289"/>
    </row>
    <row r="1318" spans="1:2" ht="15.75">
      <c r="A1318" s="1289"/>
      <c r="B1318" s="1289"/>
    </row>
    <row r="1319" spans="1:2" ht="15.75">
      <c r="A1319" s="1289"/>
      <c r="B1319" s="1289"/>
    </row>
    <row r="1320" spans="1:2" ht="15.75">
      <c r="A1320" s="1289"/>
      <c r="B1320" s="1289"/>
    </row>
    <row r="1321" spans="1:2" ht="15.75">
      <c r="A1321" s="1289"/>
      <c r="B1321" s="1289"/>
    </row>
    <row r="1322" spans="1:2" ht="15.75">
      <c r="A1322" s="1289"/>
      <c r="B1322" s="1289"/>
    </row>
    <row r="1323" spans="1:2" ht="15.75">
      <c r="A1323" s="1289"/>
      <c r="B1323" s="1289"/>
    </row>
    <row r="1324" spans="1:2" ht="15.75">
      <c r="A1324" s="1289"/>
      <c r="B1324" s="1289"/>
    </row>
    <row r="1325" spans="1:2" ht="15.75">
      <c r="A1325" s="1289"/>
      <c r="B1325" s="1289"/>
    </row>
    <row r="1326" spans="1:2" ht="15.75">
      <c r="A1326" s="1289"/>
      <c r="B1326" s="1289"/>
    </row>
    <row r="1327" spans="1:2" ht="15.75">
      <c r="A1327" s="1289"/>
      <c r="B1327" s="1289"/>
    </row>
    <row r="1328" spans="1:2" ht="15.75">
      <c r="A1328" s="1289"/>
      <c r="B1328" s="1289"/>
    </row>
    <row r="1329" spans="1:2" ht="15.75">
      <c r="A1329" s="1289"/>
      <c r="B1329" s="1289"/>
    </row>
    <row r="1330" spans="1:2" ht="15.75">
      <c r="A1330" s="1289"/>
      <c r="B1330" s="1289"/>
    </row>
    <row r="1331" spans="1:2" ht="15.75">
      <c r="A1331" s="1289"/>
      <c r="B1331" s="1289"/>
    </row>
    <row r="1332" spans="1:2" ht="15.75">
      <c r="A1332" s="1289"/>
      <c r="B1332" s="1289"/>
    </row>
    <row r="1333" spans="1:2" ht="15.75">
      <c r="A1333" s="1289"/>
      <c r="B1333" s="1289"/>
    </row>
    <row r="1334" spans="1:2" ht="15.75">
      <c r="A1334" s="1289"/>
      <c r="B1334" s="1289"/>
    </row>
    <row r="1335" spans="1:2" ht="15.75">
      <c r="A1335" s="1289"/>
      <c r="B1335" s="1289"/>
    </row>
    <row r="1336" spans="1:2" ht="15.75">
      <c r="A1336" s="1289"/>
      <c r="B1336" s="1289"/>
    </row>
    <row r="1337" spans="1:2" ht="15.75">
      <c r="A1337" s="1289"/>
      <c r="B1337" s="1289"/>
    </row>
    <row r="1338" spans="1:2" ht="15.75">
      <c r="A1338" s="1289"/>
      <c r="B1338" s="1289"/>
    </row>
    <row r="1339" spans="1:2" ht="15.75">
      <c r="A1339" s="1289"/>
      <c r="B1339" s="1289"/>
    </row>
    <row r="1340" spans="1:2" ht="15.75">
      <c r="A1340" s="1289"/>
      <c r="B1340" s="1289"/>
    </row>
    <row r="1341" spans="1:2" ht="15.75">
      <c r="A1341" s="1289"/>
      <c r="B1341" s="1289"/>
    </row>
    <row r="1342" spans="1:2" ht="15.75">
      <c r="A1342" s="1289"/>
      <c r="B1342" s="1289"/>
    </row>
    <row r="1343" spans="1:2" ht="15.75">
      <c r="A1343" s="1289"/>
      <c r="B1343" s="1289"/>
    </row>
    <row r="1344" spans="1:2" ht="15.75">
      <c r="A1344" s="1289"/>
      <c r="B1344" s="1289"/>
    </row>
    <row r="1345" spans="1:2" ht="15.75">
      <c r="A1345" s="1289"/>
      <c r="B1345" s="1289"/>
    </row>
    <row r="1346" spans="1:2" ht="15.75">
      <c r="A1346" s="1289"/>
      <c r="B1346" s="1289"/>
    </row>
    <row r="1347" spans="1:2" ht="15.75">
      <c r="A1347" s="1289"/>
      <c r="B1347" s="1289"/>
    </row>
    <row r="1348" spans="1:2" ht="15.75">
      <c r="A1348" s="1289"/>
      <c r="B1348" s="1289"/>
    </row>
    <row r="1349" spans="1:2" ht="15.75">
      <c r="A1349" s="1289"/>
      <c r="B1349" s="1289"/>
    </row>
    <row r="1350" spans="1:2" ht="15.75">
      <c r="A1350" s="1289"/>
      <c r="B1350" s="1289"/>
    </row>
    <row r="1351" spans="1:2" ht="15.75">
      <c r="A1351" s="1289"/>
      <c r="B1351" s="1289"/>
    </row>
    <row r="1352" spans="1:2" ht="15.75">
      <c r="A1352" s="1289"/>
      <c r="B1352" s="1289"/>
    </row>
    <row r="1353" spans="1:2" ht="15.75">
      <c r="A1353" s="1289"/>
      <c r="B1353" s="1289"/>
    </row>
    <row r="1354" spans="1:2" ht="15.75">
      <c r="A1354" s="1289"/>
      <c r="B1354" s="1289"/>
    </row>
    <row r="1355" spans="1:2" ht="15.75">
      <c r="A1355" s="1289"/>
      <c r="B1355" s="1289"/>
    </row>
    <row r="1356" spans="1:2" ht="15.75">
      <c r="A1356" s="1289"/>
      <c r="B1356" s="1289"/>
    </row>
    <row r="1357" spans="1:2" ht="15.75">
      <c r="A1357" s="1289"/>
      <c r="B1357" s="1289"/>
    </row>
    <row r="1358" spans="1:2" ht="15.75">
      <c r="A1358" s="1289"/>
      <c r="B1358" s="1289"/>
    </row>
    <row r="1359" spans="1:2" ht="15.75">
      <c r="A1359" s="1289"/>
      <c r="B1359" s="1289"/>
    </row>
    <row r="1360" spans="1:2" ht="15.75">
      <c r="A1360" s="1289"/>
      <c r="B1360" s="1289"/>
    </row>
    <row r="1361" spans="1:2" ht="15.75">
      <c r="A1361" s="1289"/>
      <c r="B1361" s="1289"/>
    </row>
    <row r="1362" spans="1:2" ht="15.75">
      <c r="A1362" s="1289"/>
      <c r="B1362" s="1289"/>
    </row>
    <row r="1363" spans="1:2" ht="15.75">
      <c r="A1363" s="1289"/>
      <c r="B1363" s="1289"/>
    </row>
    <row r="1364" spans="1:2" ht="15.75">
      <c r="A1364" s="1289"/>
      <c r="B1364" s="1289"/>
    </row>
    <row r="1365" spans="1:2" ht="15.75">
      <c r="A1365" s="1289"/>
      <c r="B1365" s="1289"/>
    </row>
    <row r="1366" spans="1:2" ht="15.75">
      <c r="A1366" s="1289"/>
      <c r="B1366" s="1289"/>
    </row>
    <row r="1367" spans="1:2" ht="15.75">
      <c r="A1367" s="1289"/>
      <c r="B1367" s="1289"/>
    </row>
    <row r="1368" spans="1:2" ht="15.75">
      <c r="A1368" s="1289"/>
      <c r="B1368" s="1289"/>
    </row>
    <row r="1369" spans="1:2" ht="15.75">
      <c r="A1369" s="1289"/>
      <c r="B1369" s="1289"/>
    </row>
    <row r="1370" spans="1:2" ht="15.75">
      <c r="A1370" s="1289"/>
      <c r="B1370" s="1289"/>
    </row>
    <row r="1371" spans="1:2" ht="15.75">
      <c r="A1371" s="1289"/>
      <c r="B1371" s="1289"/>
    </row>
    <row r="1372" spans="1:2" ht="15.75">
      <c r="A1372" s="1289"/>
      <c r="B1372" s="1289"/>
    </row>
    <row r="1373" spans="1:2" ht="15.75">
      <c r="A1373" s="1289"/>
      <c r="B1373" s="1289"/>
    </row>
    <row r="1374" spans="1:2" ht="15.75">
      <c r="A1374" s="1289"/>
      <c r="B1374" s="1289"/>
    </row>
    <row r="1375" spans="1:2" ht="15.75">
      <c r="A1375" s="1289"/>
      <c r="B1375" s="1289"/>
    </row>
    <row r="1376" spans="1:2" ht="15.75">
      <c r="A1376" s="1289"/>
      <c r="B1376" s="1289"/>
    </row>
    <row r="1377" spans="1:2" ht="15.75">
      <c r="A1377" s="1289"/>
      <c r="B1377" s="1289"/>
    </row>
  </sheetData>
  <sheetProtection sheet="1" objects="1" scenarios="1"/>
  <mergeCells count="27">
    <mergeCell ref="S3:T3"/>
    <mergeCell ref="R14:U14"/>
    <mergeCell ref="P13:Q13"/>
    <mergeCell ref="R13:Y13"/>
    <mergeCell ref="V14:Y14"/>
    <mergeCell ref="R15:S15"/>
    <mergeCell ref="T15:U15"/>
    <mergeCell ref="V15:W15"/>
    <mergeCell ref="X15:Y15"/>
    <mergeCell ref="G9:L9"/>
    <mergeCell ref="C9:F9"/>
    <mergeCell ref="C10:F10"/>
    <mergeCell ref="G15:H15"/>
    <mergeCell ref="I14:L14"/>
    <mergeCell ref="E14:H14"/>
    <mergeCell ref="K15:L15"/>
    <mergeCell ref="I15:J15"/>
    <mergeCell ref="E15:F15"/>
    <mergeCell ref="C7:F8"/>
    <mergeCell ref="G4:L4"/>
    <mergeCell ref="G6:L6"/>
    <mergeCell ref="H7:I7"/>
    <mergeCell ref="K7:L7"/>
    <mergeCell ref="H2:I2"/>
    <mergeCell ref="K2:L2"/>
    <mergeCell ref="G3:I3"/>
    <mergeCell ref="G5:H5"/>
  </mergeCells>
  <conditionalFormatting sqref="R17:Y38">
    <cfRule type="cellIs" priority="1" dxfId="0" operator="notEqual" stopIfTrue="1">
      <formula>0</formula>
    </cfRule>
  </conditionalFormatting>
  <printOptions horizontalCentered="1"/>
  <pageMargins left="0.5905511811023623" right="0.1968503937007874" top="0.984251968503937" bottom="0.984251968503937" header="0.1968503937007874" footer="0.1968503937007874"/>
  <pageSetup horizontalDpi="300" verticalDpi="300" orientation="landscape" paperSize="9" scale="56"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McCusker 3/4/07</cp:lastModifiedBy>
  <cp:lastPrinted>2007-04-17T14:18:48Z</cp:lastPrinted>
  <dcterms:created xsi:type="dcterms:W3CDTF">1998-09-16T16:39:33Z</dcterms:created>
  <dcterms:modified xsi:type="dcterms:W3CDTF">2007-04-18T10:16:21Z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2000366370</vt:i4>
  </property>
  <property fmtid="{D5CDD505-2E9C-101B-9397-08002B2CF9AE}" pid="3" name="_EmailSubject">
    <vt:lpwstr>JFSQ 2006</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ies>
</file>