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21615" windowHeight="4950" tabRatio="861" activeTab="0"/>
  </bookViews>
  <sheets>
    <sheet name="JQ1 Production" sheetId="1" r:id="rId1"/>
    <sheet name="JQ2 TTrade" sheetId="2" r:id="rId2"/>
    <sheet name="JQ3 SPW" sheetId="3" r:id="rId3"/>
    <sheet name="LAM &amp; CHIPS" sheetId="4" r:id="rId4"/>
    <sheet name="ECE-EU Species" sheetId="5" r:id="rId5"/>
    <sheet name="EU1 ExtraEU Trade" sheetId="6" r:id="rId6"/>
    <sheet name="EU2 Removals" sheetId="7" r:id="rId7"/>
    <sheet name="Notes" sheetId="8" state="hidden" r:id="rId8"/>
    <sheet name="Validation" sheetId="9" state="hidden" r:id="rId9"/>
    <sheet name="Upload" sheetId="10" state="hidden" r:id="rId10"/>
  </sheets>
  <definedNames>
    <definedName name="_GoBack" localSheetId="0">'JQ1 Production'!$I$13</definedName>
    <definedName name="_xlnm.Print_Area" localSheetId="4">'ECE-EU Species'!$A$2:$M$47</definedName>
    <definedName name="_xlnm.Print_Area" localSheetId="5">'EU1 ExtraEU Trade'!$A$2:$AL$68</definedName>
    <definedName name="_xlnm.Print_Area" localSheetId="6">'EU2 Removals'!$A$1:$F$38</definedName>
    <definedName name="_xlnm.Print_Area" localSheetId="0">'JQ1 Production'!$A$1:$E$83</definedName>
    <definedName name="_xlnm.Print_Area" localSheetId="1">'JQ2 TTrade'!$A$2:$K$68</definedName>
    <definedName name="_xlnm.Print_Area" localSheetId="2">'JQ3 SPW'!$A$2:$F$37</definedName>
    <definedName name="_xlnm.Print_Titles" localSheetId="0">'JQ1 Production'!$1:$11</definedName>
    <definedName name="Z_E59B5840_EF58_11D3_B672_B1E0953C1B26_.wvu.PrintArea" localSheetId="5" hidden="1">'EU1 ExtraEU Trade'!$A$2:$K$69</definedName>
    <definedName name="Z_E59B5840_EF58_11D3_B672_B1E0953C1B26_.wvu.PrintArea" localSheetId="0" hidden="1">'JQ1 Production'!$A$1:$E$83</definedName>
    <definedName name="Z_E59B5840_EF58_11D3_B672_B1E0953C1B26_.wvu.PrintArea" localSheetId="1" hidden="1">'JQ2 TTrade'!$A$2:$K$69</definedName>
    <definedName name="Z_E59B5840_EF58_11D3_B672_B1E0953C1B26_.wvu.PrintTitles" localSheetId="0" hidden="1">'JQ1 Production'!$1:$11</definedName>
    <definedName name="Z_E59B5840_EF58_11D3_B672_B1E0953C1B26_.wvu.Rows" localSheetId="0" hidden="1">'JQ1 Production'!#REF!</definedName>
  </definedNames>
  <calcPr fullCalcOnLoad="1"/>
</workbook>
</file>

<file path=xl/comments1.xml><?xml version="1.0" encoding="utf-8"?>
<comments xmlns="http://schemas.openxmlformats.org/spreadsheetml/2006/main">
  <authors>
    <author>McCusker 14/6/07</author>
  </authors>
  <commentList>
    <comment ref="R11" authorId="0">
      <text>
        <r>
          <rPr>
            <b/>
            <sz val="8"/>
            <rFont val="Tahoma"/>
            <family val="2"/>
          </rPr>
          <t>McCusker 14/6/07:</t>
        </r>
        <r>
          <rPr>
            <sz val="8"/>
            <rFont val="Tahoma"/>
            <family val="2"/>
          </rPr>
          <t xml:space="preserve">
minus 1.2.3 (other ind. RW) production</t>
        </r>
      </text>
    </comment>
  </commentList>
</comments>
</file>

<file path=xl/sharedStrings.xml><?xml version="1.0" encoding="utf-8"?>
<sst xmlns="http://schemas.openxmlformats.org/spreadsheetml/2006/main" count="4745" uniqueCount="438">
  <si>
    <t>44.03.92</t>
  </si>
  <si>
    <t>ex 44.03.99</t>
  </si>
  <si>
    <t>44.07.10</t>
  </si>
  <si>
    <t>ex 44.07.10</t>
  </si>
  <si>
    <t>44.07.91</t>
  </si>
  <si>
    <t>44.07.92</t>
  </si>
  <si>
    <t>ex 44.07.99</t>
  </si>
  <si>
    <t>EU1</t>
  </si>
  <si>
    <t>Trade with countries outside EU</t>
  </si>
  <si>
    <t xml:space="preserve">Country:                                   </t>
  </si>
  <si>
    <t>EU2</t>
  </si>
  <si>
    <t>Removals by type of ownership</t>
  </si>
  <si>
    <t>Ownership</t>
  </si>
  <si>
    <t>Non-coniferous</t>
  </si>
  <si>
    <t>Other publicly owned forests</t>
  </si>
  <si>
    <t>5.NC.T</t>
  </si>
  <si>
    <t>6.1.NC.T</t>
  </si>
  <si>
    <t>6.2.NC.T</t>
  </si>
  <si>
    <t>OTHER PAPER AND PAPERBOARD N.E.S.</t>
  </si>
  <si>
    <t>1.2.NC.T</t>
  </si>
  <si>
    <t>Value</t>
  </si>
  <si>
    <t>Note:</t>
  </si>
  <si>
    <t>Secondary Processed Wood and Paper Products</t>
  </si>
  <si>
    <t>TRADE</t>
  </si>
  <si>
    <t>of which: made of wood</t>
  </si>
  <si>
    <t>of which: printing &amp; writing paper, ready for use</t>
  </si>
  <si>
    <t>of which: articles, moulded or pressed from pulp</t>
  </si>
  <si>
    <t xml:space="preserve">of which: filter paper &amp; paperboard, ready for use </t>
  </si>
  <si>
    <t>11.1.NC</t>
  </si>
  <si>
    <t>11.1.NC.T</t>
  </si>
  <si>
    <t>I M P O R T  V A L U E</t>
  </si>
  <si>
    <t xml:space="preserve">E X P O R T  V A L U E </t>
  </si>
  <si>
    <t>Discrepancies</t>
  </si>
  <si>
    <r>
      <t>1000 m</t>
    </r>
    <r>
      <rPr>
        <vertAlign val="superscript"/>
        <sz val="10"/>
        <rFont val="Univers"/>
        <family val="2"/>
      </rPr>
      <t>3</t>
    </r>
  </si>
  <si>
    <r>
      <t>1000 m</t>
    </r>
    <r>
      <rPr>
        <vertAlign val="superscript"/>
        <sz val="11"/>
        <rFont val="Univers"/>
        <family val="2"/>
      </rPr>
      <t>3</t>
    </r>
  </si>
  <si>
    <t>if not 0, please verify !!!</t>
  </si>
  <si>
    <t>Derived data</t>
  </si>
  <si>
    <t>Printing + Writing Paper</t>
  </si>
  <si>
    <t>Other Paper +Paperboard</t>
  </si>
  <si>
    <t>Other Paper + Paperboard</t>
  </si>
  <si>
    <t>Test</t>
  </si>
  <si>
    <t>AREA CODE</t>
  </si>
  <si>
    <t xml:space="preserve"> "ITEM CODE"</t>
  </si>
  <si>
    <t xml:space="preserve"> "ELEMENT CODE"</t>
  </si>
  <si>
    <t xml:space="preserve"> "YEAR"</t>
  </si>
  <si>
    <t xml:space="preserve"> "NEW VALUE"</t>
  </si>
  <si>
    <t xml:space="preserve"> "SYMB"</t>
  </si>
  <si>
    <t xml:space="preserve"> "NOTE"</t>
  </si>
  <si>
    <t>Wrapping  + Packaging Paper and Paperboard</t>
  </si>
  <si>
    <r>
      <t>1000 m</t>
    </r>
    <r>
      <rPr>
        <b/>
        <vertAlign val="superscript"/>
        <sz val="11"/>
        <rFont val="Univers"/>
        <family val="2"/>
      </rPr>
      <t>3</t>
    </r>
  </si>
  <si>
    <t>Secondary wood products</t>
  </si>
  <si>
    <t>12.6.1</t>
  </si>
  <si>
    <t>12.6.2</t>
  </si>
  <si>
    <t>12.6.3</t>
  </si>
  <si>
    <t>Apparent Consumption</t>
  </si>
  <si>
    <t>if negative, please check !!!</t>
  </si>
  <si>
    <t>NA</t>
  </si>
  <si>
    <r>
      <t>1000 m</t>
    </r>
    <r>
      <rPr>
        <vertAlign val="superscript"/>
        <sz val="11"/>
        <rFont val="Univers"/>
        <family val="0"/>
      </rPr>
      <t>3</t>
    </r>
  </si>
  <si>
    <r>
      <t>1000 m</t>
    </r>
    <r>
      <rPr>
        <vertAlign val="superscript"/>
        <sz val="10"/>
        <rFont val="Univers"/>
        <family val="0"/>
      </rPr>
      <t>3</t>
    </r>
  </si>
  <si>
    <t>The unit should be solid cubic metres, under bark.</t>
  </si>
  <si>
    <t>Product code</t>
  </si>
  <si>
    <t>State forests</t>
  </si>
  <si>
    <t xml:space="preserve">Private forest </t>
  </si>
  <si>
    <t>–</t>
  </si>
  <si>
    <t>Ownership categories correspond to those of the TBFRA.</t>
  </si>
  <si>
    <t>of which: Poplar or Aspen (Populus spp.)</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</si>
  <si>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</si>
  <si>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</si>
  <si>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</si>
  <si>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Industrial Roundwood (wood in the rough), Non-Coniferous</t>
  </si>
  <si>
    <t>Industrial Roundwood (wood in the rough), Coniferous</t>
  </si>
  <si>
    <t xml:space="preserve">Sawnwood, Coniferous </t>
  </si>
  <si>
    <t>Sawnwood, Non-coniferous</t>
  </si>
  <si>
    <t xml:space="preserve">ROUNDWOOD </t>
  </si>
  <si>
    <t xml:space="preserve">ROUNDWOOD REMOVALS </t>
  </si>
  <si>
    <r>
      <t>Other printing and writing paper</t>
    </r>
    <r>
      <rPr>
        <sz val="10"/>
        <rFont val="Univers"/>
        <family val="0"/>
      </rPr>
      <t xml:space="preserve"> (10.1.2 to 10.1.4)</t>
    </r>
  </si>
  <si>
    <t>Classification</t>
  </si>
  <si>
    <t>44.03.20.11</t>
  </si>
  <si>
    <t>44.03.20.31</t>
  </si>
  <si>
    <t>44.03.20.91</t>
  </si>
  <si>
    <t>44.03.20.19</t>
  </si>
  <si>
    <t>44.03.20.39</t>
  </si>
  <si>
    <t>44.03.20.99</t>
  </si>
  <si>
    <t>44.03.91.10</t>
  </si>
  <si>
    <t>44.03.92.10</t>
  </si>
  <si>
    <t>44.03.99.51</t>
  </si>
  <si>
    <t>44.03.91.90</t>
  </si>
  <si>
    <t>44.03.92.90</t>
  </si>
  <si>
    <t>44.03.99.59</t>
  </si>
  <si>
    <t>44.03.99.30</t>
  </si>
  <si>
    <t>HS2007</t>
  </si>
  <si>
    <t>PARTICLE BOARD, OSB and OTHERS</t>
  </si>
  <si>
    <t xml:space="preserve">OTHER FIBREBOARD </t>
  </si>
  <si>
    <t>CARTONBOARD</t>
  </si>
  <si>
    <t>11.7.1</t>
  </si>
  <si>
    <t>Other manufactured wood products</t>
  </si>
  <si>
    <t>JQ3</t>
  </si>
  <si>
    <t>Checks</t>
  </si>
  <si>
    <t>ECE/EU Species Trade</t>
  </si>
  <si>
    <t>- looks to see if JQ2 and this sheet the same</t>
  </si>
  <si>
    <t>- checks the sum when they should be equal</t>
  </si>
  <si>
    <t>DISCREPANCIES - please note cells with notes and review data</t>
  </si>
  <si>
    <t>- makes sure there are valid numbers for all cells (blanks/text will generate error)</t>
  </si>
  <si>
    <t>TRADE IN ROUNDWOOD and SAWNWOOD BY SPECIES</t>
  </si>
  <si>
    <t>- for the "of which", flags when subitems are &gt; or = to aggregate</t>
  </si>
  <si>
    <t>CN2007</t>
  </si>
  <si>
    <t>Fir/Spruce (Abies spp., Picea spp.)</t>
  </si>
  <si>
    <t>sawlogs and veneer logs (Abies alba, Picea abies)</t>
  </si>
  <si>
    <t>pulpwood and other industrial roundwood (Abies alba, Picea abies)</t>
  </si>
  <si>
    <t>Pine (Pinus spp.)</t>
  </si>
  <si>
    <t>sawlogs and veneer logs (Pinus sylvestris)</t>
  </si>
  <si>
    <t>pulpwood and other industrial roundwood (Pinus sylvestris)</t>
  </si>
  <si>
    <t>Other / Non-specified</t>
  </si>
  <si>
    <t>sawlogs and veneer logs</t>
  </si>
  <si>
    <t>pulpwood and other industrial roundwood</t>
  </si>
  <si>
    <t>44.03.40/90</t>
  </si>
  <si>
    <t>of which: Oak (Quercus spp.)</t>
  </si>
  <si>
    <t>of which: Beech (Fagus spp.)</t>
  </si>
  <si>
    <t>of which: Birch (Betula spp.)</t>
  </si>
  <si>
    <t>44.03.99.10</t>
  </si>
  <si>
    <t>of which: Poplar (Populus spp.)</t>
  </si>
  <si>
    <t>of which: Eucalyptus (Eucalyptus spp.)</t>
  </si>
  <si>
    <t>of which: Fir/Spruce (Abies spp., Picea spp.)</t>
  </si>
  <si>
    <t>of which: Pine (Pinus spp.)</t>
  </si>
  <si>
    <t>44.07.20/90</t>
  </si>
  <si>
    <t>44.07.93</t>
  </si>
  <si>
    <t>of which: Maple (Acer spp.)</t>
  </si>
  <si>
    <t>44.07.94</t>
  </si>
  <si>
    <t>of which: Cherry (Prunus spp.)</t>
  </si>
  <si>
    <t>44.07.95</t>
  </si>
  <si>
    <t>of which: Ash (Fraxinus spp.)</t>
  </si>
  <si>
    <t>Light blue cells are requested only for EU members using the Combined Nomenclature to fill in - other countries are welcome to do so if their trade classification nomenclature permits</t>
  </si>
  <si>
    <t>"ex" codes indicate that only part of that trade classication code is used</t>
  </si>
  <si>
    <t>Please note that information on tropical species trade is requested in questionnaire ITTO2 for ITTO member countries</t>
  </si>
  <si>
    <r>
      <t>1000 m</t>
    </r>
    <r>
      <rPr>
        <vertAlign val="superscript"/>
        <sz val="12"/>
        <rFont val="Univers"/>
        <family val="2"/>
      </rPr>
      <t>3</t>
    </r>
  </si>
  <si>
    <t>Wood products for domestic/decorative use (excl. furniture)</t>
  </si>
  <si>
    <t>1000NAC</t>
  </si>
  <si>
    <t>Import</t>
  </si>
  <si>
    <t>Export</t>
  </si>
  <si>
    <t>Value per</t>
  </si>
  <si>
    <t>unit</t>
  </si>
  <si>
    <r>
      <t>NAC/m</t>
    </r>
    <r>
      <rPr>
        <vertAlign val="superscript"/>
        <sz val="11"/>
        <rFont val="Univers"/>
        <family val="0"/>
      </rPr>
      <t>3</t>
    </r>
  </si>
  <si>
    <t>NAC/mt</t>
  </si>
  <si>
    <t>0</t>
  </si>
  <si>
    <t xml:space="preserve"> both VALUE and quantity reported ZERO</t>
  </si>
  <si>
    <t>ZERO Q</t>
  </si>
  <si>
    <t>ZERO V</t>
  </si>
  <si>
    <t xml:space="preserve"> Value ZERO when quantity is reported</t>
  </si>
  <si>
    <t>QUANTITY</t>
  </si>
  <si>
    <t>VALUE</t>
  </si>
  <si>
    <t>REPORT</t>
  </si>
  <si>
    <t xml:space="preserve"> quantity ZERO when VALUE is reported</t>
  </si>
  <si>
    <t xml:space="preserve"> no quantity reported </t>
  </si>
  <si>
    <t xml:space="preserve"> no value reported</t>
  </si>
  <si>
    <t>verifies whether the JQ2 figures refers only to intra-EU trade</t>
  </si>
  <si>
    <t>INTRA-EU</t>
  </si>
  <si>
    <t>CHECK</t>
  </si>
  <si>
    <t>The difference might be caused by Intra-EU trade</t>
  </si>
  <si>
    <t>To fill:</t>
  </si>
  <si>
    <t>1.1</t>
  </si>
  <si>
    <t>1.2</t>
  </si>
  <si>
    <t>6.1</t>
  </si>
  <si>
    <t>6.2</t>
  </si>
  <si>
    <t>6.3</t>
  </si>
  <si>
    <t>6.4</t>
  </si>
  <si>
    <t>7.1</t>
  </si>
  <si>
    <t>7.2</t>
  </si>
  <si>
    <t>7.3</t>
  </si>
  <si>
    <t>7.4</t>
  </si>
  <si>
    <t>8.1</t>
  </si>
  <si>
    <t>8.2</t>
  </si>
  <si>
    <t>10.1</t>
  </si>
  <si>
    <t>10.2</t>
  </si>
  <si>
    <t>10.3</t>
  </si>
  <si>
    <t>10.4</t>
  </si>
  <si>
    <t>Text:</t>
  </si>
  <si>
    <t>Telephone/Fax:</t>
  </si>
  <si>
    <t>Phone/Fax:</t>
  </si>
  <si>
    <t>Aggregates directly reported:</t>
  </si>
  <si>
    <r>
      <t xml:space="preserve">Mechanical &amp; semi-chemical wood pulp </t>
    </r>
    <r>
      <rPr>
        <sz val="10"/>
        <rFont val="Univers"/>
        <family val="0"/>
      </rPr>
      <t>(7.1 + 7.2)</t>
    </r>
  </si>
  <si>
    <r>
      <t xml:space="preserve">Chemical &amp; dissolving grades wood pulp </t>
    </r>
    <r>
      <rPr>
        <sz val="10"/>
        <rFont val="Univers"/>
        <family val="0"/>
      </rPr>
      <t>(7.3 + 7.4)</t>
    </r>
  </si>
  <si>
    <t>Check Table</t>
  </si>
  <si>
    <t>Flag</t>
  </si>
  <si>
    <t>Note</t>
  </si>
  <si>
    <t>Production</t>
  </si>
  <si>
    <t>1000 NAC</t>
  </si>
  <si>
    <t>ZERO CHECK 1 - if no value please CHECK</t>
  </si>
  <si>
    <t xml:space="preserve">ZERO CHECK 2 - if no value in Zero Check 1 </t>
  </si>
  <si>
    <t xml:space="preserve"> no figures reported</t>
  </si>
  <si>
    <t>Zero check - if no value please CHECK</t>
  </si>
  <si>
    <t>Year -1</t>
  </si>
  <si>
    <t xml:space="preserve">Year </t>
  </si>
  <si>
    <t>Related Notes</t>
  </si>
  <si>
    <t>4.1</t>
  </si>
  <si>
    <t>Flow</t>
  </si>
  <si>
    <t>Year</t>
  </si>
  <si>
    <t>1000 m3</t>
  </si>
  <si>
    <t xml:space="preserve"> </t>
  </si>
  <si>
    <t xml:space="preserve"> Quantity</t>
  </si>
  <si>
    <t xml:space="preserve">    Coniferous</t>
  </si>
  <si>
    <t>I M P O R T</t>
  </si>
  <si>
    <t>Coniferous</t>
  </si>
  <si>
    <t>Non-Coniferous</t>
  </si>
  <si>
    <t>E X P O R T</t>
  </si>
  <si>
    <t>FOREST SECTOR QUESTIONNAIRE</t>
  </si>
  <si>
    <t>Code</t>
  </si>
  <si>
    <t>Quantity</t>
  </si>
  <si>
    <t>ROUNDWOOD</t>
  </si>
  <si>
    <t>Unit</t>
  </si>
  <si>
    <t>Date:</t>
  </si>
  <si>
    <t>Official Address (in full):</t>
  </si>
  <si>
    <t>Telephone:</t>
  </si>
  <si>
    <t>Fax:</t>
  </si>
  <si>
    <t>E-mail:</t>
  </si>
  <si>
    <t>Name of Official responsible for reply:</t>
  </si>
  <si>
    <t>Product</t>
  </si>
  <si>
    <t xml:space="preserve">  PRODUCTION</t>
  </si>
  <si>
    <t>JQ2</t>
  </si>
  <si>
    <t>1.2.1</t>
  </si>
  <si>
    <t>1.2.1.C</t>
  </si>
  <si>
    <t>1.C</t>
  </si>
  <si>
    <t>1.1.C</t>
  </si>
  <si>
    <t>1.2.C</t>
  </si>
  <si>
    <t>1.2.2</t>
  </si>
  <si>
    <t>1.2.2.C</t>
  </si>
  <si>
    <t>1.2.3</t>
  </si>
  <si>
    <t>1.2.3.C</t>
  </si>
  <si>
    <t>5.C</t>
  </si>
  <si>
    <t>6.1.C</t>
  </si>
  <si>
    <t>6.2.C</t>
  </si>
  <si>
    <t>6.4.1</t>
  </si>
  <si>
    <t>6.4.2</t>
  </si>
  <si>
    <t>6.4.3</t>
  </si>
  <si>
    <t>7.3.1</t>
  </si>
  <si>
    <t>7.3.2</t>
  </si>
  <si>
    <t>7.3.3</t>
  </si>
  <si>
    <t>7.3.4</t>
  </si>
  <si>
    <t>10.3.1</t>
  </si>
  <si>
    <t>10.3.2</t>
  </si>
  <si>
    <t>10.3.3</t>
  </si>
  <si>
    <t>code</t>
  </si>
  <si>
    <t>Removals and Production</t>
  </si>
  <si>
    <t>JQ1</t>
  </si>
  <si>
    <t>OTHER INDUSTRIAL ROUNDWOOD</t>
  </si>
  <si>
    <t>of which:Tropical</t>
  </si>
  <si>
    <t>WOOD FUEL, INCLUDING WOOD FOR CHARCOAL</t>
  </si>
  <si>
    <t>INDUSTRIAL ROUNDWOOD (WOOD IN THE ROUGH)</t>
  </si>
  <si>
    <t>WOOD CHARCOAL</t>
  </si>
  <si>
    <t xml:space="preserve">SAWNWOOD </t>
  </si>
  <si>
    <t>VENEER SHEETS</t>
  </si>
  <si>
    <t>WOOD-BASED PANELS</t>
  </si>
  <si>
    <t xml:space="preserve">Country: </t>
  </si>
  <si>
    <t xml:space="preserve">PLYWOOD </t>
  </si>
  <si>
    <t xml:space="preserve">FIBREBOARD </t>
  </si>
  <si>
    <t xml:space="preserve">HARDBOARD </t>
  </si>
  <si>
    <t>MECHANICAL</t>
  </si>
  <si>
    <t>WOOD PULP</t>
  </si>
  <si>
    <t>SEMI-CHEMICAL</t>
  </si>
  <si>
    <t>CHEMICAL</t>
  </si>
  <si>
    <t>SULPHATE BLEACHED</t>
  </si>
  <si>
    <t>SULPHITE BLEACHED</t>
  </si>
  <si>
    <t>DISSOLVING GRADES</t>
  </si>
  <si>
    <t>RECOVERED PAPER</t>
  </si>
  <si>
    <t>PAPER AND PAPERBOARD</t>
  </si>
  <si>
    <t>NEWSPRINT</t>
  </si>
  <si>
    <t>SULPHATE UNBLEACHED</t>
  </si>
  <si>
    <t>SULPHITE UNBLEACHED</t>
  </si>
  <si>
    <t>SAWLOGS AND VENEER LOGS</t>
  </si>
  <si>
    <t>Unit of</t>
  </si>
  <si>
    <t>quantity</t>
  </si>
  <si>
    <t xml:space="preserve">OTHER PULP </t>
  </si>
  <si>
    <t>6.3.1</t>
  </si>
  <si>
    <t>RECOVERED FIBRE PULP</t>
  </si>
  <si>
    <t>Trade</t>
  </si>
  <si>
    <t>MDF (MEDIUM DENSITY)</t>
  </si>
  <si>
    <t>GRAPHIC PAPERS</t>
  </si>
  <si>
    <t>10.1.1</t>
  </si>
  <si>
    <t>10.1.2</t>
  </si>
  <si>
    <t>UNCOATED MECHANICAL</t>
  </si>
  <si>
    <t>10.1.3</t>
  </si>
  <si>
    <t>UNCOATED WOODFREE</t>
  </si>
  <si>
    <t>10.1.4</t>
  </si>
  <si>
    <t>COATED PAPERS</t>
  </si>
  <si>
    <t>SANITARY AND HOUSEHOLD PAPERS</t>
  </si>
  <si>
    <t>PACKAGING MATERIALS</t>
  </si>
  <si>
    <t>CASE MATERIALS</t>
  </si>
  <si>
    <t>WRAPPING PAPERS</t>
  </si>
  <si>
    <t>10.3.4</t>
  </si>
  <si>
    <t>OTHER PAPERS MAINLY FOR PACKAGING</t>
  </si>
  <si>
    <t>PULP FROM FIBRES OTHER THAN WOOD</t>
  </si>
  <si>
    <t>1.NC</t>
  </si>
  <si>
    <t>1.1.NC</t>
  </si>
  <si>
    <t>1.2.NC</t>
  </si>
  <si>
    <t>1.2.1.NC</t>
  </si>
  <si>
    <t>1.2.2.NC</t>
  </si>
  <si>
    <t>5.NC</t>
  </si>
  <si>
    <t>1.2.3.NC</t>
  </si>
  <si>
    <t>6.1.NC</t>
  </si>
  <si>
    <t>6.2.NC</t>
  </si>
  <si>
    <t>of which:Other</t>
  </si>
  <si>
    <t>44.03.20</t>
  </si>
  <si>
    <t>of which: OSB</t>
  </si>
  <si>
    <t>1000 mt</t>
  </si>
  <si>
    <t>Country:</t>
  </si>
  <si>
    <t>11.1</t>
  </si>
  <si>
    <t>Further processed sawnwood</t>
  </si>
  <si>
    <t>11.1.C</t>
  </si>
  <si>
    <t xml:space="preserve">    Non-coniferous</t>
  </si>
  <si>
    <t>of which: Tropical</t>
  </si>
  <si>
    <t>11.2</t>
  </si>
  <si>
    <t>Wooden wrapping and packing equipment</t>
  </si>
  <si>
    <t>11.3</t>
  </si>
  <si>
    <t>Builder's joinery and carpentry of wood</t>
  </si>
  <si>
    <t>11.4</t>
  </si>
  <si>
    <t>Wooden furniture</t>
  </si>
  <si>
    <t>11.5</t>
  </si>
  <si>
    <t>Prefabricated buildings</t>
  </si>
  <si>
    <t>Secondary paper products</t>
  </si>
  <si>
    <t>Composite paper and paperboard</t>
  </si>
  <si>
    <t>Special coated paper</t>
  </si>
  <si>
    <t>Carbon paper and copying paper, ready for use</t>
  </si>
  <si>
    <t>Household and sanitary paper, ready for use</t>
  </si>
  <si>
    <t>Packaging cartons, boxes, etc.</t>
  </si>
  <si>
    <t>Other articles of paper or paperboard</t>
  </si>
  <si>
    <t>ex 44.03.20</t>
  </si>
  <si>
    <t>44.03.91</t>
  </si>
  <si>
    <t>CO-PRODUCTS / CHIPS, PARTICLES, RESIDUES</t>
  </si>
  <si>
    <t>3.1</t>
  </si>
  <si>
    <t xml:space="preserve">       Chips and particles</t>
  </si>
  <si>
    <t>3.2</t>
  </si>
  <si>
    <t xml:space="preserve">       Residues (including residues to produce agglomerates)</t>
  </si>
  <si>
    <t>WOOD PELLETS AND OTHER AGGLOMERATES</t>
  </si>
  <si>
    <t xml:space="preserve">       Wood pellets</t>
  </si>
  <si>
    <t>4.2</t>
  </si>
  <si>
    <t xml:space="preserve">       Other agglomerates</t>
  </si>
  <si>
    <t>Treshold:</t>
  </si>
  <si>
    <t>Column1</t>
  </si>
  <si>
    <t>Column2</t>
  </si>
  <si>
    <t>IMPORT</t>
  </si>
  <si>
    <t>EXPORT</t>
  </si>
  <si>
    <t>Unit price check</t>
  </si>
  <si>
    <t xml:space="preserve">       Residues including wood for agglomerates</t>
  </si>
  <si>
    <t xml:space="preserve">Eurozone countries may use the old national currency, but only in both years </t>
  </si>
  <si>
    <t>Value must always be in 1000 NAC (national currency)</t>
  </si>
  <si>
    <t>Vaue must always be in 1000 NAC (national currency)</t>
  </si>
  <si>
    <t>Value must always be in 1000 NAC ( national currency)</t>
  </si>
  <si>
    <t>Eurozone countries may use the old national currency, but only in both years</t>
  </si>
  <si>
    <t>ROUNDWOOD REMOVALS (under bark)</t>
  </si>
  <si>
    <t>X-lam</t>
  </si>
  <si>
    <t>Extra-EU Export</t>
  </si>
  <si>
    <t>Extra-EU Import</t>
  </si>
  <si>
    <t>Total Export</t>
  </si>
  <si>
    <t>Total Import</t>
  </si>
  <si>
    <t xml:space="preserve">App. Cons. </t>
  </si>
  <si>
    <t>Unit price</t>
  </si>
  <si>
    <t>TOT EXP</t>
  </si>
  <si>
    <t>TOT IMP</t>
  </si>
  <si>
    <t>X-EU EXP</t>
  </si>
  <si>
    <t>X-EU IMP</t>
  </si>
  <si>
    <t>Glulam</t>
  </si>
  <si>
    <t>Unit of quantity:</t>
  </si>
  <si>
    <t xml:space="preserve">REMOVALS of ROUNDWOOD (WOOD IN THE ROUGH) under bark </t>
  </si>
  <si>
    <t>ROUNDWOOD (WOOD IN THE ROUGH)</t>
  </si>
  <si>
    <t xml:space="preserve">INDUSTRIAL ROUNDWOOD </t>
  </si>
  <si>
    <t xml:space="preserve">PULPWOOD, ROUND and SPLIT </t>
  </si>
  <si>
    <t>WOOD CHIPS, PARTICLES and RESIDUES</t>
  </si>
  <si>
    <t xml:space="preserve">       CHIPS and PARTICLES</t>
  </si>
  <si>
    <t xml:space="preserve">       WOOD RESIDUES (INCLUDING WOOD for AGGLOMERATES)</t>
  </si>
  <si>
    <t xml:space="preserve">       WOOD PELLETS</t>
  </si>
  <si>
    <t xml:space="preserve">       OTHER AGGLOMERATES</t>
  </si>
  <si>
    <t>PARTICLE BOARD, ORIENTED STRANDBOARD (OSB) and similar board</t>
  </si>
  <si>
    <t>of which: ORIENTED STRANDBOARD (OSB)</t>
  </si>
  <si>
    <t xml:space="preserve">MEDIUM / HIGH DENSITY FIBREBOARD (MDF / HDF) </t>
  </si>
  <si>
    <t>FIBREBOARD</t>
  </si>
  <si>
    <t>Should missing data be 0 by default?</t>
  </si>
  <si>
    <t>Not included: trade in chips</t>
  </si>
  <si>
    <t>Industrial Roundwood Balance</t>
  </si>
  <si>
    <t>test for good numbers, missing  number, bad number, negative number</t>
  </si>
  <si>
    <t>% change</t>
  </si>
  <si>
    <t>Conversion factors</t>
  </si>
  <si>
    <t>Roundwood</t>
  </si>
  <si>
    <t>Industrial roundwood availability</t>
  </si>
  <si>
    <t>m3 of wood in m3 or mt of product</t>
  </si>
  <si>
    <t>Recovered wood used in particle board</t>
  </si>
  <si>
    <t>Solid wood equivalent</t>
  </si>
  <si>
    <t>Solid Wood Demand</t>
  </si>
  <si>
    <t>agglomerate production</t>
  </si>
  <si>
    <t>Sawnwood production</t>
  </si>
  <si>
    <t>veneer production</t>
  </si>
  <si>
    <t>plywood production</t>
  </si>
  <si>
    <t>particle board production (incl OSB)</t>
  </si>
  <si>
    <t>fibreboard production</t>
  </si>
  <si>
    <t>mechanical/semi-chemical pulp production</t>
  </si>
  <si>
    <t>chemical pulp production</t>
  </si>
  <si>
    <t>dissolving pulp production</t>
  </si>
  <si>
    <t>Availability</t>
  </si>
  <si>
    <t>Difference (roundwood-demand)</t>
  </si>
  <si>
    <t>positive = surplus</t>
  </si>
  <si>
    <t>gap (demand/availability)</t>
  </si>
  <si>
    <t>Negative number means not enough roundwood available</t>
  </si>
  <si>
    <t>Positive number means more roundwood available than demanded</t>
  </si>
  <si>
    <t>% of particle board that is from recovered wood</t>
  </si>
  <si>
    <t>share of agglomerates produced from industrial roundwood residues</t>
  </si>
  <si>
    <t>usable industrial roundwood - amount of roundwood that is used, remainder leaves industry</t>
  </si>
  <si>
    <t>Please select</t>
  </si>
  <si>
    <t>Calculation of the total of dry and green chips in JQ1</t>
  </si>
  <si>
    <t>Production in 3.1</t>
  </si>
  <si>
    <t>Production of green chips in 1.1 &amp; 1.2</t>
  </si>
  <si>
    <t>Water content</t>
  </si>
  <si>
    <t>Dry matter in 1.1 &amp; 1.2</t>
  </si>
  <si>
    <t>Total dry chips</t>
  </si>
  <si>
    <t>Select %</t>
  </si>
  <si>
    <t>Chips</t>
  </si>
  <si>
    <t>NAC/m3</t>
  </si>
  <si>
    <t>c</t>
  </si>
  <si>
    <t>RO</t>
  </si>
  <si>
    <t>mai 2017</t>
  </si>
  <si>
    <t>Date: may 2017</t>
  </si>
  <si>
    <t>Date:may 2017</t>
  </si>
  <si>
    <t>The data regarding the removed wood volume is the result of the SILV 3 statistical survey. The data regarding the removals which was sent through the FA questionnaire, at the begining of the year 2017, are estimations based on the National Forest Inventory results. The differences between the data series mentioned above will be eliminated after the  National Forest Inventory cycle II is finished.</t>
  </si>
  <si>
    <t>missing data</t>
  </si>
  <si>
    <t/>
  </si>
  <si>
    <t>Provisional</t>
  </si>
  <si>
    <t>Details?</t>
  </si>
  <si>
    <t>NT 5.348</t>
  </si>
  <si>
    <t>NT 83.439</t>
  </si>
  <si>
    <t>NT 8.041</t>
  </si>
  <si>
    <t>NT 1874.607</t>
  </si>
  <si>
    <t>NT -97.611</t>
  </si>
  <si>
    <t>NT 296.177</t>
  </si>
  <si>
    <t>NT -4.225</t>
  </si>
  <si>
    <t>NT -145.019</t>
  </si>
  <si>
    <t>NT -64.221</t>
  </si>
  <si>
    <t>NT -75.729</t>
  </si>
  <si>
    <t>NT -75.793</t>
  </si>
  <si>
    <t>NT -27.584</t>
  </si>
  <si>
    <t>NT -11.534</t>
  </si>
  <si>
    <t>ACCEPT</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</si>
</sst>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chf&quot;#,##0;\-&quot;chf&quot;#,##0"/>
    <numFmt numFmtId="165" formatCode="&quot;chf&quot;#,##0;[Red]\-&quot;chf&quot;#,##0"/>
    <numFmt numFmtId="166" formatCode="&quot;chf&quot;#,##0.00;\-&quot;chf&quot;#,##0.00"/>
    <numFmt numFmtId="167" formatCode="&quot;chf&quot;#,##0.00;[Red]\-&quot;chf&quot;#,##0.00"/>
    <numFmt numFmtId="168" formatCode="_-&quot;chf&quot;* #,##0_-;\-&quot;chf&quot;* #,##0_-;_-&quot;chf&quot;* &quot;-&quot;_-;_-@_-"/>
    <numFmt numFmtId="169" formatCode="_-* #,##0_-;\-* #,##0_-;_-* &quot;-&quot;_-;_-@_-"/>
    <numFmt numFmtId="170" formatCode="_-&quot;chf&quot;* #,##0.00_-;\-&quot;chf&quot;* #,##0.00_-;_-&quot;chf&quot;* &quot;-&quot;??_-;_-@_-"/>
    <numFmt numFmtId="171" formatCode="_-* #,##0.00_-;\-* #,##0.00_-;_-* &quot;-&quot;??_-;_-@_-"/>
    <numFmt numFmtId="172" formatCode="&quot;ï¿½&quot;#,##0;\-&quot;ï¿½&quot;#,##0"/>
    <numFmt numFmtId="173" formatCode="&quot;ï¿½&quot;#,##0;[Red]\-&quot;ï¿½&quot;#,##0"/>
    <numFmt numFmtId="174" formatCode="&quot;ï¿½&quot;#,##0.00;\-&quot;ï¿½&quot;#,##0.00"/>
    <numFmt numFmtId="175" formatCode="&quot;ï¿½&quot;#,##0.00;[Red]\-&quot;ï¿½&quot;#,##0.00"/>
    <numFmt numFmtId="176" formatCode="_-&quot;ï¿½&quot;* #,##0_-;\-&quot;ï¿½&quot;* #,##0_-;_-&quot;ï¿½&quot;* &quot;-&quot;_-;_-@_-"/>
    <numFmt numFmtId="177" formatCode="_-&quot;ï¿½&quot;* #,##0.00_-;\-&quot;ï¿½&quot;* #,##0.00_-;_-&quot;ï¿½&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 &quot;Ft&quot;;\-#,##0\ &quot;Ft&quot;"/>
    <numFmt numFmtId="191" formatCode="#,##0\ &quot;Ft&quot;;[Red]\-#,##0\ &quot;Ft&quot;"/>
    <numFmt numFmtId="192" formatCode="#,##0.00\ &quot;Ft&quot;;\-#,##0.00\ &quot;Ft&quot;"/>
    <numFmt numFmtId="193" formatCode="#,##0.00\ &quot;Ft&quot;;[Red]\-#,##0.00\ &quot;Ft&quot;"/>
    <numFmt numFmtId="194" formatCode="_-* #,##0\ &quot;Ft&quot;_-;\-* #,##0\ &quot;Ft&quot;_-;_-* &quot;-&quot;\ &quot;Ft&quot;_-;_-@_-"/>
    <numFmt numFmtId="195" formatCode="_-* #,##0\ _F_t_-;\-* #,##0\ _F_t_-;_-* &quot;-&quot;\ _F_t_-;_-@_-"/>
    <numFmt numFmtId="196" formatCode="_-* #,##0.00\ &quot;Ft&quot;_-;\-* #,##0.00\ &quot;Ft&quot;_-;_-* &quot;-&quot;??\ &quot;Ft&quot;_-;_-@_-"/>
    <numFmt numFmtId="197" formatCode="_-* #,##0.00\ _F_t_-;\-* #,##0.00\ _F_t_-;_-* &quot;-&quot;??\ _F_t_-;_-@_-"/>
    <numFmt numFmtId="198" formatCode="_-&quot;$&quot;* #,##0_-;\-&quot;$&quot;* #,##0_-;_-&quot;$&quot;* &quot;-&quot;_-;_-@_-"/>
    <numFmt numFmtId="199" formatCode="_-&quot;$&quot;* #,##0.00_-;\-&quot;$&quot;* #,##0.00_-;_-&quot;$&quot;* &quot;-&quot;??_-;_-@_-"/>
    <numFmt numFmtId="200" formatCode="0.000"/>
    <numFmt numFmtId="201" formatCode="##/##"/>
    <numFmt numFmtId="202" formatCode="[$-40E]yyyy\.\ mmmm\ d\."/>
    <numFmt numFmtId="203" formatCode="yy/yy"/>
    <numFmt numFmtId="204" formatCode="&quot;R&quot;\ #,##0;&quot;R&quot;\ \-#,##0"/>
    <numFmt numFmtId="205" formatCode="&quot;R&quot;\ #,##0;[Red]&quot;R&quot;\ \-#,##0"/>
    <numFmt numFmtId="206" formatCode="&quot;R&quot;\ #,##0.00;&quot;R&quot;\ \-#,##0.00"/>
    <numFmt numFmtId="207" formatCode="&quot;R&quot;\ #,##0.00;[Red]&quot;R&quot;\ \-#,##0.00"/>
    <numFmt numFmtId="208" formatCode="_ &quot;R&quot;\ * #,##0_ ;_ &quot;R&quot;\ * \-#,##0_ ;_ &quot;R&quot;\ * &quot;-&quot;_ ;_ @_ "/>
    <numFmt numFmtId="209" formatCode="_ * #,##0_ ;_ * \-#,##0_ ;_ * &quot;-&quot;_ ;_ @_ "/>
    <numFmt numFmtId="210" formatCode="_ &quot;R&quot;\ * #,##0.00_ ;_ &quot;R&quot;\ * \-#,##0.00_ ;_ &quot;R&quot;\ * &quot;-&quot;??_ ;_ @_ "/>
    <numFmt numFmtId="211" formatCode="_ * #,##0.00_ ;_ * \-#,##0.00_ ;_ * &quot;-&quot;??_ ;_ @_ "/>
    <numFmt numFmtId="212" formatCode="&quot;Yes&quot;;&quot;Yes&quot;;&quot;No&quot;"/>
    <numFmt numFmtId="213" formatCode="&quot;True&quot;;&quot;True&quot;;&quot;False&quot;"/>
    <numFmt numFmtId="214" formatCode="&quot;On&quot;;&quot;On&quot;;&quot;Off&quot;"/>
    <numFmt numFmtId="215" formatCode="[$€-2]\ #,##0.00_);[Red]\([$€-2]\ #,##0.00\)"/>
    <numFmt numFmtId="216" formatCode="General&quot;p&quot;"/>
    <numFmt numFmtId="217" formatCode="General&quot;e&quot;"/>
    <numFmt numFmtId="218" formatCode="General&quot;s&quot;"/>
    <numFmt numFmtId="219" formatCode="General&quot;V&quot;"/>
    <numFmt numFmtId="220" formatCode="General&quot;r&quot;"/>
    <numFmt numFmtId="221" formatCode="0.0"/>
    <numFmt numFmtId="222" formatCode="0.0%"/>
  </numFmts>
  <fonts count="77">
    <font>
      <sz val="10"/>
      <name val="Courier"/>
      <family val="0"/>
    </font>
    <font>
      <sz val="10"/>
      <name val="Arial"/>
      <family val="0"/>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val="single"/>
      <sz val="11"/>
      <name val="Univers"/>
      <family val="2"/>
    </font>
    <font>
      <vertAlign val="superscript"/>
      <sz val="11"/>
      <name val="Univers"/>
      <family val="2"/>
    </font>
    <font>
      <b/>
      <sz val="11"/>
      <name val="Courier"/>
      <family val="3"/>
    </font>
    <font>
      <sz val="10"/>
      <color indexed="9"/>
      <name val="Univers"/>
      <family val="2"/>
    </font>
    <font>
      <b/>
      <sz val="14"/>
      <color indexed="12"/>
      <name val="Univers"/>
      <family val="2"/>
    </font>
    <font>
      <b/>
      <sz val="14"/>
      <name val="Univers"/>
      <family val="2"/>
    </font>
    <font>
      <b/>
      <u val="single"/>
      <sz val="10"/>
      <name val="Univers"/>
      <family val="2"/>
    </font>
    <font>
      <sz val="12"/>
      <color indexed="12"/>
      <name val="Univers"/>
      <family val="2"/>
    </font>
    <font>
      <vertAlign val="superscript"/>
      <sz val="10"/>
      <name val="Univers"/>
      <family val="2"/>
    </font>
    <font>
      <u val="single"/>
      <sz val="12"/>
      <color indexed="12"/>
      <name val="Univers"/>
      <family val="2"/>
    </font>
    <font>
      <b/>
      <sz val="18"/>
      <color indexed="12"/>
      <name val="Univers"/>
      <family val="2"/>
    </font>
    <font>
      <sz val="16"/>
      <color indexed="12"/>
      <name val="Univers"/>
      <family val="2"/>
    </font>
    <font>
      <b/>
      <vertAlign val="superscript"/>
      <sz val="11"/>
      <name val="Univers"/>
      <family val="2"/>
    </font>
    <font>
      <sz val="11"/>
      <name val="Courier"/>
      <family val="3"/>
    </font>
    <font>
      <b/>
      <sz val="12"/>
      <color indexed="9"/>
      <name val="Univers"/>
      <family val="0"/>
    </font>
    <font>
      <sz val="12"/>
      <color indexed="10"/>
      <name val="Univers"/>
      <family val="0"/>
    </font>
    <font>
      <b/>
      <i/>
      <sz val="12"/>
      <name val="Univers"/>
      <family val="0"/>
    </font>
    <font>
      <b/>
      <u val="single"/>
      <sz val="12"/>
      <name val="Univers"/>
      <family val="0"/>
    </font>
    <font>
      <sz val="24"/>
      <name val="Univers"/>
      <family val="0"/>
    </font>
    <font>
      <b/>
      <sz val="18"/>
      <name val="Univers"/>
      <family val="0"/>
    </font>
    <font>
      <sz val="7.5"/>
      <name val="Univers"/>
      <family val="0"/>
    </font>
    <font>
      <sz val="10"/>
      <color indexed="39"/>
      <name val="Univers"/>
      <family val="0"/>
    </font>
    <font>
      <u val="single"/>
      <sz val="7.5"/>
      <color indexed="36"/>
      <name val="Courier"/>
      <family val="3"/>
    </font>
    <font>
      <u val="single"/>
      <sz val="7.5"/>
      <color indexed="12"/>
      <name val="Courier"/>
      <family val="3"/>
    </font>
    <font>
      <sz val="8"/>
      <name val="Courier"/>
      <family val="3"/>
    </font>
    <font>
      <vertAlign val="superscript"/>
      <sz val="12"/>
      <name val="Univers"/>
      <family val="2"/>
    </font>
    <font>
      <b/>
      <sz val="10"/>
      <color indexed="10"/>
      <name val="Univers"/>
      <family val="0"/>
    </font>
    <font>
      <b/>
      <sz val="11"/>
      <color indexed="10"/>
      <name val="Univers"/>
      <family val="2"/>
    </font>
    <font>
      <sz val="14"/>
      <color indexed="12"/>
      <name val="Univers"/>
      <family val="2"/>
    </font>
    <font>
      <sz val="14"/>
      <color indexed="12"/>
      <name val="Courier"/>
      <family val="3"/>
    </font>
    <font>
      <sz val="25"/>
      <name val="Univers"/>
      <family val="2"/>
    </font>
    <font>
      <sz val="10"/>
      <color indexed="8"/>
      <name val="Arial"/>
      <family val="2"/>
    </font>
    <font>
      <sz val="8"/>
      <name val="Univers"/>
      <family val="0"/>
    </font>
    <font>
      <sz val="11"/>
      <color indexed="12"/>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b/>
      <sz val="16"/>
      <color indexed="12"/>
      <name val="Arial"/>
      <family val="2"/>
    </font>
    <font>
      <b/>
      <sz val="10"/>
      <name val="Arial"/>
      <family val="2"/>
    </font>
    <font>
      <i/>
      <sz val="10"/>
      <name val="Arial"/>
      <family val="2"/>
    </font>
    <font>
      <b/>
      <sz val="8"/>
      <name val="Tahoma"/>
      <family val="2"/>
    </font>
    <font>
      <sz val="8"/>
      <name val="Tahoma"/>
      <family val="2"/>
    </font>
    <font>
      <sz val="11"/>
      <name val="Calibri"/>
      <family val="2"/>
    </font>
    <font>
      <b/>
      <sz val="10"/>
      <color indexed="17"/>
      <name val="Arial"/>
      <family val="2"/>
    </font>
    <font>
      <b/>
      <u val="single"/>
      <sz val="11"/>
      <color indexed="8"/>
      <name val="Calibri"/>
      <family val="0"/>
    </font>
    <font>
      <b/>
      <sz val="10"/>
      <color rgb="FF00B050"/>
      <name val="Arial"/>
      <family val="2"/>
    </font>
    <font>
      <b/>
      <sz val="8"/>
      <name val="Courier"/>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50"/>
        <bgColor indexed="64"/>
      </patternFill>
    </fill>
    <fill>
      <patternFill patternType="solid">
        <fgColor indexed="9"/>
        <bgColor indexed="64"/>
      </patternFill>
    </fill>
    <fill>
      <patternFill patternType="solid">
        <fgColor rgb="FFCCFFCC"/>
        <bgColor indexed="64"/>
      </patternFill>
    </fill>
    <fill>
      <patternFill patternType="solid">
        <fgColor rgb="FFFFFF00"/>
        <bgColor indexed="64"/>
      </patternFill>
    </fill>
    <fill>
      <patternFill patternType="solid">
        <fgColor theme="0" tint="-0.24997000396251678"/>
        <bgColor indexed="64"/>
      </patternFill>
    </fill>
  </fills>
  <borders count="10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style="thin"/>
      <bottom>
        <color indexed="63"/>
      </bottom>
    </border>
    <border>
      <left style="medium"/>
      <right>
        <color indexed="63"/>
      </right>
      <top>
        <color indexed="63"/>
      </top>
      <bottom style="medium"/>
    </border>
    <border>
      <left style="thin"/>
      <right style="thin"/>
      <top>
        <color indexed="63"/>
      </top>
      <bottom style="thin"/>
    </border>
    <border>
      <left style="thin"/>
      <right style="thin"/>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medium"/>
      <bottom style="medium"/>
    </border>
    <border>
      <left style="thin"/>
      <right>
        <color indexed="63"/>
      </right>
      <top>
        <color indexed="63"/>
      </top>
      <bottom style="thin"/>
    </border>
    <border>
      <left style="thick"/>
      <right>
        <color indexed="63"/>
      </right>
      <top>
        <color indexed="63"/>
      </top>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style="thin"/>
      <right style="medium"/>
      <top>
        <color indexed="63"/>
      </top>
      <bottom style="thin"/>
    </border>
    <border>
      <left>
        <color indexed="63"/>
      </left>
      <right>
        <color indexed="63"/>
      </right>
      <top style="medium"/>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thin"/>
    </border>
    <border>
      <left style="thin"/>
      <right style="medium"/>
      <top style="medium"/>
      <bottom style="thin"/>
    </border>
    <border>
      <left>
        <color indexed="63"/>
      </left>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style="thin"/>
      <top style="thin"/>
      <bottom style="thin"/>
    </border>
    <border>
      <left>
        <color indexed="63"/>
      </left>
      <right style="thick"/>
      <top style="thin"/>
      <bottom style="thin"/>
    </border>
    <border>
      <left>
        <color indexed="63"/>
      </left>
      <right style="thick"/>
      <top style="thick"/>
      <bottom style="thin"/>
    </border>
    <border>
      <left style="thin"/>
      <right style="thin"/>
      <top style="thin"/>
      <bottom style="medium"/>
    </border>
    <border>
      <left>
        <color indexed="63"/>
      </left>
      <right style="thin"/>
      <top style="thin"/>
      <bottom style="medium"/>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color indexed="63"/>
      </right>
      <top>
        <color indexed="63"/>
      </top>
      <bottom style="thin"/>
    </border>
    <border>
      <left style="thin"/>
      <right style="thin"/>
      <top style="medium"/>
      <bottom>
        <color indexed="63"/>
      </bottom>
    </border>
    <border>
      <left style="thin"/>
      <right>
        <color indexed="63"/>
      </right>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medium"/>
      <top>
        <color indexed="63"/>
      </top>
      <bottom>
        <color indexed="63"/>
      </bottom>
    </border>
    <border>
      <left>
        <color indexed="63"/>
      </left>
      <right style="thin"/>
      <top style="medium"/>
      <bottom style="thin"/>
    </border>
    <border>
      <left style="thin"/>
      <right>
        <color indexed="63"/>
      </right>
      <top style="medium"/>
      <bottom style="thin"/>
    </border>
    <border>
      <left>
        <color indexed="63"/>
      </left>
      <right style="thin"/>
      <top>
        <color indexed="63"/>
      </top>
      <bottom style="medium"/>
    </border>
    <border>
      <left style="thin"/>
      <right style="medium"/>
      <top>
        <color indexed="63"/>
      </top>
      <bottom style="medium"/>
    </border>
    <border>
      <left style="thin"/>
      <right style="thick"/>
      <top style="thin"/>
      <bottom style="thin"/>
    </border>
    <border>
      <left style="thick"/>
      <right style="thin"/>
      <top>
        <color indexed="63"/>
      </top>
      <bottom>
        <color indexed="63"/>
      </bottom>
    </border>
    <border>
      <left style="thick"/>
      <right style="thin"/>
      <top>
        <color indexed="63"/>
      </top>
      <bottom style="thin"/>
    </border>
    <border>
      <left style="thick"/>
      <right style="thin"/>
      <top style="thin"/>
      <bottom>
        <color indexed="63"/>
      </bottom>
    </border>
    <border>
      <left style="thick"/>
      <right>
        <color indexed="63"/>
      </right>
      <top>
        <color indexed="63"/>
      </top>
      <bottom style="thin"/>
    </border>
    <border>
      <left style="thick"/>
      <right>
        <color indexed="63"/>
      </right>
      <top>
        <color indexed="63"/>
      </top>
      <bottom style="thick"/>
    </border>
    <border>
      <left style="medium"/>
      <right style="medium"/>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style="thin"/>
      <right>
        <color indexed="63"/>
      </right>
      <top style="thick"/>
      <bottom style="thin"/>
    </border>
    <border>
      <left style="thin"/>
      <right style="thin"/>
      <top>
        <color indexed="63"/>
      </top>
      <bottom style="thick"/>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thin"/>
    </border>
    <border>
      <left>
        <color indexed="63"/>
      </left>
      <right style="medium"/>
      <top style="medium"/>
      <bottom style="thin"/>
    </border>
    <border>
      <left style="thin"/>
      <right style="medium"/>
      <top style="medium"/>
      <bottom>
        <color indexed="63"/>
      </bottom>
    </border>
    <border>
      <left style="medium"/>
      <right style="thin"/>
      <top style="thin"/>
      <bottom style="medium"/>
    </border>
    <border>
      <left style="thin"/>
      <right style="thick"/>
      <top>
        <color indexed="63"/>
      </top>
      <bottom style="medium"/>
    </border>
    <border>
      <left style="thick"/>
      <right>
        <color indexed="63"/>
      </right>
      <top style="thin"/>
      <bottom style="thin"/>
    </border>
    <border>
      <left style="thick"/>
      <right style="thin"/>
      <top style="thin"/>
      <bottom style="thin"/>
    </border>
    <border>
      <left style="thin"/>
      <right style="thick"/>
      <top style="thin"/>
      <bottom style="medium"/>
    </border>
    <border>
      <left style="thin"/>
      <right style="thick"/>
      <top>
        <color indexed="63"/>
      </top>
      <bottom style="thin"/>
    </border>
    <border>
      <left style="thin"/>
      <right style="thick"/>
      <top style="medium"/>
      <bottom style="medium"/>
    </border>
    <border>
      <left style="thin"/>
      <right style="thick"/>
      <top style="thin"/>
      <bottom>
        <color indexed="63"/>
      </bottom>
    </border>
    <border>
      <left style="thin"/>
      <right style="thick"/>
      <top>
        <color indexed="63"/>
      </top>
      <bottom style="thick"/>
    </border>
    <border>
      <left style="medium"/>
      <right style="thin"/>
      <top style="medium"/>
      <bottom style="thin"/>
    </border>
    <border>
      <left style="thin"/>
      <right style="thin"/>
      <top style="medium"/>
      <bottom style="thin"/>
    </border>
    <border>
      <left style="medium"/>
      <right style="medium"/>
      <top style="medium"/>
      <bottom style="thin"/>
    </border>
    <border>
      <left style="medium"/>
      <right style="medium"/>
      <top style="thin"/>
      <bottom style="medium"/>
    </border>
    <border>
      <left/>
      <right style="thin"/>
      <top style="medium"/>
      <bottom style="medium"/>
    </border>
    <border>
      <left style="medium"/>
      <right style="medium"/>
      <top style="thin"/>
      <bottom style="thin"/>
    </border>
    <border>
      <left>
        <color indexed="63"/>
      </left>
      <right style="thick"/>
      <top>
        <color indexed="63"/>
      </top>
      <bottom style="thin"/>
    </border>
    <border>
      <left>
        <color indexed="63"/>
      </left>
      <right style="thick"/>
      <top>
        <color indexed="63"/>
      </top>
      <bottom>
        <color indexed="63"/>
      </bottom>
    </border>
    <border>
      <left>
        <color indexed="63"/>
      </left>
      <right>
        <color indexed="63"/>
      </right>
      <top style="thick"/>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51" fillId="3" borderId="0" applyNumberFormat="0" applyBorder="0" applyAlignment="0" applyProtection="0"/>
    <xf numFmtId="0" fontId="52" fillId="20" borderId="1" applyNumberFormat="0" applyAlignment="0" applyProtection="0"/>
    <xf numFmtId="0" fontId="53" fillId="21"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99" fontId="1" fillId="0" borderId="0" applyFont="0" applyFill="0" applyBorder="0" applyAlignment="0" applyProtection="0"/>
    <xf numFmtId="198" fontId="1" fillId="0" borderId="0" applyFont="0" applyFill="0" applyBorder="0" applyAlignment="0" applyProtection="0"/>
    <xf numFmtId="0" fontId="54" fillId="0" borderId="0" applyNumberFormat="0" applyFill="0" applyBorder="0" applyAlignment="0" applyProtection="0"/>
    <xf numFmtId="0" fontId="37" fillId="0" borderId="0" applyNumberFormat="0" applyFill="0" applyBorder="0" applyAlignment="0" applyProtection="0"/>
    <xf numFmtId="0" fontId="55" fillId="4"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38"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22" borderId="0" applyNumberFormat="0" applyBorder="0" applyAlignment="0" applyProtection="0"/>
    <xf numFmtId="0" fontId="66"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62" fillId="20" borderId="8" applyNumberFormat="0" applyAlignment="0" applyProtection="0"/>
    <xf numFmtId="9" fontId="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371">
    <xf numFmtId="0" fontId="0" fillId="0" borderId="0" xfId="0" applyAlignment="1">
      <alignment/>
    </xf>
    <xf numFmtId="0" fontId="4" fillId="0" borderId="10" xfId="0" applyFont="1" applyFill="1" applyBorder="1" applyAlignment="1" applyProtection="1">
      <alignment horizontal="left" vertical="center" indent="2"/>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2" xfId="0" applyFont="1" applyBorder="1" applyAlignment="1" applyProtection="1">
      <alignment horizontal="center" vertical="center"/>
      <protection/>
    </xf>
    <xf numFmtId="0" fontId="4" fillId="0" borderId="0" xfId="0" applyFont="1" applyFill="1" applyAlignment="1" applyProtection="1">
      <alignment/>
      <protection locked="0"/>
    </xf>
    <xf numFmtId="0" fontId="4" fillId="0" borderId="0" xfId="0" applyFont="1" applyFill="1" applyBorder="1" applyAlignment="1" applyProtection="1">
      <alignment/>
      <protection locked="0"/>
    </xf>
    <xf numFmtId="0" fontId="4" fillId="0" borderId="0" xfId="0" applyFont="1" applyFill="1" applyAlignment="1" applyProtection="1">
      <alignment vertical="center"/>
      <protection locked="0"/>
    </xf>
    <xf numFmtId="0" fontId="4" fillId="0" borderId="14" xfId="0" applyFont="1" applyFill="1" applyBorder="1" applyAlignment="1" applyProtection="1">
      <alignment/>
      <protection/>
    </xf>
    <xf numFmtId="0" fontId="4" fillId="0" borderId="0" xfId="0" applyFont="1" applyFill="1" applyBorder="1" applyAlignment="1" applyProtection="1">
      <alignment/>
      <protection/>
    </xf>
    <xf numFmtId="0" fontId="3" fillId="0" borderId="15" xfId="0" applyFont="1" applyBorder="1" applyAlignment="1" applyProtection="1">
      <alignment horizontal="center"/>
      <protection/>
    </xf>
    <xf numFmtId="0" fontId="4" fillId="0" borderId="16" xfId="0" applyFont="1" applyBorder="1" applyAlignment="1" applyProtection="1">
      <alignment vertical="center"/>
      <protection locked="0"/>
    </xf>
    <xf numFmtId="0" fontId="3" fillId="0" borderId="17"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indent="2"/>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protection/>
    </xf>
    <xf numFmtId="0" fontId="14" fillId="0" borderId="19" xfId="0" applyFont="1" applyFill="1" applyBorder="1" applyAlignment="1" applyProtection="1">
      <alignment horizontal="left" vertical="center" indent="1"/>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4" fillId="0" borderId="22" xfId="0" applyFont="1" applyBorder="1" applyAlignment="1" applyProtection="1">
      <alignment/>
      <protection locked="0"/>
    </xf>
    <xf numFmtId="0" fontId="3" fillId="0" borderId="11" xfId="60"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8" fillId="0" borderId="0" xfId="0" applyFont="1" applyFill="1" applyAlignment="1" applyProtection="1">
      <alignment/>
      <protection locked="0"/>
    </xf>
    <xf numFmtId="0" fontId="19" fillId="0" borderId="20" xfId="0" applyFont="1" applyFill="1" applyBorder="1" applyAlignment="1" applyProtection="1">
      <alignment horizontal="center" vertical="center"/>
      <protection/>
    </xf>
    <xf numFmtId="0" fontId="14" fillId="0" borderId="10" xfId="0" applyFont="1" applyFill="1" applyBorder="1" applyAlignment="1" applyProtection="1" quotePrefix="1">
      <alignment horizontal="left" vertical="center" indent="2"/>
      <protection/>
    </xf>
    <xf numFmtId="0" fontId="14" fillId="0" borderId="10" xfId="0" applyFont="1" applyFill="1" applyBorder="1" applyAlignment="1" applyProtection="1">
      <alignment vertical="center"/>
      <protection/>
    </xf>
    <xf numFmtId="0" fontId="4" fillId="0" borderId="0" xfId="0" applyFont="1" applyFill="1" applyBorder="1" applyAlignment="1" applyProtection="1">
      <alignment/>
      <protection/>
    </xf>
    <xf numFmtId="0" fontId="4" fillId="0" borderId="0" xfId="0" applyFont="1" applyFill="1" applyAlignment="1" applyProtection="1">
      <alignment/>
      <protection/>
    </xf>
    <xf numFmtId="0" fontId="14" fillId="0" borderId="23"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14" fillId="0" borderId="25"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5" xfId="0" applyFont="1" applyFill="1" applyBorder="1" applyAlignment="1" applyProtection="1">
      <alignment horizontal="center"/>
      <protection/>
    </xf>
    <xf numFmtId="0" fontId="13" fillId="0" borderId="25" xfId="0" applyFont="1" applyFill="1" applyBorder="1" applyAlignment="1" applyProtection="1">
      <alignment horizontal="center" vertical="center"/>
      <protection/>
    </xf>
    <xf numFmtId="0" fontId="8" fillId="0" borderId="12" xfId="60"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14" fillId="0" borderId="18" xfId="0" applyFont="1" applyFill="1" applyBorder="1" applyAlignment="1" applyProtection="1">
      <alignment vertical="center"/>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2"/>
      <protection/>
    </xf>
    <xf numFmtId="0" fontId="14" fillId="0" borderId="27" xfId="0" applyFont="1" applyFill="1" applyBorder="1" applyAlignment="1" applyProtection="1">
      <alignment horizontal="left" vertical="center" indent="1"/>
      <protection/>
    </xf>
    <xf numFmtId="0" fontId="3" fillId="0" borderId="18" xfId="0" applyFont="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49" fontId="3" fillId="0" borderId="29" xfId="0" applyNumberFormat="1" applyFont="1" applyFill="1" applyBorder="1" applyAlignment="1" applyProtection="1">
      <alignment horizontal="left" vertical="center"/>
      <protection/>
    </xf>
    <xf numFmtId="0" fontId="3" fillId="0" borderId="15" xfId="0" applyFont="1" applyBorder="1" applyAlignment="1" applyProtection="1">
      <alignment horizontal="center"/>
      <protection locked="0"/>
    </xf>
    <xf numFmtId="0" fontId="3" fillId="0" borderId="11" xfId="0" applyFont="1" applyFill="1" applyBorder="1" applyAlignment="1" applyProtection="1">
      <alignment horizontal="left" vertical="center" indent="2"/>
      <protection/>
    </xf>
    <xf numFmtId="0" fontId="3" fillId="0" borderId="30" xfId="0" applyFont="1" applyFill="1" applyBorder="1" applyAlignment="1" applyProtection="1">
      <alignment horizontal="left" vertical="center" indent="2"/>
      <protection/>
    </xf>
    <xf numFmtId="0" fontId="3" fillId="0" borderId="12" xfId="0" applyFont="1" applyFill="1" applyBorder="1" applyAlignment="1" applyProtection="1">
      <alignment horizontal="left" vertical="center" indent="2"/>
      <protection/>
    </xf>
    <xf numFmtId="0" fontId="4" fillId="0" borderId="0" xfId="0" applyFont="1" applyAlignment="1" applyProtection="1">
      <alignment/>
      <protection/>
    </xf>
    <xf numFmtId="0" fontId="3" fillId="0" borderId="0" xfId="0" applyFont="1" applyAlignment="1" applyProtection="1">
      <alignment/>
      <protection/>
    </xf>
    <xf numFmtId="0" fontId="19" fillId="0" borderId="0" xfId="0" applyFont="1" applyBorder="1" applyAlignment="1" applyProtection="1">
      <alignment horizontal="center" vertical="center"/>
      <protection/>
    </xf>
    <xf numFmtId="0" fontId="26" fillId="0" borderId="0" xfId="0" applyFont="1" applyBorder="1" applyAlignment="1" applyProtection="1">
      <alignment/>
      <protection/>
    </xf>
    <xf numFmtId="0" fontId="4" fillId="0" borderId="22" xfId="0" applyFont="1" applyBorder="1" applyAlignment="1" applyProtection="1">
      <alignment/>
      <protection/>
    </xf>
    <xf numFmtId="0" fontId="3" fillId="0" borderId="0" xfId="0" applyFont="1" applyAlignment="1" applyProtection="1">
      <alignment horizontal="left" vertical="center"/>
      <protection/>
    </xf>
    <xf numFmtId="0" fontId="19" fillId="0" borderId="18" xfId="0" applyFont="1" applyBorder="1" applyAlignment="1" applyProtection="1">
      <alignment horizontal="center" vertical="center"/>
      <protection/>
    </xf>
    <xf numFmtId="0" fontId="4" fillId="0" borderId="10" xfId="0" applyFont="1" applyBorder="1" applyAlignment="1" applyProtection="1">
      <alignment/>
      <protection/>
    </xf>
    <xf numFmtId="0" fontId="3" fillId="0" borderId="10" xfId="0" applyFont="1" applyBorder="1" applyAlignment="1" applyProtection="1">
      <alignment horizontal="right"/>
      <protection/>
    </xf>
    <xf numFmtId="0" fontId="3" fillId="20" borderId="18" xfId="0" applyFont="1" applyFill="1" applyBorder="1" applyAlignment="1" applyProtection="1">
      <alignment horizontal="center" vertical="center"/>
      <protection/>
    </xf>
    <xf numFmtId="0" fontId="3" fillId="20" borderId="18" xfId="0" applyFont="1" applyFill="1" applyBorder="1" applyAlignment="1" applyProtection="1">
      <alignment vertical="center"/>
      <protection/>
    </xf>
    <xf numFmtId="0" fontId="3" fillId="20" borderId="10" xfId="0" applyFont="1" applyFill="1" applyBorder="1" applyAlignment="1" applyProtection="1">
      <alignment vertical="center"/>
      <protection/>
    </xf>
    <xf numFmtId="3" fontId="4" fillId="0" borderId="18" xfId="0" applyNumberFormat="1" applyFont="1" applyBorder="1" applyAlignment="1" applyProtection="1">
      <alignment horizontal="right" vertical="center"/>
      <protection/>
    </xf>
    <xf numFmtId="0" fontId="3" fillId="20" borderId="26" xfId="0" applyFont="1" applyFill="1" applyBorder="1" applyAlignment="1" applyProtection="1">
      <alignment horizontal="center" vertical="center"/>
      <protection/>
    </xf>
    <xf numFmtId="0" fontId="4" fillId="20" borderId="23" xfId="0" applyFont="1" applyFill="1" applyBorder="1" applyAlignment="1" applyProtection="1">
      <alignment horizontal="center" vertical="center"/>
      <protection/>
    </xf>
    <xf numFmtId="0" fontId="19" fillId="0" borderId="0" xfId="0" applyFont="1" applyBorder="1" applyAlignment="1" applyProtection="1">
      <alignment horizontal="center"/>
      <protection/>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4" fillId="0" borderId="33" xfId="0" applyFont="1" applyFill="1" applyBorder="1" applyAlignment="1" applyProtection="1">
      <alignment/>
      <protection/>
    </xf>
    <xf numFmtId="0" fontId="8" fillId="0" borderId="11" xfId="0" applyFont="1" applyFill="1" applyBorder="1" applyAlignment="1" applyProtection="1">
      <alignment/>
      <protection/>
    </xf>
    <xf numFmtId="0" fontId="4" fillId="0" borderId="16" xfId="0" applyFont="1" applyFill="1" applyBorder="1" applyAlignment="1" applyProtection="1">
      <alignment vertical="center"/>
      <protection/>
    </xf>
    <xf numFmtId="0" fontId="4" fillId="0" borderId="34"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20" xfId="0" applyFont="1" applyBorder="1" applyAlignment="1" applyProtection="1">
      <alignment/>
      <protection/>
    </xf>
    <xf numFmtId="0" fontId="3" fillId="0" borderId="0" xfId="0" applyFont="1" applyFill="1" applyAlignment="1" applyProtection="1">
      <alignment horizontal="center"/>
      <protection/>
    </xf>
    <xf numFmtId="0" fontId="4" fillId="0" borderId="14" xfId="0" applyFont="1" applyBorder="1" applyAlignment="1" applyProtection="1">
      <alignment/>
      <protection/>
    </xf>
    <xf numFmtId="0" fontId="4" fillId="0" borderId="35" xfId="0" applyFont="1" applyFill="1" applyBorder="1" applyAlignment="1" applyProtection="1">
      <alignment/>
      <protection/>
    </xf>
    <xf numFmtId="3" fontId="4" fillId="0" borderId="36" xfId="0" applyNumberFormat="1" applyFont="1" applyBorder="1" applyAlignment="1" applyProtection="1">
      <alignment horizontal="right" vertical="center"/>
      <protection/>
    </xf>
    <xf numFmtId="0" fontId="8"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4" fillId="0" borderId="25" xfId="0" applyFont="1" applyFill="1" applyBorder="1" applyAlignment="1" applyProtection="1">
      <alignment vertical="center"/>
      <protection/>
    </xf>
    <xf numFmtId="0" fontId="4" fillId="0" borderId="0" xfId="0" applyFont="1" applyFill="1" applyAlignment="1" applyProtection="1">
      <alignment horizontal="left"/>
      <protection/>
    </xf>
    <xf numFmtId="0" fontId="19" fillId="0" borderId="37" xfId="0" applyFont="1" applyFill="1" applyBorder="1" applyAlignment="1" applyProtection="1">
      <alignment horizontal="center"/>
      <protection/>
    </xf>
    <xf numFmtId="0" fontId="15" fillId="0" borderId="0"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9" fillId="0" borderId="0" xfId="0" applyFont="1" applyFill="1" applyBorder="1" applyAlignment="1" applyProtection="1">
      <alignment horizontal="center"/>
      <protection/>
    </xf>
    <xf numFmtId="3" fontId="0" fillId="0" borderId="0" xfId="0" applyNumberFormat="1" applyAlignment="1">
      <alignment/>
    </xf>
    <xf numFmtId="0" fontId="3" fillId="0" borderId="38" xfId="0" applyFont="1" applyFill="1" applyBorder="1" applyAlignment="1" applyProtection="1">
      <alignment horizontal="left" vertical="center" indent="2"/>
      <protection/>
    </xf>
    <xf numFmtId="3" fontId="4" fillId="0" borderId="26" xfId="0" applyNumberFormat="1" applyFont="1" applyBorder="1" applyAlignment="1" applyProtection="1">
      <alignment horizontal="right" vertical="center"/>
      <protection/>
    </xf>
    <xf numFmtId="3" fontId="4" fillId="0" borderId="39" xfId="0" applyNumberFormat="1" applyFont="1" applyBorder="1" applyAlignment="1" applyProtection="1">
      <alignment horizontal="right" vertical="center"/>
      <protection/>
    </xf>
    <xf numFmtId="0" fontId="4" fillId="0" borderId="0" xfId="0" applyFont="1" applyBorder="1" applyAlignment="1" applyProtection="1">
      <alignment/>
      <protection/>
    </xf>
    <xf numFmtId="0" fontId="4" fillId="0" borderId="40" xfId="0" applyFont="1" applyBorder="1" applyAlignment="1" applyProtection="1">
      <alignment/>
      <protection/>
    </xf>
    <xf numFmtId="0" fontId="3" fillId="0" borderId="0" xfId="0" applyFont="1" applyAlignment="1" applyProtection="1">
      <alignment horizontal="center"/>
      <protection/>
    </xf>
    <xf numFmtId="0" fontId="3" fillId="0" borderId="18"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23" xfId="0" applyFont="1" applyBorder="1" applyAlignment="1" applyProtection="1">
      <alignment/>
      <protection/>
    </xf>
    <xf numFmtId="0" fontId="3" fillId="0" borderId="10" xfId="0" applyFont="1" applyBorder="1" applyAlignment="1" applyProtection="1">
      <alignment/>
      <protection/>
    </xf>
    <xf numFmtId="0" fontId="3" fillId="0" borderId="18" xfId="60" applyFont="1" applyFill="1" applyBorder="1" applyAlignment="1" applyProtection="1">
      <alignment horizontal="left" vertical="center"/>
      <protection/>
    </xf>
    <xf numFmtId="0" fontId="14" fillId="0" borderId="19" xfId="0" applyFont="1" applyFill="1" applyBorder="1" applyAlignment="1" applyProtection="1">
      <alignment horizontal="center" vertical="center"/>
      <protection/>
    </xf>
    <xf numFmtId="0" fontId="14" fillId="0" borderId="30" xfId="60" applyFont="1" applyFill="1" applyBorder="1" applyAlignment="1" applyProtection="1" quotePrefix="1">
      <alignment horizontal="left" vertical="center" indent="2"/>
      <protection/>
    </xf>
    <xf numFmtId="0" fontId="14" fillId="0" borderId="40" xfId="0"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protection/>
    </xf>
    <xf numFmtId="0" fontId="3" fillId="0" borderId="0" xfId="0" applyFont="1" applyFill="1" applyBorder="1" applyAlignment="1" applyProtection="1">
      <alignment vertical="center"/>
      <protection/>
    </xf>
    <xf numFmtId="0" fontId="4" fillId="0" borderId="26" xfId="0" applyFont="1" applyFill="1" applyBorder="1" applyAlignment="1" applyProtection="1">
      <alignment vertical="center"/>
      <protection/>
    </xf>
    <xf numFmtId="0" fontId="19" fillId="0" borderId="15" xfId="0" applyFont="1" applyFill="1" applyBorder="1" applyAlignment="1" applyProtection="1">
      <alignment horizontal="center"/>
      <protection/>
    </xf>
    <xf numFmtId="0" fontId="14" fillId="0" borderId="24" xfId="0" applyFont="1" applyFill="1" applyBorder="1" applyAlignment="1" applyProtection="1">
      <alignment horizontal="right" vertical="center"/>
      <protection/>
    </xf>
    <xf numFmtId="0" fontId="4" fillId="0" borderId="41" xfId="0" applyFont="1" applyFill="1" applyBorder="1" applyAlignment="1" applyProtection="1">
      <alignment vertical="center"/>
      <protection/>
    </xf>
    <xf numFmtId="0" fontId="4" fillId="20" borderId="10" xfId="0" applyFont="1" applyFill="1" applyBorder="1" applyAlignment="1" applyProtection="1">
      <alignment horizontal="center" vertical="center"/>
      <protection/>
    </xf>
    <xf numFmtId="0" fontId="4" fillId="20" borderId="10" xfId="0" applyFont="1" applyFill="1" applyBorder="1" applyAlignment="1" applyProtection="1">
      <alignment/>
      <protection/>
    </xf>
    <xf numFmtId="0" fontId="14" fillId="0" borderId="10" xfId="0" applyFont="1" applyFill="1" applyBorder="1" applyAlignment="1" applyProtection="1">
      <alignment horizontal="left" vertical="top"/>
      <protection/>
    </xf>
    <xf numFmtId="1" fontId="4" fillId="20" borderId="10" xfId="0" applyNumberFormat="1" applyFont="1" applyFill="1" applyBorder="1" applyAlignment="1" applyProtection="1">
      <alignment horizontal="right" vertical="center"/>
      <protection/>
    </xf>
    <xf numFmtId="1" fontId="4" fillId="20" borderId="25" xfId="0" applyNumberFormat="1" applyFont="1" applyFill="1" applyBorder="1" applyAlignment="1" applyProtection="1">
      <alignment horizontal="right" vertical="center"/>
      <protection/>
    </xf>
    <xf numFmtId="0" fontId="20" fillId="20" borderId="1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0" xfId="0" applyFont="1" applyFill="1" applyAlignment="1" applyProtection="1">
      <alignment/>
      <protection/>
    </xf>
    <xf numFmtId="0" fontId="13" fillId="0" borderId="0" xfId="0" applyFont="1" applyFill="1" applyBorder="1" applyAlignment="1" applyProtection="1">
      <alignment/>
      <protection/>
    </xf>
    <xf numFmtId="0" fontId="28" fillId="0" borderId="0" xfId="0" applyFont="1" applyBorder="1" applyAlignment="1" applyProtection="1">
      <alignment/>
      <protection/>
    </xf>
    <xf numFmtId="0" fontId="3" fillId="0" borderId="42"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3" fillId="0" borderId="39" xfId="0" applyFont="1" applyBorder="1" applyAlignment="1" applyProtection="1">
      <alignment vertical="center"/>
      <protection locked="0"/>
    </xf>
    <xf numFmtId="0" fontId="14" fillId="0" borderId="44" xfId="0" applyFont="1" applyBorder="1" applyAlignment="1" applyProtection="1">
      <alignment vertical="center"/>
      <protection locked="0"/>
    </xf>
    <xf numFmtId="0" fontId="14" fillId="0" borderId="44"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3" fillId="0" borderId="44" xfId="0" applyFont="1" applyBorder="1" applyAlignment="1" applyProtection="1">
      <alignment vertical="center"/>
      <protection locked="0"/>
    </xf>
    <xf numFmtId="0" fontId="3" fillId="0" borderId="44" xfId="0" applyFont="1" applyFill="1" applyBorder="1" applyAlignment="1" applyProtection="1">
      <alignment vertical="center"/>
      <protection locked="0"/>
    </xf>
    <xf numFmtId="0" fontId="3" fillId="0" borderId="47" xfId="0" applyFont="1" applyFill="1" applyBorder="1" applyAlignment="1" applyProtection="1">
      <alignment/>
      <protection locked="0"/>
    </xf>
    <xf numFmtId="0" fontId="13" fillId="0" borderId="0" xfId="0" applyFont="1" applyFill="1" applyBorder="1" applyAlignment="1" applyProtection="1">
      <alignment vertical="center"/>
      <protection locked="0"/>
    </xf>
    <xf numFmtId="0" fontId="3" fillId="0" borderId="43" xfId="0" applyFont="1" applyFill="1" applyBorder="1" applyAlignment="1" applyProtection="1">
      <alignment vertical="center"/>
      <protection locked="0"/>
    </xf>
    <xf numFmtId="0" fontId="3" fillId="0" borderId="41" xfId="0" applyFont="1" applyBorder="1" applyAlignment="1" applyProtection="1">
      <alignment vertical="center"/>
      <protection locked="0"/>
    </xf>
    <xf numFmtId="0" fontId="8" fillId="0" borderId="0" xfId="61" applyFont="1" applyFill="1" applyBorder="1" applyProtection="1">
      <alignment/>
      <protection locked="0"/>
    </xf>
    <xf numFmtId="0" fontId="8" fillId="0" borderId="0" xfId="61" applyFont="1" applyFill="1" applyBorder="1" applyProtection="1">
      <alignment/>
      <protection/>
    </xf>
    <xf numFmtId="0" fontId="4" fillId="0" borderId="22" xfId="58" applyFont="1" applyBorder="1" applyAlignment="1" applyProtection="1">
      <alignment vertical="center"/>
      <protection locked="0"/>
    </xf>
    <xf numFmtId="0" fontId="4" fillId="0" borderId="44" xfId="58" applyFont="1" applyBorder="1" applyAlignment="1" applyProtection="1">
      <alignment vertical="center"/>
      <protection locked="0"/>
    </xf>
    <xf numFmtId="0" fontId="4" fillId="0" borderId="43" xfId="58" applyFont="1" applyBorder="1" applyAlignment="1" applyProtection="1">
      <alignment vertical="center"/>
      <protection locked="0"/>
    </xf>
    <xf numFmtId="0" fontId="3" fillId="0" borderId="28" xfId="61" applyFont="1" applyFill="1" applyBorder="1" applyAlignment="1" applyProtection="1">
      <alignment vertical="center"/>
      <protection locked="0"/>
    </xf>
    <xf numFmtId="0" fontId="19" fillId="0" borderId="0" xfId="0" applyFont="1" applyBorder="1" applyAlignment="1" applyProtection="1">
      <alignment horizontal="center"/>
      <protection/>
    </xf>
    <xf numFmtId="0" fontId="24" fillId="0" borderId="0" xfId="0" applyFont="1" applyBorder="1" applyAlignment="1" applyProtection="1">
      <alignment horizontal="right" vertical="center"/>
      <protection locked="0"/>
    </xf>
    <xf numFmtId="0" fontId="22" fillId="0" borderId="0" xfId="0" applyFont="1" applyBorder="1" applyAlignment="1" applyProtection="1">
      <alignment horizontal="left" vertical="center"/>
      <protection locked="0"/>
    </xf>
    <xf numFmtId="0" fontId="6" fillId="0" borderId="0" xfId="61" applyFont="1" applyBorder="1" applyAlignment="1" applyProtection="1">
      <alignment horizontal="left" vertical="center"/>
      <protection locked="0"/>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6" fillId="0" borderId="11" xfId="61" applyFont="1" applyFill="1" applyBorder="1" applyAlignment="1" applyProtection="1">
      <alignment horizontal="center" vertical="center"/>
      <protection/>
    </xf>
    <xf numFmtId="0" fontId="6" fillId="0" borderId="40" xfId="61" applyFont="1" applyFill="1" applyBorder="1" applyAlignment="1" applyProtection="1">
      <alignment horizontal="center" vertical="center"/>
      <protection/>
    </xf>
    <xf numFmtId="0" fontId="6" fillId="0" borderId="23" xfId="61" applyFont="1" applyFill="1" applyBorder="1" applyAlignment="1" applyProtection="1">
      <alignment horizontal="center" vertical="center"/>
      <protection/>
    </xf>
    <xf numFmtId="0" fontId="19" fillId="0" borderId="20" xfId="0" applyFont="1" applyFill="1" applyBorder="1" applyAlignment="1" applyProtection="1">
      <alignment horizontal="center" vertical="center"/>
      <protection/>
    </xf>
    <xf numFmtId="0" fontId="6" fillId="0" borderId="20" xfId="61" applyFont="1" applyFill="1" applyBorder="1" applyAlignment="1" applyProtection="1">
      <alignment horizontal="center" vertical="center"/>
      <protection/>
    </xf>
    <xf numFmtId="0" fontId="8" fillId="0" borderId="10" xfId="61" applyFont="1" applyFill="1" applyBorder="1" applyAlignment="1" applyProtection="1">
      <alignment horizontal="left" vertical="center"/>
      <protection/>
    </xf>
    <xf numFmtId="0" fontId="6" fillId="0" borderId="26" xfId="61" applyFont="1" applyFill="1" applyBorder="1" applyAlignment="1" applyProtection="1">
      <alignment horizontal="center" vertical="center"/>
      <protection/>
    </xf>
    <xf numFmtId="0" fontId="6" fillId="0" borderId="39" xfId="61" applyFont="1" applyFill="1" applyBorder="1" applyAlignment="1" applyProtection="1">
      <alignment horizontal="center" vertical="center"/>
      <protection/>
    </xf>
    <xf numFmtId="0" fontId="3" fillId="0" borderId="11" xfId="6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3"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6" fillId="0" borderId="23" xfId="58" applyFont="1" applyFill="1" applyBorder="1" applyAlignment="1" applyProtection="1">
      <alignment vertical="center"/>
      <protection/>
    </xf>
    <xf numFmtId="0" fontId="6" fillId="0" borderId="11" xfId="61" applyFont="1" applyFill="1" applyBorder="1" applyAlignment="1" applyProtection="1">
      <alignment horizontal="left" vertical="center"/>
      <protection/>
    </xf>
    <xf numFmtId="0" fontId="6" fillId="0" borderId="26" xfId="58" applyFont="1" applyFill="1" applyBorder="1" applyAlignment="1" applyProtection="1">
      <alignment vertical="center"/>
      <protection/>
    </xf>
    <xf numFmtId="0" fontId="6" fillId="0" borderId="26" xfId="58" applyFont="1" applyFill="1" applyBorder="1" applyAlignment="1" applyProtection="1">
      <alignment horizontal="left" vertical="center"/>
      <protection/>
    </xf>
    <xf numFmtId="0" fontId="6" fillId="0" borderId="10" xfId="58" applyFont="1" applyFill="1" applyBorder="1" applyAlignment="1" applyProtection="1">
      <alignment horizontal="left" vertical="center"/>
      <protection/>
    </xf>
    <xf numFmtId="0" fontId="6" fillId="0" borderId="19" xfId="58" applyFont="1" applyFill="1" applyBorder="1" applyAlignment="1" applyProtection="1">
      <alignment horizontal="left" vertical="center"/>
      <protection/>
    </xf>
    <xf numFmtId="0" fontId="18" fillId="0" borderId="0" xfId="0" applyFont="1" applyFill="1" applyAlignment="1" applyProtection="1">
      <alignment/>
      <protection/>
    </xf>
    <xf numFmtId="0" fontId="3" fillId="0" borderId="48" xfId="0" applyFont="1" applyFill="1" applyBorder="1" applyAlignment="1" applyProtection="1">
      <alignment/>
      <protection locked="0"/>
    </xf>
    <xf numFmtId="0" fontId="4" fillId="0" borderId="0" xfId="0" applyFont="1" applyFill="1" applyAlignment="1" applyProtection="1">
      <alignment/>
      <protection locked="0"/>
    </xf>
    <xf numFmtId="0" fontId="22" fillId="0" borderId="22" xfId="0" applyFont="1" applyBorder="1" applyAlignment="1" applyProtection="1">
      <alignment horizontal="left" vertical="center"/>
      <protection locked="0"/>
    </xf>
    <xf numFmtId="0" fontId="6" fillId="0" borderId="44" xfId="0" applyFont="1" applyFill="1" applyBorder="1" applyAlignment="1" applyProtection="1">
      <alignment vertical="center"/>
      <protection locked="0"/>
    </xf>
    <xf numFmtId="0" fontId="8" fillId="0" borderId="11" xfId="0" applyFont="1" applyFill="1" applyBorder="1" applyAlignment="1" applyProtection="1">
      <alignment/>
      <protection/>
    </xf>
    <xf numFmtId="0" fontId="14" fillId="0" borderId="10" xfId="0" applyFont="1" applyFill="1" applyBorder="1" applyAlignment="1" applyProtection="1">
      <alignment horizontal="center"/>
      <protection/>
    </xf>
    <xf numFmtId="0" fontId="8" fillId="0" borderId="12" xfId="6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0" fontId="13" fillId="0" borderId="49" xfId="0" applyFont="1" applyFill="1" applyBorder="1" applyAlignment="1" applyProtection="1">
      <alignment horizontal="center" vertical="center"/>
      <protection/>
    </xf>
    <xf numFmtId="0" fontId="4" fillId="0" borderId="16" xfId="0" applyFont="1" applyFill="1" applyBorder="1" applyAlignment="1" applyProtection="1">
      <alignment vertical="center"/>
      <protection/>
    </xf>
    <xf numFmtId="0" fontId="13" fillId="0" borderId="10"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2"/>
      <protection/>
    </xf>
    <xf numFmtId="0" fontId="13" fillId="0" borderId="23" xfId="0"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3" fillId="0" borderId="26"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1"/>
      <protection/>
    </xf>
    <xf numFmtId="0" fontId="13" fillId="0" borderId="50" xfId="0"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protection/>
    </xf>
    <xf numFmtId="0" fontId="13" fillId="0" borderId="51" xfId="0" applyFont="1" applyFill="1" applyBorder="1" applyAlignment="1" applyProtection="1">
      <alignment horizontal="center" vertical="center"/>
      <protection/>
    </xf>
    <xf numFmtId="0" fontId="14" fillId="0" borderId="19"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0" xfId="0" applyFont="1" applyFill="1" applyBorder="1" applyAlignment="1" applyProtection="1" quotePrefix="1">
      <alignment horizontal="left" vertical="center" indent="2"/>
      <protection/>
    </xf>
    <xf numFmtId="0" fontId="14" fillId="0" borderId="27" xfId="0" applyFont="1" applyFill="1" applyBorder="1" applyAlignment="1" applyProtection="1">
      <alignment horizontal="left" vertical="center" indent="1"/>
      <protection/>
    </xf>
    <xf numFmtId="0" fontId="4" fillId="0" borderId="34" xfId="0" applyFont="1" applyFill="1" applyBorder="1" applyAlignment="1" applyProtection="1">
      <alignment vertical="center"/>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locked="0"/>
    </xf>
    <xf numFmtId="0" fontId="4" fillId="0" borderId="22" xfId="0" applyFont="1" applyBorder="1" applyAlignment="1" applyProtection="1">
      <alignment vertical="center"/>
      <protection locked="0"/>
    </xf>
    <xf numFmtId="0" fontId="4" fillId="0" borderId="52" xfId="0" applyFont="1" applyFill="1" applyBorder="1" applyAlignment="1" applyProtection="1">
      <alignment/>
      <protection/>
    </xf>
    <xf numFmtId="0" fontId="5" fillId="0" borderId="0" xfId="0" applyFont="1" applyFill="1" applyBorder="1" applyAlignment="1" applyProtection="1">
      <alignment horizontal="left" vertical="top"/>
      <protection/>
    </xf>
    <xf numFmtId="0" fontId="4" fillId="0" borderId="53" xfId="0" applyFont="1" applyFill="1" applyBorder="1" applyAlignment="1" applyProtection="1">
      <alignment/>
      <protection/>
    </xf>
    <xf numFmtId="0" fontId="4" fillId="0" borderId="54" xfId="0" applyFont="1" applyFill="1" applyBorder="1" applyAlignment="1" applyProtection="1">
      <alignment/>
      <protection/>
    </xf>
    <xf numFmtId="0" fontId="3" fillId="0" borderId="0" xfId="0" applyFont="1" applyFill="1" applyBorder="1" applyAlignment="1" applyProtection="1">
      <alignment horizontal="left" vertical="center" indent="1"/>
      <protection/>
    </xf>
    <xf numFmtId="0" fontId="3" fillId="0" borderId="0" xfId="0" applyFont="1" applyFill="1" applyBorder="1" applyAlignment="1" applyProtection="1">
      <alignment horizontal="left" vertical="center" indent="1"/>
      <protection locked="0"/>
    </xf>
    <xf numFmtId="0" fontId="6" fillId="0" borderId="13" xfId="0" applyFont="1" applyFill="1" applyBorder="1" applyAlignment="1" applyProtection="1">
      <alignment horizontal="right" vertical="center"/>
      <protection/>
    </xf>
    <xf numFmtId="0" fontId="3" fillId="0" borderId="13" xfId="0" applyFont="1" applyFill="1" applyBorder="1" applyAlignment="1" applyProtection="1" quotePrefix="1">
      <alignment horizontal="right" vertical="center" wrapText="1"/>
      <protection/>
    </xf>
    <xf numFmtId="0" fontId="3" fillId="0" borderId="17" xfId="0" applyFont="1" applyFill="1" applyBorder="1" applyAlignment="1" applyProtection="1">
      <alignment horizontal="right" vertical="center"/>
      <protection/>
    </xf>
    <xf numFmtId="0" fontId="3" fillId="0" borderId="53" xfId="0" applyFont="1" applyFill="1" applyBorder="1" applyAlignment="1" applyProtection="1">
      <alignment horizontal="left" vertical="center"/>
      <protection/>
    </xf>
    <xf numFmtId="0" fontId="3" fillId="0" borderId="41" xfId="61" applyFont="1" applyBorder="1" applyAlignment="1" applyProtection="1">
      <alignment horizontal="left" vertical="center"/>
      <protection locked="0"/>
    </xf>
    <xf numFmtId="49" fontId="3" fillId="0" borderId="55" xfId="0" applyNumberFormat="1" applyFont="1" applyFill="1" applyBorder="1" applyAlignment="1" applyProtection="1">
      <alignment vertical="center"/>
      <protection/>
    </xf>
    <xf numFmtId="49" fontId="3" fillId="0" borderId="11" xfId="0" applyNumberFormat="1" applyFont="1" applyFill="1" applyBorder="1" applyAlignment="1" applyProtection="1">
      <alignment vertical="center"/>
      <protection/>
    </xf>
    <xf numFmtId="49" fontId="3" fillId="0" borderId="12" xfId="0" applyNumberFormat="1" applyFont="1" applyFill="1" applyBorder="1" applyAlignment="1" applyProtection="1">
      <alignment vertical="center"/>
      <protection/>
    </xf>
    <xf numFmtId="49" fontId="3" fillId="0" borderId="13" xfId="0" applyNumberFormat="1" applyFont="1" applyFill="1" applyBorder="1" applyAlignment="1" applyProtection="1">
      <alignment vertical="center"/>
      <protection/>
    </xf>
    <xf numFmtId="49" fontId="3" fillId="0" borderId="56" xfId="0" applyNumberFormat="1" applyFont="1" applyFill="1" applyBorder="1" applyAlignment="1" applyProtection="1">
      <alignment vertical="center"/>
      <protection/>
    </xf>
    <xf numFmtId="49" fontId="3" fillId="0" borderId="30" xfId="0" applyNumberFormat="1" applyFont="1" applyFill="1" applyBorder="1" applyAlignment="1" applyProtection="1">
      <alignment vertical="center"/>
      <protection/>
    </xf>
    <xf numFmtId="0" fontId="17" fillId="0" borderId="0" xfId="0" applyFont="1" applyBorder="1" applyAlignment="1" applyProtection="1">
      <alignment vertical="center"/>
      <protection/>
    </xf>
    <xf numFmtId="0" fontId="4" fillId="0" borderId="57" xfId="0" applyFont="1" applyFill="1" applyBorder="1" applyAlignment="1" applyProtection="1">
      <alignment/>
      <protection/>
    </xf>
    <xf numFmtId="0" fontId="14" fillId="0" borderId="10" xfId="0" applyFont="1" applyFill="1" applyBorder="1" applyAlignment="1" applyProtection="1">
      <alignment horizontal="center" vertical="center"/>
      <protection/>
    </xf>
    <xf numFmtId="0" fontId="6" fillId="0" borderId="28" xfId="61" applyFont="1" applyFill="1" applyBorder="1" applyAlignment="1" applyProtection="1">
      <alignment horizontal="center" vertical="center"/>
      <protection/>
    </xf>
    <xf numFmtId="0" fontId="6" fillId="0" borderId="55" xfId="61" applyFont="1" applyFill="1" applyBorder="1" applyAlignment="1" applyProtection="1">
      <alignment horizontal="center" vertical="center"/>
      <protection/>
    </xf>
    <xf numFmtId="0" fontId="6" fillId="0" borderId="10" xfId="61" applyFont="1" applyFill="1" applyBorder="1" applyAlignment="1" applyProtection="1">
      <alignment horizontal="center"/>
      <protection locked="0"/>
    </xf>
    <xf numFmtId="0" fontId="6" fillId="0" borderId="20" xfId="61" applyFont="1" applyFill="1" applyBorder="1" applyAlignment="1" applyProtection="1">
      <alignment horizontal="center" vertical="center"/>
      <protection/>
    </xf>
    <xf numFmtId="0" fontId="6" fillId="0" borderId="12" xfId="61" applyFont="1" applyFill="1" applyBorder="1" applyAlignment="1" applyProtection="1">
      <alignment horizontal="center" vertical="center"/>
      <protection/>
    </xf>
    <xf numFmtId="0" fontId="6" fillId="0" borderId="18" xfId="58" applyFont="1" applyBorder="1" applyAlignment="1" applyProtection="1">
      <alignment horizontal="center" vertical="center"/>
      <protection/>
    </xf>
    <xf numFmtId="0" fontId="6" fillId="0" borderId="18" xfId="61" applyFont="1" applyFill="1" applyBorder="1" applyAlignment="1" applyProtection="1">
      <alignment horizontal="center"/>
      <protection locked="0"/>
    </xf>
    <xf numFmtId="0" fontId="6" fillId="4" borderId="55" xfId="61" applyFont="1" applyFill="1" applyBorder="1" applyAlignment="1" applyProtection="1">
      <alignment horizontal="left" vertical="center"/>
      <protection/>
    </xf>
    <xf numFmtId="0" fontId="6" fillId="4" borderId="23" xfId="58" applyFont="1" applyFill="1" applyBorder="1" applyAlignment="1" applyProtection="1">
      <alignment vertical="center"/>
      <protection/>
    </xf>
    <xf numFmtId="0" fontId="6" fillId="4" borderId="26" xfId="58" applyFont="1" applyFill="1" applyBorder="1" applyAlignment="1" applyProtection="1">
      <alignment vertical="center"/>
      <protection/>
    </xf>
    <xf numFmtId="0" fontId="8" fillId="4" borderId="2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1"/>
      <protection/>
    </xf>
    <xf numFmtId="0" fontId="8" fillId="0" borderId="25" xfId="58" applyFont="1" applyFill="1" applyBorder="1" applyAlignment="1" applyProtection="1">
      <alignment horizontal="center" vertical="center"/>
      <protection/>
    </xf>
    <xf numFmtId="0" fontId="8" fillId="0" borderId="10" xfId="58" applyFont="1" applyFill="1" applyBorder="1" applyAlignment="1" applyProtection="1">
      <alignment horizontal="left" vertical="center" indent="1"/>
      <protection/>
    </xf>
    <xf numFmtId="0" fontId="6" fillId="0" borderId="10" xfId="58" applyFont="1" applyFill="1" applyBorder="1" applyAlignment="1" applyProtection="1">
      <alignment vertical="center"/>
      <protection/>
    </xf>
    <xf numFmtId="0" fontId="8" fillId="0" borderId="25" xfId="58" applyFont="1" applyFill="1" applyBorder="1" applyAlignment="1" applyProtection="1">
      <alignment horizontal="left" vertical="center" indent="2"/>
      <protection/>
    </xf>
    <xf numFmtId="0" fontId="8" fillId="0" borderId="10" xfId="58" applyFont="1" applyFill="1" applyBorder="1" applyAlignment="1" applyProtection="1">
      <alignment horizontal="left" vertical="center" indent="2"/>
      <protection/>
    </xf>
    <xf numFmtId="0" fontId="6" fillId="0" borderId="18" xfId="58" applyFont="1" applyFill="1" applyBorder="1" applyAlignment="1" applyProtection="1">
      <alignment vertical="center"/>
      <protection/>
    </xf>
    <xf numFmtId="0" fontId="8" fillId="0" borderId="18" xfId="58" applyFont="1" applyFill="1" applyBorder="1" applyAlignment="1" applyProtection="1">
      <alignment horizontal="left" vertical="center" indent="2"/>
      <protection/>
    </xf>
    <xf numFmtId="0" fontId="8" fillId="0" borderId="18" xfId="58" applyFont="1" applyFill="1" applyBorder="1" applyAlignment="1" applyProtection="1">
      <alignment horizontal="center" vertical="center"/>
      <protection/>
    </xf>
    <xf numFmtId="0" fontId="8" fillId="0" borderId="25" xfId="58" applyNumberFormat="1" applyFont="1" applyFill="1" applyBorder="1" applyAlignment="1" applyProtection="1">
      <alignment horizontal="left" vertical="center" indent="1"/>
      <protection/>
    </xf>
    <xf numFmtId="0" fontId="8" fillId="0" borderId="25"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1"/>
      <protection/>
    </xf>
    <xf numFmtId="0" fontId="8" fillId="4" borderId="4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3"/>
      <protection/>
    </xf>
    <xf numFmtId="0" fontId="8" fillId="0" borderId="10" xfId="58" applyFont="1" applyFill="1" applyBorder="1" applyAlignment="1" applyProtection="1">
      <alignment horizontal="left" vertical="center" indent="3"/>
      <protection/>
    </xf>
    <xf numFmtId="0" fontId="8" fillId="0" borderId="18" xfId="58" applyFont="1" applyFill="1" applyBorder="1" applyAlignment="1" applyProtection="1">
      <alignment horizontal="left" vertical="center" indent="3"/>
      <protection/>
    </xf>
    <xf numFmtId="0" fontId="8" fillId="0" borderId="26" xfId="58" applyFont="1" applyFill="1" applyBorder="1" applyAlignment="1" applyProtection="1">
      <alignment horizontal="left" vertical="center" indent="2"/>
      <protection/>
    </xf>
    <xf numFmtId="0" fontId="8" fillId="0" borderId="26" xfId="58" applyFont="1" applyFill="1" applyBorder="1" applyAlignment="1" applyProtection="1">
      <alignment horizontal="center" vertical="center"/>
      <protection/>
    </xf>
    <xf numFmtId="0" fontId="6" fillId="0" borderId="12" xfId="61" applyFont="1" applyFill="1" applyBorder="1" applyAlignment="1" applyProtection="1">
      <alignment horizontal="left" vertical="center"/>
      <protection/>
    </xf>
    <xf numFmtId="0" fontId="6" fillId="4" borderId="11" xfId="61" applyFont="1" applyFill="1" applyBorder="1" applyAlignment="1" applyProtection="1">
      <alignment horizontal="left" vertical="center"/>
      <protection/>
    </xf>
    <xf numFmtId="0" fontId="6" fillId="4" borderId="18" xfId="58" applyFont="1" applyFill="1" applyBorder="1" applyAlignment="1" applyProtection="1">
      <alignment horizontal="left" vertical="center"/>
      <protection/>
    </xf>
    <xf numFmtId="0" fontId="6" fillId="4" borderId="23" xfId="58" applyFont="1" applyFill="1" applyBorder="1" applyAlignment="1" applyProtection="1">
      <alignment horizontal="left" vertical="center"/>
      <protection/>
    </xf>
    <xf numFmtId="0" fontId="6" fillId="4" borderId="10" xfId="58" applyFont="1" applyFill="1" applyBorder="1" applyAlignment="1" applyProtection="1">
      <alignment vertical="center"/>
      <protection/>
    </xf>
    <xf numFmtId="0" fontId="6" fillId="0" borderId="18" xfId="58" applyFont="1" applyFill="1" applyBorder="1" applyAlignment="1" applyProtection="1">
      <alignment horizontal="left" vertical="center"/>
      <protection/>
    </xf>
    <xf numFmtId="0" fontId="8" fillId="0" borderId="25" xfId="58" applyNumberFormat="1" applyFont="1" applyFill="1" applyBorder="1" applyAlignment="1" applyProtection="1">
      <alignment horizontal="left" vertical="center" indent="2"/>
      <protection/>
    </xf>
    <xf numFmtId="0" fontId="8" fillId="0" borderId="18"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2"/>
      <protection/>
    </xf>
    <xf numFmtId="0" fontId="6" fillId="4" borderId="10" xfId="58" applyFont="1" applyFill="1" applyBorder="1" applyAlignment="1" applyProtection="1">
      <alignment horizontal="left" vertical="center"/>
      <protection/>
    </xf>
    <xf numFmtId="0" fontId="6" fillId="0" borderId="30" xfId="61" applyFont="1" applyFill="1" applyBorder="1" applyAlignment="1" applyProtection="1">
      <alignment horizontal="left" vertical="center"/>
      <protection/>
    </xf>
    <xf numFmtId="0" fontId="6" fillId="0" borderId="49" xfId="58" applyFont="1" applyFill="1" applyBorder="1" applyAlignment="1" applyProtection="1">
      <alignment horizontal="left" vertical="center"/>
      <protection/>
    </xf>
    <xf numFmtId="0" fontId="8" fillId="0" borderId="19" xfId="58" applyFont="1" applyFill="1" applyBorder="1" applyAlignment="1" applyProtection="1">
      <alignment horizontal="left" vertical="center" indent="2"/>
      <protection/>
    </xf>
    <xf numFmtId="0" fontId="8" fillId="0" borderId="19" xfId="58" applyFont="1" applyFill="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19" fillId="0" borderId="57"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20" borderId="55" xfId="0" applyFont="1" applyFill="1" applyBorder="1" applyAlignment="1" applyProtection="1">
      <alignment horizontal="left" vertical="center"/>
      <protection/>
    </xf>
    <xf numFmtId="0" fontId="4" fillId="20" borderId="52" xfId="0" applyFont="1" applyFill="1" applyBorder="1" applyAlignment="1" applyProtection="1">
      <alignment/>
      <protection/>
    </xf>
    <xf numFmtId="0" fontId="3" fillId="20" borderId="11" xfId="0" applyFont="1" applyFill="1" applyBorder="1" applyAlignment="1" applyProtection="1">
      <alignment horizontal="left" vertical="center"/>
      <protection/>
    </xf>
    <xf numFmtId="1" fontId="4" fillId="20" borderId="52" xfId="0" applyNumberFormat="1" applyFont="1" applyFill="1" applyBorder="1" applyAlignment="1" applyProtection="1">
      <alignment horizontal="right" vertical="center"/>
      <protection/>
    </xf>
    <xf numFmtId="0" fontId="14" fillId="0" borderId="10" xfId="0" applyFont="1" applyFill="1" applyBorder="1" applyAlignment="1" applyProtection="1" quotePrefix="1">
      <alignment horizontal="left" vertical="center" indent="1"/>
      <protection/>
    </xf>
    <xf numFmtId="0" fontId="41" fillId="0" borderId="0" xfId="0" applyFont="1" applyBorder="1" applyAlignment="1" applyProtection="1">
      <alignment horizontal="center" vertical="center"/>
      <protection locked="0"/>
    </xf>
    <xf numFmtId="0" fontId="41" fillId="0" borderId="52" xfId="0" applyFont="1" applyBorder="1" applyAlignment="1" applyProtection="1">
      <alignment horizontal="center" vertical="center"/>
      <protection locked="0"/>
    </xf>
    <xf numFmtId="0" fontId="42" fillId="0" borderId="28" xfId="0" applyFont="1" applyFill="1" applyBorder="1" applyAlignment="1" applyProtection="1">
      <alignment horizontal="left"/>
      <protection locked="0"/>
    </xf>
    <xf numFmtId="0" fontId="4" fillId="0" borderId="22" xfId="0" applyFont="1" applyFill="1" applyBorder="1" applyAlignment="1" applyProtection="1">
      <alignment/>
      <protection locked="0"/>
    </xf>
    <xf numFmtId="0" fontId="4" fillId="0" borderId="51" xfId="0" applyFont="1" applyFill="1" applyBorder="1" applyAlignment="1" applyProtection="1">
      <alignment/>
      <protection locked="0"/>
    </xf>
    <xf numFmtId="0" fontId="4" fillId="0" borderId="0" xfId="0" applyFont="1" applyFill="1" applyAlignment="1" applyProtection="1">
      <alignment horizontal="left"/>
      <protection/>
    </xf>
    <xf numFmtId="0" fontId="8" fillId="0" borderId="22" xfId="0" applyFont="1" applyFill="1" applyBorder="1" applyAlignment="1" applyProtection="1">
      <alignment horizontal="center" vertical="center"/>
      <protection locked="0"/>
    </xf>
    <xf numFmtId="0" fontId="6" fillId="0" borderId="56" xfId="61" applyFont="1" applyFill="1" applyBorder="1" applyAlignment="1" applyProtection="1">
      <alignment horizontal="center" vertical="center"/>
      <protection/>
    </xf>
    <xf numFmtId="200" fontId="22" fillId="4" borderId="18" xfId="61" applyNumberFormat="1" applyFont="1" applyFill="1" applyBorder="1" applyAlignment="1" applyProtection="1">
      <alignment horizontal="right" vertical="center"/>
      <protection locked="0"/>
    </xf>
    <xf numFmtId="200" fontId="22" fillId="4" borderId="28" xfId="61" applyNumberFormat="1" applyFont="1" applyFill="1" applyBorder="1" applyAlignment="1" applyProtection="1">
      <alignment horizontal="right" vertical="center"/>
      <protection locked="0"/>
    </xf>
    <xf numFmtId="200" fontId="22" fillId="4" borderId="36" xfId="61" applyNumberFormat="1" applyFont="1" applyFill="1" applyBorder="1" applyAlignment="1" applyProtection="1">
      <alignment horizontal="right" vertical="center"/>
      <protection locked="0"/>
    </xf>
    <xf numFmtId="200" fontId="22" fillId="0" borderId="18" xfId="61" applyNumberFormat="1" applyFont="1" applyFill="1" applyBorder="1" applyAlignment="1" applyProtection="1">
      <alignment horizontal="right" vertical="center"/>
      <protection locked="0"/>
    </xf>
    <xf numFmtId="200" fontId="22" fillId="0" borderId="28" xfId="61" applyNumberFormat="1" applyFont="1" applyFill="1" applyBorder="1" applyAlignment="1" applyProtection="1">
      <alignment horizontal="right" vertical="center"/>
      <protection locked="0"/>
    </xf>
    <xf numFmtId="200" fontId="22" fillId="0" borderId="36" xfId="61" applyNumberFormat="1" applyFont="1" applyFill="1" applyBorder="1" applyAlignment="1" applyProtection="1">
      <alignment horizontal="right" vertical="center"/>
      <protection locked="0"/>
    </xf>
    <xf numFmtId="200" fontId="22" fillId="24" borderId="26" xfId="61" applyNumberFormat="1" applyFont="1" applyFill="1" applyBorder="1" applyAlignment="1" applyProtection="1">
      <alignment horizontal="right" vertical="center"/>
      <protection locked="0"/>
    </xf>
    <xf numFmtId="200" fontId="22" fillId="24" borderId="41" xfId="61" applyNumberFormat="1" applyFont="1" applyFill="1" applyBorder="1" applyAlignment="1" applyProtection="1">
      <alignment horizontal="right" vertical="center"/>
      <protection locked="0"/>
    </xf>
    <xf numFmtId="200" fontId="22" fillId="24" borderId="39" xfId="61" applyNumberFormat="1" applyFont="1" applyFill="1" applyBorder="1" applyAlignment="1" applyProtection="1">
      <alignment horizontal="right" vertical="center"/>
      <protection locked="0"/>
    </xf>
    <xf numFmtId="200" fontId="22" fillId="0" borderId="26" xfId="61" applyNumberFormat="1" applyFont="1" applyFill="1" applyBorder="1" applyAlignment="1" applyProtection="1">
      <alignment horizontal="right" vertical="center"/>
      <protection locked="0"/>
    </xf>
    <xf numFmtId="200" fontId="22" fillId="0" borderId="41" xfId="61" applyNumberFormat="1" applyFont="1" applyFill="1" applyBorder="1" applyAlignment="1" applyProtection="1">
      <alignment horizontal="right" vertical="center"/>
      <protection locked="0"/>
    </xf>
    <xf numFmtId="200" fontId="22" fillId="0" borderId="39" xfId="61" applyNumberFormat="1" applyFont="1" applyFill="1" applyBorder="1" applyAlignment="1" applyProtection="1">
      <alignment horizontal="right" vertical="center"/>
      <protection locked="0"/>
    </xf>
    <xf numFmtId="200" fontId="22" fillId="0" borderId="49" xfId="61" applyNumberFormat="1" applyFont="1" applyFill="1" applyBorder="1" applyAlignment="1" applyProtection="1">
      <alignment horizontal="right" vertical="center"/>
      <protection locked="0"/>
    </xf>
    <xf numFmtId="200" fontId="22" fillId="0" borderId="58" xfId="61" applyNumberFormat="1" applyFont="1" applyFill="1" applyBorder="1" applyAlignment="1" applyProtection="1">
      <alignment horizontal="right" vertical="center"/>
      <protection locked="0"/>
    </xf>
    <xf numFmtId="200" fontId="22" fillId="0" borderId="59" xfId="61" applyNumberFormat="1" applyFont="1" applyFill="1" applyBorder="1" applyAlignment="1" applyProtection="1">
      <alignment horizontal="right" vertical="center"/>
      <protection locked="0"/>
    </xf>
    <xf numFmtId="200" fontId="36" fillId="0" borderId="39" xfId="0" applyNumberFormat="1" applyFont="1" applyFill="1" applyBorder="1" applyAlignment="1" applyProtection="1">
      <alignment horizontal="right" vertical="center"/>
      <protection locked="0"/>
    </xf>
    <xf numFmtId="200" fontId="36" fillId="0" borderId="36" xfId="0" applyNumberFormat="1" applyFont="1" applyFill="1" applyBorder="1" applyAlignment="1" applyProtection="1">
      <alignment horizontal="right" vertical="center"/>
      <protection locked="0"/>
    </xf>
    <xf numFmtId="200" fontId="36" fillId="0" borderId="59" xfId="0" applyNumberFormat="1" applyFont="1" applyFill="1" applyBorder="1" applyAlignment="1" applyProtection="1">
      <alignment horizontal="right" vertical="center"/>
      <protection locked="0"/>
    </xf>
    <xf numFmtId="200" fontId="13" fillId="4" borderId="26" xfId="0" applyNumberFormat="1" applyFont="1" applyFill="1" applyBorder="1" applyAlignment="1" applyProtection="1">
      <alignment horizontal="right" vertical="center"/>
      <protection locked="0"/>
    </xf>
    <xf numFmtId="200" fontId="13" fillId="4" borderId="41" xfId="0" applyNumberFormat="1" applyFont="1" applyFill="1" applyBorder="1" applyAlignment="1" applyProtection="1">
      <alignment horizontal="right" vertical="center"/>
      <protection locked="0"/>
    </xf>
    <xf numFmtId="0" fontId="14" fillId="0" borderId="31"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49" fontId="3" fillId="0" borderId="11"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1" xfId="0" applyNumberFormat="1" applyFont="1" applyFill="1" applyBorder="1" applyAlignment="1" applyProtection="1">
      <alignment horizontal="left" vertical="center"/>
      <protection/>
    </xf>
    <xf numFmtId="49" fontId="3" fillId="0" borderId="13" xfId="0" applyNumberFormat="1" applyFont="1" applyFill="1" applyBorder="1" applyAlignment="1" applyProtection="1">
      <alignment horizontal="left" vertical="center"/>
      <protection/>
    </xf>
    <xf numFmtId="49" fontId="3" fillId="0" borderId="56"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xf>
    <xf numFmtId="0" fontId="14" fillId="0" borderId="31" xfId="0" applyFont="1" applyFill="1" applyBorder="1" applyAlignment="1" applyProtection="1">
      <alignment horizontal="center" vertical="center"/>
      <protection/>
    </xf>
    <xf numFmtId="0" fontId="14" fillId="0" borderId="57"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0" fontId="13" fillId="0" borderId="19" xfId="0" applyFont="1" applyFill="1" applyBorder="1" applyAlignment="1" applyProtection="1">
      <alignment horizontal="center" vertical="center"/>
      <protection/>
    </xf>
    <xf numFmtId="0" fontId="3" fillId="0" borderId="0" xfId="0" applyFont="1" applyFill="1" applyAlignment="1" applyProtection="1">
      <alignment/>
      <protection locked="0"/>
    </xf>
    <xf numFmtId="0" fontId="4" fillId="25" borderId="60" xfId="0" applyFont="1" applyFill="1" applyBorder="1" applyAlignment="1" applyProtection="1">
      <alignment vertical="center"/>
      <protection/>
    </xf>
    <xf numFmtId="3" fontId="4" fillId="25" borderId="27" xfId="0" applyNumberFormat="1" applyFont="1" applyFill="1" applyBorder="1" applyAlignment="1" applyProtection="1">
      <alignment vertical="center"/>
      <protection/>
    </xf>
    <xf numFmtId="0" fontId="4" fillId="25" borderId="27" xfId="0" applyFont="1" applyFill="1" applyBorder="1" applyAlignment="1" applyProtection="1">
      <alignment/>
      <protection/>
    </xf>
    <xf numFmtId="0" fontId="4" fillId="25" borderId="61" xfId="0" applyFont="1" applyFill="1" applyBorder="1" applyAlignment="1" applyProtection="1">
      <alignment/>
      <protection/>
    </xf>
    <xf numFmtId="0" fontId="3" fillId="0" borderId="44"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3" fontId="4" fillId="0" borderId="0" xfId="0" applyNumberFormat="1" applyFont="1" applyBorder="1" applyAlignment="1" applyProtection="1">
      <alignment vertical="center"/>
      <protection/>
    </xf>
    <xf numFmtId="3" fontId="4" fillId="0" borderId="0" xfId="0" applyNumberFormat="1" applyFont="1" applyBorder="1" applyAlignment="1" applyProtection="1">
      <alignment horizontal="right" vertical="center"/>
      <protection/>
    </xf>
    <xf numFmtId="0" fontId="4" fillId="0" borderId="0" xfId="0" applyFont="1" applyAlignment="1" applyProtection="1">
      <alignment/>
      <protection/>
    </xf>
    <xf numFmtId="0" fontId="4" fillId="0" borderId="35" xfId="0" applyFont="1" applyBorder="1" applyAlignment="1" applyProtection="1">
      <alignment/>
      <protection/>
    </xf>
    <xf numFmtId="0" fontId="4" fillId="0" borderId="0" xfId="0" applyFont="1" applyAlignment="1" applyProtection="1">
      <alignment horizontal="center"/>
      <protection/>
    </xf>
    <xf numFmtId="0" fontId="4" fillId="0" borderId="16" xfId="0" applyFont="1" applyBorder="1" applyAlignment="1" applyProtection="1">
      <alignment/>
      <protection/>
    </xf>
    <xf numFmtId="0" fontId="4" fillId="0" borderId="21" xfId="0" applyFont="1" applyBorder="1" applyAlignment="1" applyProtection="1">
      <alignment/>
      <protection/>
    </xf>
    <xf numFmtId="3" fontId="4" fillId="0" borderId="49" xfId="0" applyNumberFormat="1" applyFont="1" applyBorder="1" applyAlignment="1" applyProtection="1">
      <alignment horizontal="right" vertical="center"/>
      <protection/>
    </xf>
    <xf numFmtId="3" fontId="4" fillId="0" borderId="59" xfId="0" applyNumberFormat="1" applyFont="1" applyBorder="1" applyAlignment="1" applyProtection="1">
      <alignment horizontal="right" vertical="center"/>
      <protection/>
    </xf>
    <xf numFmtId="0" fontId="4" fillId="0" borderId="25" xfId="0" applyFont="1" applyBorder="1" applyAlignment="1" applyProtection="1">
      <alignment/>
      <protection/>
    </xf>
    <xf numFmtId="0" fontId="4" fillId="0" borderId="51" xfId="0" applyFont="1" applyBorder="1" applyAlignment="1" applyProtection="1">
      <alignment/>
      <protection/>
    </xf>
    <xf numFmtId="0" fontId="0" fillId="0" borderId="0" xfId="0" applyAlignment="1" applyProtection="1">
      <alignment/>
      <protection/>
    </xf>
    <xf numFmtId="0" fontId="4" fillId="0" borderId="0" xfId="0" applyFont="1" applyAlignment="1" applyProtection="1">
      <alignment horizontal="left"/>
      <protection/>
    </xf>
    <xf numFmtId="0" fontId="4" fillId="0" borderId="33" xfId="0" applyFont="1" applyBorder="1" applyAlignment="1" applyProtection="1">
      <alignment horizontal="center"/>
      <protection locked="0"/>
    </xf>
    <xf numFmtId="0" fontId="3" fillId="0" borderId="37" xfId="0" applyFont="1" applyBorder="1" applyAlignment="1" applyProtection="1">
      <alignment horizontal="left" vertical="center"/>
      <protection locked="0"/>
    </xf>
    <xf numFmtId="0" fontId="3" fillId="0" borderId="13"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3" fillId="0" borderId="56" xfId="0" applyFont="1" applyBorder="1" applyAlignment="1" applyProtection="1">
      <alignment horizont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protection locked="0"/>
    </xf>
    <xf numFmtId="0" fontId="3" fillId="0" borderId="12" xfId="0" applyFont="1" applyBorder="1" applyAlignment="1" applyProtection="1">
      <alignment horizontal="center" vertical="center"/>
      <protection locked="0"/>
    </xf>
    <xf numFmtId="0" fontId="4" fillId="0" borderId="20" xfId="0" applyFont="1" applyBorder="1" applyAlignment="1" applyProtection="1">
      <alignment horizontal="left"/>
      <protection locked="0"/>
    </xf>
    <xf numFmtId="0" fontId="3" fillId="0" borderId="10"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14" fillId="0" borderId="10" xfId="0" applyFont="1" applyFill="1" applyBorder="1" applyAlignment="1" applyProtection="1">
      <alignment horizontal="left" vertical="center" indent="2"/>
      <protection locked="0"/>
    </xf>
    <xf numFmtId="0" fontId="4" fillId="0" borderId="46" xfId="0"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indent="2"/>
      <protection locked="0"/>
    </xf>
    <xf numFmtId="0" fontId="4" fillId="20" borderId="0" xfId="0" applyFont="1" applyFill="1" applyAlignment="1" applyProtection="1">
      <alignment vertical="center"/>
      <protection/>
    </xf>
    <xf numFmtId="0" fontId="44" fillId="0" borderId="0" xfId="0" applyFont="1" applyAlignment="1" applyProtection="1">
      <alignment/>
      <protection/>
    </xf>
    <xf numFmtId="0" fontId="43" fillId="0" borderId="0" xfId="0" applyFont="1" applyFill="1" applyAlignment="1" applyProtection="1" quotePrefix="1">
      <alignment/>
      <protection/>
    </xf>
    <xf numFmtId="0" fontId="43" fillId="0" borderId="0" xfId="0" applyFont="1" applyFill="1" applyAlignment="1" applyProtection="1">
      <alignment/>
      <protection/>
    </xf>
    <xf numFmtId="0" fontId="4" fillId="0" borderId="0" xfId="0" applyFont="1" applyFill="1" applyAlignment="1" applyProtection="1" quotePrefix="1">
      <alignment/>
      <protection/>
    </xf>
    <xf numFmtId="0" fontId="19" fillId="0" borderId="0" xfId="0" applyFont="1" applyFill="1" applyAlignment="1" applyProtection="1">
      <alignment/>
      <protection/>
    </xf>
    <xf numFmtId="49" fontId="4" fillId="0" borderId="0" xfId="0" applyNumberFormat="1" applyFont="1" applyFill="1" applyAlignment="1" applyProtection="1">
      <alignment/>
      <protection/>
    </xf>
    <xf numFmtId="0" fontId="4" fillId="0" borderId="63" xfId="0" applyFont="1" applyFill="1" applyBorder="1" applyAlignment="1" applyProtection="1">
      <alignment/>
      <protection/>
    </xf>
    <xf numFmtId="0" fontId="4" fillId="0" borderId="64" xfId="0"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51" xfId="0" applyNumberFormat="1" applyFont="1" applyFill="1" applyBorder="1" applyAlignment="1" applyProtection="1">
      <alignment/>
      <protection/>
    </xf>
    <xf numFmtId="0" fontId="4" fillId="0" borderId="18" xfId="0" applyFont="1" applyFill="1" applyBorder="1" applyAlignment="1" applyProtection="1">
      <alignment/>
      <protection/>
    </xf>
    <xf numFmtId="0" fontId="4" fillId="0" borderId="36" xfId="0" applyFont="1" applyFill="1" applyBorder="1" applyAlignment="1" applyProtection="1">
      <alignment/>
      <protection/>
    </xf>
    <xf numFmtId="0" fontId="4" fillId="4" borderId="0" xfId="0" applyFont="1" applyFill="1" applyAlignment="1" applyProtection="1">
      <alignment vertical="center"/>
      <protection/>
    </xf>
    <xf numFmtId="0" fontId="4" fillId="4" borderId="0" xfId="0" applyFont="1" applyFill="1" applyAlignment="1" applyProtection="1">
      <alignment vertical="center"/>
      <protection/>
    </xf>
    <xf numFmtId="3" fontId="4" fillId="4" borderId="0" xfId="0" applyNumberFormat="1" applyFont="1" applyFill="1" applyAlignment="1" applyProtection="1">
      <alignment horizontal="right" vertical="center" wrapText="1"/>
      <protection/>
    </xf>
    <xf numFmtId="0" fontId="4" fillId="0" borderId="0" xfId="0" applyFont="1" applyFill="1" applyBorder="1" applyAlignment="1" applyProtection="1">
      <alignment horizontal="center" vertical="center"/>
      <protection/>
    </xf>
    <xf numFmtId="3" fontId="3" fillId="0" borderId="26" xfId="0" applyNumberFormat="1" applyFont="1" applyFill="1" applyBorder="1" applyAlignment="1" applyProtection="1">
      <alignment horizontal="right" vertical="center" wrapText="1"/>
      <protection/>
    </xf>
    <xf numFmtId="3" fontId="3" fillId="0" borderId="39" xfId="0" applyNumberFormat="1" applyFont="1" applyFill="1" applyBorder="1" applyAlignment="1" applyProtection="1">
      <alignment horizontal="right" vertical="center" wrapText="1"/>
      <protection/>
    </xf>
    <xf numFmtId="1" fontId="13" fillId="0" borderId="19" xfId="0" applyNumberFormat="1" applyFont="1" applyFill="1" applyBorder="1" applyAlignment="1" applyProtection="1">
      <alignment horizontal="right" vertical="center"/>
      <protection/>
    </xf>
    <xf numFmtId="1" fontId="13" fillId="0" borderId="65" xfId="0" applyNumberFormat="1" applyFont="1" applyFill="1" applyBorder="1" applyAlignment="1" applyProtection="1">
      <alignment horizontal="right" vertical="center"/>
      <protection/>
    </xf>
    <xf numFmtId="1" fontId="13" fillId="0" borderId="66"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2"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3" fontId="3" fillId="0" borderId="18" xfId="0" applyNumberFormat="1" applyFont="1" applyFill="1" applyBorder="1" applyAlignment="1" applyProtection="1">
      <alignment horizontal="right" vertical="center" wrapText="1"/>
      <protection/>
    </xf>
    <xf numFmtId="3" fontId="3" fillId="0" borderId="36" xfId="0" applyNumberFormat="1" applyFont="1" applyFill="1" applyBorder="1" applyAlignment="1" applyProtection="1">
      <alignment horizontal="right" vertical="center" wrapText="1"/>
      <protection/>
    </xf>
    <xf numFmtId="3" fontId="3" fillId="0" borderId="23" xfId="0" applyNumberFormat="1" applyFont="1" applyFill="1" applyBorder="1" applyAlignment="1" applyProtection="1">
      <alignment horizontal="right" vertical="center" wrapText="1"/>
      <protection/>
    </xf>
    <xf numFmtId="1" fontId="13" fillId="0" borderId="49" xfId="0" applyNumberFormat="1" applyFont="1" applyFill="1" applyBorder="1" applyAlignment="1" applyProtection="1">
      <alignment horizontal="right" vertical="center"/>
      <protection/>
    </xf>
    <xf numFmtId="1" fontId="13" fillId="0" borderId="59"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3" fontId="3" fillId="0" borderId="20" xfId="0" applyNumberFormat="1" applyFont="1" applyFill="1" applyBorder="1" applyAlignment="1" applyProtection="1">
      <alignment horizontal="right" vertical="center" wrapText="1"/>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3" fontId="3" fillId="0" borderId="34" xfId="0" applyNumberFormat="1" applyFont="1" applyFill="1" applyBorder="1" applyAlignment="1" applyProtection="1">
      <alignment horizontal="right" vertical="center" wrapText="1"/>
      <protection/>
    </xf>
    <xf numFmtId="0" fontId="0" fillId="0" borderId="0" xfId="0" applyFont="1" applyAlignment="1" applyProtection="1">
      <alignment/>
      <protection/>
    </xf>
    <xf numFmtId="0" fontId="4" fillId="25" borderId="60" xfId="0" applyFont="1" applyFill="1" applyBorder="1" applyAlignment="1" applyProtection="1">
      <alignment/>
      <protection/>
    </xf>
    <xf numFmtId="3" fontId="4" fillId="0" borderId="19" xfId="0" applyNumberFormat="1" applyFont="1" applyBorder="1" applyAlignment="1" applyProtection="1">
      <alignment horizontal="right" vertical="center"/>
      <protection/>
    </xf>
    <xf numFmtId="3" fontId="4" fillId="0" borderId="66" xfId="0" applyNumberFormat="1" applyFont="1" applyBorder="1" applyAlignment="1" applyProtection="1">
      <alignment horizontal="right" vertical="center"/>
      <protection/>
    </xf>
    <xf numFmtId="0" fontId="3" fillId="0" borderId="0" xfId="0" applyFont="1" applyBorder="1" applyAlignment="1" applyProtection="1">
      <alignment/>
      <protection/>
    </xf>
    <xf numFmtId="0" fontId="3" fillId="0" borderId="18" xfId="0" applyFont="1" applyBorder="1" applyAlignment="1" applyProtection="1">
      <alignment/>
      <protection/>
    </xf>
    <xf numFmtId="3" fontId="13" fillId="0" borderId="19" xfId="0" applyNumberFormat="1" applyFont="1" applyFill="1" applyBorder="1" applyAlignment="1" applyProtection="1">
      <alignment horizontal="right" vertical="center"/>
      <protection/>
    </xf>
    <xf numFmtId="3" fontId="13" fillId="0" borderId="66" xfId="0" applyNumberFormat="1"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locked="0"/>
    </xf>
    <xf numFmtId="0" fontId="14" fillId="0" borderId="41" xfId="0" applyFont="1" applyBorder="1" applyAlignment="1" applyProtection="1">
      <alignment vertic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11"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14" fillId="0" borderId="41" xfId="0" applyFont="1" applyBorder="1" applyAlignment="1" applyProtection="1">
      <alignment horizontal="left" vertical="center"/>
      <protection locked="0"/>
    </xf>
    <xf numFmtId="0" fontId="11" fillId="0" borderId="0" xfId="0" applyFont="1" applyBorder="1" applyAlignment="1" applyProtection="1">
      <alignment/>
      <protection locked="0"/>
    </xf>
    <xf numFmtId="0" fontId="14" fillId="0" borderId="41" xfId="0" applyFont="1" applyFill="1" applyBorder="1" applyAlignment="1" applyProtection="1">
      <alignment vertical="center"/>
      <protection locked="0"/>
    </xf>
    <xf numFmtId="0" fontId="6" fillId="0" borderId="16"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center"/>
      <protection locked="0"/>
    </xf>
    <xf numFmtId="0" fontId="14" fillId="0" borderId="67" xfId="0" applyFont="1" applyFill="1" applyBorder="1" applyAlignment="1" applyProtection="1">
      <alignment horizontal="center" vertical="center"/>
      <protection locked="0"/>
    </xf>
    <xf numFmtId="49" fontId="3" fillId="4" borderId="68" xfId="0" applyNumberFormat="1" applyFont="1" applyFill="1" applyBorder="1" applyAlignment="1" applyProtection="1">
      <alignment horizontal="left" vertical="center"/>
      <protection locked="0"/>
    </xf>
    <xf numFmtId="0" fontId="14" fillId="4" borderId="10" xfId="0" applyFont="1" applyFill="1" applyBorder="1" applyAlignment="1" applyProtection="1">
      <alignment horizontal="left" vertical="center"/>
      <protection locked="0"/>
    </xf>
    <xf numFmtId="200" fontId="13" fillId="4" borderId="18" xfId="0" applyNumberFormat="1" applyFont="1" applyFill="1" applyBorder="1" applyAlignment="1" applyProtection="1">
      <alignment horizontal="right" vertical="center"/>
      <protection locked="0"/>
    </xf>
    <xf numFmtId="49" fontId="3" fillId="0" borderId="68" xfId="0" applyNumberFormat="1"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2"/>
      <protection locked="0"/>
    </xf>
    <xf numFmtId="49" fontId="3" fillId="0" borderId="69"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3"/>
      <protection locked="0"/>
    </xf>
    <xf numFmtId="0" fontId="14" fillId="4" borderId="26" xfId="0" applyFont="1" applyFill="1" applyBorder="1" applyAlignment="1" applyProtection="1">
      <alignment horizontal="left" vertical="center"/>
      <protection locked="0"/>
    </xf>
    <xf numFmtId="49" fontId="3" fillId="4" borderId="70" xfId="0" applyNumberFormat="1" applyFont="1" applyFill="1" applyBorder="1" applyAlignment="1" applyProtection="1">
      <alignment horizontal="left"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4" fillId="0" borderId="18" xfId="0" applyFont="1" applyFill="1" applyBorder="1" applyAlignment="1" applyProtection="1">
      <alignment horizontal="left" vertical="center" indent="2"/>
      <protection locked="0"/>
    </xf>
    <xf numFmtId="0" fontId="14" fillId="0" borderId="10" xfId="0" applyFont="1" applyFill="1" applyBorder="1" applyAlignment="1" applyProtection="1" quotePrefix="1">
      <alignment horizontal="left" vertical="center" indent="1"/>
      <protection locked="0"/>
    </xf>
    <xf numFmtId="0" fontId="14" fillId="0" borderId="18" xfId="0" applyFont="1" applyFill="1" applyBorder="1" applyAlignment="1" applyProtection="1">
      <alignment horizontal="left" vertical="center" indent="2"/>
      <protection locked="0"/>
    </xf>
    <xf numFmtId="49" fontId="3" fillId="4" borderId="29" xfId="0" applyNumberFormat="1" applyFont="1" applyFill="1" applyBorder="1" applyAlignment="1" applyProtection="1">
      <alignment horizontal="left" vertical="center"/>
      <protection locked="0"/>
    </xf>
    <xf numFmtId="49" fontId="3" fillId="0" borderId="29" xfId="0" applyNumberFormat="1" applyFont="1" applyFill="1" applyBorder="1" applyAlignment="1" applyProtection="1">
      <alignment horizontal="left" vertical="center"/>
      <protection locked="0"/>
    </xf>
    <xf numFmtId="0" fontId="14" fillId="0" borderId="19" xfId="0" applyFont="1" applyFill="1" applyBorder="1" applyAlignment="1" applyProtection="1">
      <alignment horizontal="left" vertical="center" indent="1"/>
      <protection locked="0"/>
    </xf>
    <xf numFmtId="49" fontId="3" fillId="0" borderId="71"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1"/>
      <protection locked="0"/>
    </xf>
    <xf numFmtId="200" fontId="13" fillId="4" borderId="49" xfId="0" applyNumberFormat="1" applyFont="1" applyFill="1" applyBorder="1" applyAlignment="1" applyProtection="1">
      <alignment horizontal="right" vertical="center"/>
      <protection locked="0"/>
    </xf>
    <xf numFmtId="0" fontId="14" fillId="0" borderId="10" xfId="0" applyFont="1" applyFill="1" applyBorder="1" applyAlignment="1" applyProtection="1" quotePrefix="1">
      <alignment horizontal="left" vertical="center" indent="2"/>
      <protection locked="0"/>
    </xf>
    <xf numFmtId="49" fontId="3" fillId="0" borderId="72" xfId="0" applyNumberFormat="1" applyFont="1" applyFill="1" applyBorder="1" applyAlignment="1" applyProtection="1">
      <alignment horizontal="left" vertical="center"/>
      <protection locked="0"/>
    </xf>
    <xf numFmtId="0" fontId="8" fillId="0" borderId="0" xfId="0" applyFont="1" applyFill="1" applyAlignment="1" applyProtection="1">
      <alignment/>
      <protection/>
    </xf>
    <xf numFmtId="0" fontId="0" fillId="0" borderId="18" xfId="0" applyBorder="1" applyAlignment="1" applyProtection="1">
      <alignment/>
      <protection/>
    </xf>
    <xf numFmtId="0" fontId="4" fillId="0" borderId="25" xfId="0" applyFont="1" applyFill="1" applyBorder="1" applyAlignment="1" applyProtection="1">
      <alignment/>
      <protection/>
    </xf>
    <xf numFmtId="0" fontId="3" fillId="0" borderId="15"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4" fillId="0" borderId="14" xfId="0" applyFont="1" applyFill="1" applyBorder="1" applyAlignment="1" applyProtection="1">
      <alignment/>
      <protection locked="0"/>
    </xf>
    <xf numFmtId="0" fontId="41" fillId="0" borderId="64" xfId="0" applyFont="1" applyBorder="1" applyAlignment="1" applyProtection="1">
      <alignment vertical="center"/>
      <protection locked="0"/>
    </xf>
    <xf numFmtId="0" fontId="3" fillId="0" borderId="13" xfId="0" applyFont="1" applyFill="1" applyBorder="1" applyAlignment="1" applyProtection="1">
      <alignment horizontal="center"/>
      <protection locked="0"/>
    </xf>
    <xf numFmtId="0" fontId="19" fillId="0" borderId="0" xfId="0" applyFont="1" applyFill="1" applyBorder="1" applyAlignment="1" applyProtection="1">
      <alignment horizontal="center" vertical="center"/>
      <protection locked="0"/>
    </xf>
    <xf numFmtId="0" fontId="3" fillId="0" borderId="41"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2" fillId="0" borderId="0" xfId="0" applyFont="1" applyBorder="1" applyAlignment="1" applyProtection="1">
      <alignment vertical="center"/>
      <protection locked="0"/>
    </xf>
    <xf numFmtId="0" fontId="3" fillId="0" borderId="52" xfId="0" applyFont="1" applyFill="1" applyBorder="1" applyAlignment="1" applyProtection="1">
      <alignment vertical="center"/>
      <protection locked="0"/>
    </xf>
    <xf numFmtId="0" fontId="42" fillId="0" borderId="0" xfId="0" applyFont="1" applyBorder="1" applyAlignment="1" applyProtection="1">
      <alignment horizontal="left" vertical="center"/>
      <protection locked="0"/>
    </xf>
    <xf numFmtId="0" fontId="24" fillId="0" borderId="52" xfId="0" applyFont="1" applyBorder="1" applyAlignment="1" applyProtection="1">
      <alignment horizontal="left" vertical="center"/>
      <protection locked="0"/>
    </xf>
    <xf numFmtId="0" fontId="4" fillId="0" borderId="52" xfId="0" applyFont="1" applyFill="1" applyBorder="1" applyAlignment="1" applyProtection="1">
      <alignment/>
      <protection locked="0"/>
    </xf>
    <xf numFmtId="0" fontId="14" fillId="0" borderId="56" xfId="0" applyFont="1" applyFill="1" applyBorder="1" applyAlignment="1" applyProtection="1">
      <alignment horizontal="center" vertical="center"/>
      <protection locked="0"/>
    </xf>
    <xf numFmtId="0" fontId="3" fillId="20" borderId="13"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protection locked="0"/>
    </xf>
    <xf numFmtId="0" fontId="14" fillId="0" borderId="11" xfId="0" applyFont="1" applyBorder="1" applyAlignment="1" applyProtection="1">
      <alignment horizontal="left" vertical="center" indent="1"/>
      <protection locked="0"/>
    </xf>
    <xf numFmtId="0" fontId="14" fillId="0" borderId="73"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indent="2"/>
      <protection locked="0"/>
    </xf>
    <xf numFmtId="0" fontId="14" fillId="0" borderId="11" xfId="0" applyFont="1" applyFill="1" applyBorder="1" applyAlignment="1" applyProtection="1">
      <alignment vertical="center"/>
      <protection locked="0"/>
    </xf>
    <xf numFmtId="0" fontId="14" fillId="0" borderId="18" xfId="0" applyFont="1" applyFill="1" applyBorder="1" applyAlignment="1" applyProtection="1">
      <alignment vertical="center"/>
      <protection locked="0"/>
    </xf>
    <xf numFmtId="0" fontId="14" fillId="0" borderId="26" xfId="0" applyFont="1" applyFill="1" applyBorder="1" applyAlignment="1" applyProtection="1">
      <alignment vertical="center"/>
      <protection locked="0"/>
    </xf>
    <xf numFmtId="0" fontId="14" fillId="0" borderId="38" xfId="0" applyFont="1" applyFill="1" applyBorder="1" applyAlignment="1" applyProtection="1">
      <alignment vertical="center"/>
      <protection locked="0"/>
    </xf>
    <xf numFmtId="0" fontId="14" fillId="0" borderId="12" xfId="0" applyFont="1" applyFill="1" applyBorder="1" applyAlignment="1" applyProtection="1">
      <alignment vertical="center"/>
      <protection locked="0"/>
    </xf>
    <xf numFmtId="0" fontId="14" fillId="0" borderId="56" xfId="0" applyFont="1" applyFill="1" applyBorder="1" applyAlignment="1" applyProtection="1">
      <alignment horizontal="left" vertical="center"/>
      <protection locked="0"/>
    </xf>
    <xf numFmtId="0" fontId="14" fillId="20" borderId="13"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protection locked="0"/>
    </xf>
    <xf numFmtId="0" fontId="14" fillId="0" borderId="38"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center" indent="1"/>
      <protection locked="0"/>
    </xf>
    <xf numFmtId="0" fontId="14" fillId="0" borderId="17" xfId="0" applyFont="1" applyFill="1" applyBorder="1" applyAlignment="1" applyProtection="1">
      <alignment horizontal="left" vertical="center"/>
      <protection locked="0"/>
    </xf>
    <xf numFmtId="0" fontId="8" fillId="0" borderId="0" xfId="61" applyFont="1" applyFill="1" applyProtection="1">
      <alignment/>
      <protection/>
    </xf>
    <xf numFmtId="0" fontId="9" fillId="0" borderId="0" xfId="61" applyFont="1" applyFill="1" applyProtection="1">
      <alignment/>
      <protection/>
    </xf>
    <xf numFmtId="0" fontId="8" fillId="0" borderId="0" xfId="61" applyFont="1" applyFill="1" applyAlignment="1" applyProtection="1">
      <alignment/>
      <protection/>
    </xf>
    <xf numFmtId="0" fontId="8" fillId="0" borderId="0" xfId="61" applyFont="1" applyFill="1" applyProtection="1" quotePrefix="1">
      <alignment/>
      <protection/>
    </xf>
    <xf numFmtId="0" fontId="6" fillId="0" borderId="10" xfId="61" applyFont="1" applyFill="1" applyBorder="1" applyAlignment="1" applyProtection="1">
      <alignment horizontal="center"/>
      <protection/>
    </xf>
    <xf numFmtId="0" fontId="6" fillId="0" borderId="18" xfId="61" applyFont="1" applyFill="1" applyBorder="1" applyAlignment="1" applyProtection="1">
      <alignment horizontal="center"/>
      <protection/>
    </xf>
    <xf numFmtId="3" fontId="30" fillId="4" borderId="18" xfId="61" applyNumberFormat="1" applyFont="1" applyFill="1" applyBorder="1" applyAlignment="1" applyProtection="1">
      <alignment vertical="center"/>
      <protection/>
    </xf>
    <xf numFmtId="3" fontId="30" fillId="4" borderId="22" xfId="61" applyNumberFormat="1" applyFont="1" applyFill="1" applyBorder="1" applyAlignment="1" applyProtection="1">
      <alignment vertical="center"/>
      <protection/>
    </xf>
    <xf numFmtId="3" fontId="30" fillId="4" borderId="28" xfId="61" applyNumberFormat="1" applyFont="1" applyFill="1" applyBorder="1" applyAlignment="1" applyProtection="1">
      <alignment vertical="center"/>
      <protection/>
    </xf>
    <xf numFmtId="3" fontId="30" fillId="4" borderId="36" xfId="61" applyNumberFormat="1" applyFont="1" applyFill="1" applyBorder="1" applyAlignment="1" applyProtection="1">
      <alignment vertical="center"/>
      <protection/>
    </xf>
    <xf numFmtId="3" fontId="30" fillId="0" borderId="18" xfId="61" applyNumberFormat="1" applyFont="1" applyFill="1" applyBorder="1" applyAlignment="1" applyProtection="1">
      <alignment vertical="center"/>
      <protection/>
    </xf>
    <xf numFmtId="3" fontId="30" fillId="0" borderId="22" xfId="61" applyNumberFormat="1" applyFont="1" applyFill="1" applyBorder="1" applyAlignment="1" applyProtection="1">
      <alignment vertical="center"/>
      <protection/>
    </xf>
    <xf numFmtId="3" fontId="30" fillId="0" borderId="28" xfId="61" applyNumberFormat="1" applyFont="1" applyFill="1" applyBorder="1" applyAlignment="1" applyProtection="1">
      <alignment vertical="center"/>
      <protection/>
    </xf>
    <xf numFmtId="3" fontId="30" fillId="0" borderId="36" xfId="61" applyNumberFormat="1" applyFont="1" applyFill="1" applyBorder="1" applyAlignment="1" applyProtection="1">
      <alignment vertical="center"/>
      <protection/>
    </xf>
    <xf numFmtId="1" fontId="22" fillId="0" borderId="18" xfId="61" applyNumberFormat="1" applyFont="1" applyFill="1" applyBorder="1" applyAlignment="1" applyProtection="1">
      <alignment horizontal="right" vertical="center"/>
      <protection/>
    </xf>
    <xf numFmtId="3" fontId="30" fillId="0" borderId="26" xfId="61" applyNumberFormat="1" applyFont="1" applyFill="1" applyBorder="1" applyAlignment="1" applyProtection="1">
      <alignment vertical="center"/>
      <protection/>
    </xf>
    <xf numFmtId="3" fontId="30" fillId="0" borderId="44" xfId="61" applyNumberFormat="1" applyFont="1" applyFill="1" applyBorder="1" applyAlignment="1" applyProtection="1">
      <alignment vertical="center"/>
      <protection/>
    </xf>
    <xf numFmtId="3" fontId="30" fillId="0" borderId="41" xfId="61" applyNumberFormat="1" applyFont="1" applyFill="1" applyBorder="1" applyAlignment="1" applyProtection="1">
      <alignment vertical="center"/>
      <protection/>
    </xf>
    <xf numFmtId="3" fontId="30" fillId="0" borderId="39" xfId="61" applyNumberFormat="1" applyFont="1" applyFill="1" applyBorder="1" applyAlignment="1" applyProtection="1">
      <alignment vertical="center"/>
      <protection/>
    </xf>
    <xf numFmtId="1" fontId="22" fillId="0" borderId="23" xfId="61" applyNumberFormat="1" applyFont="1" applyFill="1" applyBorder="1" applyAlignment="1" applyProtection="1">
      <alignment horizontal="right" vertical="center"/>
      <protection/>
    </xf>
    <xf numFmtId="1" fontId="22" fillId="0" borderId="26" xfId="61" applyNumberFormat="1" applyFont="1" applyFill="1" applyBorder="1" applyAlignment="1" applyProtection="1">
      <alignment horizontal="right" vertical="center"/>
      <protection/>
    </xf>
    <xf numFmtId="3" fontId="30" fillId="0" borderId="49" xfId="61" applyNumberFormat="1" applyFont="1" applyFill="1" applyBorder="1" applyAlignment="1" applyProtection="1">
      <alignment vertical="center"/>
      <protection/>
    </xf>
    <xf numFmtId="3" fontId="30" fillId="0" borderId="58" xfId="61" applyNumberFormat="1" applyFont="1" applyFill="1" applyBorder="1" applyAlignment="1" applyProtection="1">
      <alignment vertical="center"/>
      <protection/>
    </xf>
    <xf numFmtId="3" fontId="30" fillId="0" borderId="59" xfId="61" applyNumberFormat="1" applyFont="1" applyFill="1" applyBorder="1" applyAlignment="1" applyProtection="1">
      <alignment vertical="center"/>
      <protection/>
    </xf>
    <xf numFmtId="1" fontId="22" fillId="0" borderId="49" xfId="61" applyNumberFormat="1" applyFont="1" applyFill="1" applyBorder="1" applyAlignment="1" applyProtection="1">
      <alignment horizontal="right" vertical="center"/>
      <protection/>
    </xf>
    <xf numFmtId="0" fontId="8" fillId="0" borderId="0" xfId="61" applyFont="1" applyFill="1" applyAlignment="1" applyProtection="1">
      <alignment horizontal="left"/>
      <protection/>
    </xf>
    <xf numFmtId="0" fontId="6" fillId="0" borderId="15" xfId="61" applyFont="1" applyFill="1" applyBorder="1" applyAlignment="1" applyProtection="1">
      <alignment horizontal="left"/>
      <protection locked="0"/>
    </xf>
    <xf numFmtId="0" fontId="6" fillId="0" borderId="14" xfId="61" applyFont="1" applyFill="1" applyBorder="1" applyAlignment="1" applyProtection="1">
      <alignment horizontal="left"/>
      <protection locked="0"/>
    </xf>
    <xf numFmtId="0" fontId="8" fillId="0" borderId="14" xfId="61" applyFont="1" applyFill="1" applyBorder="1" applyProtection="1">
      <alignment/>
      <protection locked="0"/>
    </xf>
    <xf numFmtId="0" fontId="3" fillId="0" borderId="64" xfId="61" applyFont="1" applyFill="1" applyBorder="1" applyAlignment="1" applyProtection="1">
      <alignment vertical="center"/>
      <protection locked="0"/>
    </xf>
    <xf numFmtId="0" fontId="3" fillId="0" borderId="64" xfId="61" applyFont="1" applyBorder="1" applyAlignment="1" applyProtection="1">
      <alignment horizontal="left" vertical="center"/>
      <protection locked="0"/>
    </xf>
    <xf numFmtId="0" fontId="6" fillId="0" borderId="13" xfId="61" applyFont="1" applyFill="1" applyBorder="1" applyAlignment="1" applyProtection="1">
      <alignment horizontal="center"/>
      <protection locked="0"/>
    </xf>
    <xf numFmtId="0" fontId="9" fillId="0" borderId="0" xfId="61" applyFont="1" applyFill="1" applyBorder="1" applyAlignment="1" applyProtection="1">
      <alignment horizontal="center"/>
      <protection locked="0"/>
    </xf>
    <xf numFmtId="0" fontId="3" fillId="0" borderId="41" xfId="61" applyFont="1" applyFill="1" applyBorder="1" applyAlignment="1" applyProtection="1">
      <alignment vertical="center"/>
      <protection locked="0"/>
    </xf>
    <xf numFmtId="0" fontId="6" fillId="0" borderId="0" xfId="61" applyFont="1" applyFill="1" applyBorder="1" applyAlignment="1" applyProtection="1">
      <alignment horizontal="left"/>
      <protection locked="0"/>
    </xf>
    <xf numFmtId="0" fontId="8" fillId="0" borderId="0" xfId="61" applyNumberFormat="1" applyFont="1" applyFill="1" applyBorder="1" applyAlignment="1" applyProtection="1">
      <alignment vertical="center"/>
      <protection locked="0"/>
    </xf>
    <xf numFmtId="0" fontId="29" fillId="0" borderId="0" xfId="61" applyFont="1" applyBorder="1" applyAlignment="1" applyProtection="1">
      <alignment vertical="center"/>
      <protection locked="0"/>
    </xf>
    <xf numFmtId="0" fontId="6" fillId="0" borderId="52" xfId="61" applyFont="1" applyBorder="1" applyAlignment="1" applyProtection="1">
      <alignment vertical="center"/>
      <protection locked="0"/>
    </xf>
    <xf numFmtId="0" fontId="6" fillId="0" borderId="56" xfId="61" applyFont="1" applyFill="1" applyBorder="1" applyAlignment="1" applyProtection="1">
      <alignment horizontal="center"/>
      <protection locked="0"/>
    </xf>
    <xf numFmtId="0" fontId="6" fillId="0" borderId="0" xfId="61" applyFont="1" applyFill="1" applyBorder="1" applyAlignment="1" applyProtection="1">
      <alignment horizontal="centerContinuous"/>
      <protection locked="0"/>
    </xf>
    <xf numFmtId="0" fontId="8" fillId="0" borderId="22" xfId="61" applyFont="1" applyFill="1" applyBorder="1" applyProtection="1">
      <alignment/>
      <protection locked="0"/>
    </xf>
    <xf numFmtId="0" fontId="31" fillId="0" borderId="0" xfId="61" applyFont="1" applyFill="1" applyBorder="1" applyAlignment="1" applyProtection="1">
      <alignment horizontal="left"/>
      <protection locked="0"/>
    </xf>
    <xf numFmtId="0" fontId="8" fillId="0" borderId="0" xfId="61" applyFont="1" applyFill="1" applyBorder="1" applyAlignment="1" applyProtection="1">
      <alignment horizontal="left"/>
      <protection locked="0"/>
    </xf>
    <xf numFmtId="0" fontId="8" fillId="0" borderId="52" xfId="61" applyFont="1" applyFill="1" applyBorder="1" applyProtection="1">
      <alignment/>
      <protection locked="0"/>
    </xf>
    <xf numFmtId="0" fontId="6" fillId="0" borderId="55" xfId="61" applyFont="1" applyFill="1" applyBorder="1" applyAlignment="1" applyProtection="1">
      <alignment horizontal="center" vertical="center"/>
      <protection locked="0"/>
    </xf>
    <xf numFmtId="0" fontId="6" fillId="0" borderId="40" xfId="61" applyFont="1" applyFill="1" applyBorder="1" applyAlignment="1" applyProtection="1">
      <alignment horizontal="center" vertical="center"/>
      <protection locked="0"/>
    </xf>
    <xf numFmtId="0" fontId="6" fillId="0" borderId="23" xfId="61" applyFont="1" applyFill="1" applyBorder="1" applyAlignment="1" applyProtection="1">
      <alignment horizontal="center" vertical="center"/>
      <protection locked="0"/>
    </xf>
    <xf numFmtId="0" fontId="6" fillId="0" borderId="11" xfId="61" applyFont="1" applyFill="1" applyBorder="1" applyAlignment="1" applyProtection="1">
      <alignment horizontal="center" vertical="center"/>
      <protection locked="0"/>
    </xf>
    <xf numFmtId="0" fontId="6" fillId="0" borderId="20" xfId="61" applyFont="1" applyFill="1" applyBorder="1" applyAlignment="1" applyProtection="1">
      <alignment horizontal="center" vertical="center"/>
      <protection locked="0"/>
    </xf>
    <xf numFmtId="0" fontId="8" fillId="0" borderId="10" xfId="61" applyFont="1" applyFill="1" applyBorder="1" applyAlignment="1" applyProtection="1">
      <alignment horizontal="left" vertical="center"/>
      <protection locked="0"/>
    </xf>
    <xf numFmtId="0" fontId="6" fillId="0" borderId="20" xfId="61" applyFont="1" applyFill="1" applyBorder="1" applyAlignment="1" applyProtection="1">
      <alignment horizontal="center" vertical="center"/>
      <protection locked="0"/>
    </xf>
    <xf numFmtId="0" fontId="6" fillId="0" borderId="12" xfId="61" applyFont="1" applyFill="1" applyBorder="1" applyAlignment="1" applyProtection="1">
      <alignment horizontal="center" vertical="center"/>
      <protection locked="0"/>
    </xf>
    <xf numFmtId="0" fontId="6" fillId="0" borderId="28" xfId="61" applyFont="1" applyFill="1" applyBorder="1" applyAlignment="1" applyProtection="1">
      <alignment horizontal="center" vertical="center"/>
      <protection locked="0"/>
    </xf>
    <xf numFmtId="0" fontId="6" fillId="0" borderId="18" xfId="58" applyFont="1" applyBorder="1" applyAlignment="1" applyProtection="1">
      <alignment horizontal="center" vertical="center"/>
      <protection locked="0"/>
    </xf>
    <xf numFmtId="0" fontId="6" fillId="0" borderId="26" xfId="61" applyFont="1" applyFill="1" applyBorder="1" applyAlignment="1" applyProtection="1">
      <alignment horizontal="center" vertical="center"/>
      <protection locked="0"/>
    </xf>
    <xf numFmtId="0" fontId="6" fillId="0" borderId="39" xfId="61" applyFont="1" applyFill="1" applyBorder="1" applyAlignment="1" applyProtection="1">
      <alignment horizontal="center" vertical="center"/>
      <protection locked="0"/>
    </xf>
    <xf numFmtId="0" fontId="6" fillId="4" borderId="55" xfId="61" applyFont="1" applyFill="1" applyBorder="1" applyAlignment="1" applyProtection="1">
      <alignment horizontal="left" vertical="center"/>
      <protection locked="0"/>
    </xf>
    <xf numFmtId="0" fontId="6" fillId="4" borderId="23" xfId="58" applyFont="1" applyFill="1" applyBorder="1" applyAlignment="1" applyProtection="1">
      <alignment vertical="center"/>
      <protection locked="0"/>
    </xf>
    <xf numFmtId="0" fontId="6" fillId="4" borderId="26" xfId="58" applyFont="1" applyFill="1" applyBorder="1" applyAlignment="1" applyProtection="1">
      <alignment vertical="center"/>
      <protection locked="0"/>
    </xf>
    <xf numFmtId="0" fontId="6" fillId="4" borderId="40" xfId="58" applyFont="1" applyFill="1" applyBorder="1" applyAlignment="1" applyProtection="1">
      <alignment vertical="center"/>
      <protection locked="0"/>
    </xf>
    <xf numFmtId="0" fontId="8" fillId="4" borderId="20" xfId="58" applyFont="1" applyFill="1" applyBorder="1" applyAlignment="1" applyProtection="1">
      <alignment horizontal="center" vertical="center"/>
      <protection locked="0"/>
    </xf>
    <xf numFmtId="0" fontId="6" fillId="0" borderId="11" xfId="61" applyFont="1" applyFill="1" applyBorder="1" applyAlignment="1" applyProtection="1">
      <alignment horizontal="left" vertical="center"/>
      <protection locked="0"/>
    </xf>
    <xf numFmtId="0" fontId="6" fillId="0" borderId="23" xfId="58" applyFont="1" applyFill="1" applyBorder="1" applyAlignment="1" applyProtection="1">
      <alignment vertical="center"/>
      <protection locked="0"/>
    </xf>
    <xf numFmtId="0" fontId="6" fillId="0" borderId="26"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1"/>
      <protection locked="0"/>
    </xf>
    <xf numFmtId="0" fontId="8" fillId="0" borderId="25" xfId="58" applyFont="1" applyFill="1" applyBorder="1" applyAlignment="1" applyProtection="1">
      <alignment horizontal="center" vertical="center"/>
      <protection locked="0"/>
    </xf>
    <xf numFmtId="0" fontId="6" fillId="0" borderId="10"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2"/>
      <protection locked="0"/>
    </xf>
    <xf numFmtId="0" fontId="6" fillId="0" borderId="18" xfId="58" applyFont="1" applyFill="1" applyBorder="1" applyAlignment="1" applyProtection="1">
      <alignment vertical="center"/>
      <protection locked="0"/>
    </xf>
    <xf numFmtId="0" fontId="8" fillId="0" borderId="18" xfId="58" applyFont="1" applyFill="1" applyBorder="1" applyAlignment="1" applyProtection="1">
      <alignment horizontal="left" vertical="center" indent="2"/>
      <protection locked="0"/>
    </xf>
    <xf numFmtId="0" fontId="8" fillId="0" borderId="18" xfId="58" applyFont="1" applyFill="1" applyBorder="1" applyAlignment="1" applyProtection="1">
      <alignment horizontal="center" vertical="center"/>
      <protection locked="0"/>
    </xf>
    <xf numFmtId="0" fontId="8" fillId="0" borderId="25" xfId="58" applyNumberFormat="1" applyFont="1" applyFill="1" applyBorder="1" applyAlignment="1" applyProtection="1">
      <alignment horizontal="left" vertical="center" indent="1"/>
      <protection locked="0"/>
    </xf>
    <xf numFmtId="0" fontId="8" fillId="0" borderId="25" xfId="58" applyNumberFormat="1" applyFont="1" applyFill="1" applyBorder="1" applyAlignment="1" applyProtection="1">
      <alignment horizontal="center" vertical="center"/>
      <protection locked="0"/>
    </xf>
    <xf numFmtId="0" fontId="8" fillId="4" borderId="40" xfId="58" applyFont="1" applyFill="1" applyBorder="1" applyAlignment="1" applyProtection="1">
      <alignment horizontal="center" vertical="center"/>
      <protection locked="0"/>
    </xf>
    <xf numFmtId="0" fontId="8" fillId="0" borderId="25" xfId="58" applyFont="1" applyFill="1" applyBorder="1" applyAlignment="1" applyProtection="1">
      <alignment horizontal="left" vertical="center" indent="3"/>
      <protection locked="0"/>
    </xf>
    <xf numFmtId="0" fontId="8" fillId="0" borderId="18" xfId="58" applyFont="1" applyFill="1" applyBorder="1" applyAlignment="1" applyProtection="1">
      <alignment horizontal="left" vertical="center" indent="3"/>
      <protection locked="0"/>
    </xf>
    <xf numFmtId="0" fontId="8" fillId="0" borderId="26" xfId="58" applyFont="1" applyFill="1" applyBorder="1" applyAlignment="1" applyProtection="1">
      <alignment horizontal="left" vertical="center" indent="2"/>
      <protection locked="0"/>
    </xf>
    <xf numFmtId="0" fontId="8" fillId="0" borderId="26" xfId="58" applyFont="1" applyFill="1" applyBorder="1" applyAlignment="1" applyProtection="1">
      <alignment horizontal="center" vertical="center"/>
      <protection locked="0"/>
    </xf>
    <xf numFmtId="0" fontId="6" fillId="0" borderId="12" xfId="61" applyFont="1" applyFill="1" applyBorder="1" applyAlignment="1" applyProtection="1">
      <alignment horizontal="left" vertical="center"/>
      <protection locked="0"/>
    </xf>
    <xf numFmtId="0" fontId="6" fillId="4" borderId="11" xfId="61" applyFont="1" applyFill="1" applyBorder="1" applyAlignment="1" applyProtection="1">
      <alignment horizontal="left" vertical="center"/>
      <protection locked="0"/>
    </xf>
    <xf numFmtId="0" fontId="6" fillId="4" borderId="18" xfId="58" applyFont="1" applyFill="1" applyBorder="1" applyAlignment="1" applyProtection="1">
      <alignment horizontal="left" vertical="center"/>
      <protection locked="0"/>
    </xf>
    <xf numFmtId="0" fontId="6" fillId="4" borderId="23" xfId="58" applyFont="1" applyFill="1" applyBorder="1" applyAlignment="1" applyProtection="1">
      <alignment horizontal="left" vertical="center"/>
      <protection locked="0"/>
    </xf>
    <xf numFmtId="0" fontId="6" fillId="4" borderId="20" xfId="58" applyFont="1" applyFill="1" applyBorder="1" applyAlignment="1" applyProtection="1">
      <alignment vertical="center"/>
      <protection locked="0"/>
    </xf>
    <xf numFmtId="0" fontId="6" fillId="0" borderId="26" xfId="58" applyFont="1" applyFill="1" applyBorder="1" applyAlignment="1" applyProtection="1">
      <alignment horizontal="left" vertical="center"/>
      <protection locked="0"/>
    </xf>
    <xf numFmtId="0" fontId="6" fillId="0" borderId="10" xfId="58" applyFont="1" applyFill="1" applyBorder="1" applyAlignment="1" applyProtection="1">
      <alignment horizontal="left" vertical="center"/>
      <protection locked="0"/>
    </xf>
    <xf numFmtId="0" fontId="6" fillId="0" borderId="18" xfId="58" applyFont="1" applyFill="1" applyBorder="1" applyAlignment="1" applyProtection="1">
      <alignment horizontal="left" vertical="center"/>
      <protection locked="0"/>
    </xf>
    <xf numFmtId="0" fontId="8" fillId="0" borderId="25" xfId="58" applyNumberFormat="1" applyFont="1" applyFill="1" applyBorder="1" applyAlignment="1" applyProtection="1">
      <alignment horizontal="left" vertical="center" indent="2"/>
      <protection locked="0"/>
    </xf>
    <xf numFmtId="0" fontId="8" fillId="0" borderId="18" xfId="58" applyNumberFormat="1" applyFont="1" applyFill="1" applyBorder="1" applyAlignment="1" applyProtection="1">
      <alignment horizontal="center" vertical="center"/>
      <protection locked="0"/>
    </xf>
    <xf numFmtId="0" fontId="6" fillId="4" borderId="10" xfId="58" applyFont="1" applyFill="1" applyBorder="1" applyAlignment="1" applyProtection="1">
      <alignment horizontal="left" vertical="center"/>
      <protection locked="0"/>
    </xf>
    <xf numFmtId="0" fontId="6" fillId="0" borderId="49" xfId="58" applyFont="1" applyFill="1" applyBorder="1" applyAlignment="1" applyProtection="1">
      <alignment horizontal="left" vertical="center"/>
      <protection locked="0"/>
    </xf>
    <xf numFmtId="0" fontId="6" fillId="0" borderId="19" xfId="58" applyFont="1" applyFill="1" applyBorder="1" applyAlignment="1" applyProtection="1">
      <alignment horizontal="left" vertical="center"/>
      <protection locked="0"/>
    </xf>
    <xf numFmtId="0" fontId="8" fillId="0" borderId="19" xfId="58" applyFont="1" applyFill="1" applyBorder="1" applyAlignment="1" applyProtection="1">
      <alignment horizontal="left" vertical="center" indent="2"/>
      <protection locked="0"/>
    </xf>
    <xf numFmtId="0" fontId="8" fillId="0" borderId="19" xfId="58" applyFont="1" applyFill="1" applyBorder="1" applyAlignment="1" applyProtection="1">
      <alignment horizontal="center" vertical="center"/>
      <protection locked="0"/>
    </xf>
    <xf numFmtId="3" fontId="4" fillId="0" borderId="0" xfId="0" applyNumberFormat="1" applyFont="1" applyFill="1" applyAlignment="1" applyProtection="1">
      <alignment/>
      <protection/>
    </xf>
    <xf numFmtId="0" fontId="8" fillId="0" borderId="0" xfId="0" applyFont="1" applyFill="1" applyAlignment="1" applyProtection="1">
      <alignment/>
      <protection/>
    </xf>
    <xf numFmtId="1" fontId="13" fillId="0" borderId="19" xfId="0" applyNumberFormat="1" applyFont="1" applyFill="1" applyBorder="1" applyAlignment="1" applyProtection="1">
      <alignment horizontal="right" vertical="center"/>
      <protection/>
    </xf>
    <xf numFmtId="1" fontId="13" fillId="0" borderId="65" xfId="0" applyNumberFormat="1" applyFont="1" applyFill="1" applyBorder="1" applyAlignment="1" applyProtection="1">
      <alignment horizontal="right" vertical="center"/>
      <protection/>
    </xf>
    <xf numFmtId="1" fontId="13" fillId="0" borderId="66"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2"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1" fontId="13" fillId="0" borderId="49" xfId="0" applyNumberFormat="1" applyFont="1" applyFill="1" applyBorder="1" applyAlignment="1" applyProtection="1">
      <alignment horizontal="right" vertical="center"/>
      <protection/>
    </xf>
    <xf numFmtId="1" fontId="13" fillId="0" borderId="59"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0" fontId="3" fillId="0" borderId="0" xfId="0" applyFont="1" applyFill="1" applyAlignment="1" applyProtection="1">
      <alignment horizontal="center"/>
      <protection/>
    </xf>
    <xf numFmtId="0" fontId="3" fillId="0" borderId="74" xfId="0" applyFont="1" applyFill="1" applyBorder="1" applyAlignment="1" applyProtection="1">
      <alignment horizontal="center"/>
      <protection locked="0"/>
    </xf>
    <xf numFmtId="0" fontId="4" fillId="0" borderId="75" xfId="0" applyFont="1" applyFill="1" applyBorder="1" applyAlignment="1" applyProtection="1">
      <alignment/>
      <protection locked="0"/>
    </xf>
    <xf numFmtId="0" fontId="3" fillId="0" borderId="76" xfId="0" applyFont="1" applyBorder="1" applyAlignment="1" applyProtection="1">
      <alignment horizontal="left" vertical="center"/>
      <protection locked="0"/>
    </xf>
    <xf numFmtId="0" fontId="3" fillId="0" borderId="29" xfId="0" applyFont="1" applyFill="1" applyBorder="1" applyAlignment="1" applyProtection="1">
      <alignment horizont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33"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3" fillId="0" borderId="71" xfId="0" applyFont="1" applyFill="1" applyBorder="1" applyAlignment="1" applyProtection="1">
      <alignment horizontal="center"/>
      <protection locked="0"/>
    </xf>
    <xf numFmtId="0" fontId="14" fillId="0" borderId="68"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protection locked="0"/>
    </xf>
    <xf numFmtId="0" fontId="14" fillId="0" borderId="69"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14" fillId="4" borderId="10" xfId="0" applyFont="1" applyFill="1" applyBorder="1" applyAlignment="1" applyProtection="1">
      <alignment horizontal="left" vertical="center"/>
      <protection locked="0"/>
    </xf>
    <xf numFmtId="0" fontId="13" fillId="4" borderId="23" xfId="0" applyFont="1" applyFill="1" applyBorder="1" applyAlignment="1" applyProtection="1">
      <alignment horizontal="center" vertical="center"/>
      <protection locked="0"/>
    </xf>
    <xf numFmtId="0" fontId="13" fillId="0" borderId="4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14" fillId="0" borderId="18" xfId="0" applyFont="1" applyFill="1" applyBorder="1" applyAlignment="1" applyProtection="1">
      <alignment horizontal="left" vertical="center" indent="3"/>
      <protection locked="0"/>
    </xf>
    <xf numFmtId="0" fontId="13" fillId="0" borderId="26" xfId="0" applyFont="1" applyFill="1" applyBorder="1" applyAlignment="1" applyProtection="1">
      <alignment horizontal="center"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3" fillId="4" borderId="10"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3"/>
      <protection locked="0"/>
    </xf>
    <xf numFmtId="0" fontId="13" fillId="4" borderId="18"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1"/>
      <protection locked="0"/>
    </xf>
    <xf numFmtId="0" fontId="13" fillId="0" borderId="50"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2"/>
      <protection locked="0"/>
    </xf>
    <xf numFmtId="0" fontId="14" fillId="0" borderId="18" xfId="0" applyFont="1" applyFill="1" applyBorder="1" applyAlignment="1" applyProtection="1">
      <alignment horizontal="left" vertical="center" indent="1"/>
      <protection locked="0"/>
    </xf>
    <xf numFmtId="0" fontId="14" fillId="4" borderId="49" xfId="0" applyFont="1" applyFill="1" applyBorder="1" applyAlignment="1" applyProtection="1">
      <alignment horizontal="left" vertical="center"/>
      <protection locked="0"/>
    </xf>
    <xf numFmtId="0" fontId="13" fillId="4" borderId="49" xfId="0" applyFont="1" applyFill="1" applyBorder="1" applyAlignment="1" applyProtection="1">
      <alignment horizontal="center" vertical="center"/>
      <protection locked="0"/>
    </xf>
    <xf numFmtId="0" fontId="14" fillId="0" borderId="10" xfId="0" applyFont="1" applyFill="1" applyBorder="1" applyAlignment="1" applyProtection="1" quotePrefix="1">
      <alignment horizontal="left" vertical="center" indent="2"/>
      <protection locked="0"/>
    </xf>
    <xf numFmtId="0" fontId="14" fillId="0" borderId="27" xfId="0" applyFont="1" applyFill="1" applyBorder="1" applyAlignment="1" applyProtection="1">
      <alignment horizontal="left" vertical="center" indent="1"/>
      <protection locked="0"/>
    </xf>
    <xf numFmtId="0" fontId="14" fillId="0" borderId="77" xfId="0" applyFont="1" applyFill="1" applyBorder="1" applyAlignment="1" applyProtection="1">
      <alignment horizontal="left" vertical="center" indent="1"/>
      <protection locked="0"/>
    </xf>
    <xf numFmtId="0" fontId="13" fillId="0" borderId="77" xfId="0" applyFont="1" applyFill="1" applyBorder="1" applyAlignment="1" applyProtection="1">
      <alignment horizontal="center" vertical="center"/>
      <protection locked="0"/>
    </xf>
    <xf numFmtId="0" fontId="3" fillId="0" borderId="13" xfId="0" applyFont="1" applyFill="1" applyBorder="1" applyAlignment="1" applyProtection="1">
      <alignment horizontal="righ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indent="1"/>
      <protection/>
    </xf>
    <xf numFmtId="0" fontId="14" fillId="0" borderId="0" xfId="0" applyFont="1" applyBorder="1" applyAlignment="1" applyProtection="1">
      <alignment horizontal="left" vertical="top" wrapText="1"/>
      <protection/>
    </xf>
    <xf numFmtId="0" fontId="14" fillId="0" borderId="52" xfId="0" applyFont="1" applyBorder="1" applyAlignment="1" applyProtection="1">
      <alignment horizontal="left" vertical="top" wrapText="1"/>
      <protection/>
    </xf>
    <xf numFmtId="0" fontId="4" fillId="0" borderId="15" xfId="0" applyFont="1" applyFill="1" applyBorder="1" applyAlignment="1" applyProtection="1">
      <alignment/>
      <protection locked="0"/>
    </xf>
    <xf numFmtId="0" fontId="4" fillId="0" borderId="14" xfId="0" applyFont="1" applyFill="1" applyBorder="1" applyAlignment="1" applyProtection="1">
      <alignment/>
      <protection locked="0"/>
    </xf>
    <xf numFmtId="0" fontId="3" fillId="0" borderId="64" xfId="0" applyFont="1" applyBorder="1" applyAlignment="1" applyProtection="1">
      <alignment horizontal="left" vertical="center"/>
      <protection locked="0"/>
    </xf>
    <xf numFmtId="0" fontId="4" fillId="0" borderId="13" xfId="0" applyFont="1" applyFill="1" applyBorder="1" applyAlignment="1" applyProtection="1">
      <alignment/>
      <protection locked="0"/>
    </xf>
    <xf numFmtId="0" fontId="4" fillId="0" borderId="0" xfId="0" applyFont="1" applyFill="1" applyBorder="1" applyAlignment="1" applyProtection="1">
      <alignment horizontal="center"/>
      <protection locked="0"/>
    </xf>
    <xf numFmtId="0" fontId="3" fillId="0" borderId="13" xfId="0" applyFont="1" applyFill="1" applyBorder="1" applyAlignment="1" applyProtection="1">
      <alignment horizontal="left"/>
      <protection locked="0"/>
    </xf>
    <xf numFmtId="0" fontId="3" fillId="0" borderId="28" xfId="0" applyFont="1" applyBorder="1" applyAlignment="1" applyProtection="1">
      <alignment horizontal="left" vertical="center"/>
      <protection locked="0"/>
    </xf>
    <xf numFmtId="0" fontId="34" fillId="0" borderId="13" xfId="0" applyFont="1" applyFill="1" applyBorder="1" applyAlignment="1" applyProtection="1">
      <alignment horizontal="center" vertical="top"/>
      <protection locked="0"/>
    </xf>
    <xf numFmtId="0" fontId="34" fillId="0" borderId="0" xfId="0" applyFont="1" applyFill="1" applyBorder="1" applyAlignment="1" applyProtection="1">
      <alignment horizontal="center" vertical="top"/>
      <protection locked="0"/>
    </xf>
    <xf numFmtId="0" fontId="4" fillId="0" borderId="16" xfId="0" applyFont="1" applyFill="1" applyBorder="1" applyAlignment="1" applyProtection="1">
      <alignment/>
      <protection locked="0"/>
    </xf>
    <xf numFmtId="0" fontId="4" fillId="0" borderId="0" xfId="0" applyFont="1" applyFill="1" applyBorder="1" applyAlignment="1" applyProtection="1">
      <alignment/>
      <protection locked="0"/>
    </xf>
    <xf numFmtId="0" fontId="35" fillId="0" borderId="52" xfId="0" applyFont="1" applyFill="1" applyBorder="1" applyAlignment="1" applyProtection="1">
      <alignment horizontal="left"/>
      <protection locked="0"/>
    </xf>
    <xf numFmtId="0" fontId="7" fillId="0" borderId="13"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4" fillId="0" borderId="52" xfId="0" applyFont="1" applyFill="1" applyBorder="1" applyAlignment="1" applyProtection="1">
      <alignment/>
      <protection locked="0"/>
    </xf>
    <xf numFmtId="0" fontId="19"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0" fontId="14" fillId="0" borderId="56" xfId="0" applyFont="1" applyFill="1" applyBorder="1" applyAlignment="1" applyProtection="1">
      <alignment horizontal="center"/>
      <protection locked="0"/>
    </xf>
    <xf numFmtId="0" fontId="14" fillId="0" borderId="22" xfId="0" applyFont="1" applyFill="1" applyBorder="1" applyAlignment="1" applyProtection="1">
      <alignment horizontal="center"/>
      <protection locked="0"/>
    </xf>
    <xf numFmtId="0" fontId="4" fillId="0" borderId="22" xfId="0" applyFont="1" applyFill="1" applyBorder="1" applyAlignment="1" applyProtection="1">
      <alignment/>
      <protection locked="0"/>
    </xf>
    <xf numFmtId="0" fontId="4" fillId="0" borderId="78" xfId="0" applyFont="1" applyFill="1" applyBorder="1" applyAlignment="1" applyProtection="1">
      <alignment/>
      <protection locked="0"/>
    </xf>
    <xf numFmtId="0" fontId="3" fillId="0" borderId="23" xfId="0" applyFont="1" applyFill="1" applyBorder="1" applyAlignment="1" applyProtection="1">
      <alignment horizontal="center"/>
      <protection locked="0"/>
    </xf>
    <xf numFmtId="0" fontId="3" fillId="0" borderId="23" xfId="0" applyFont="1" applyFill="1" applyBorder="1" applyAlignment="1" applyProtection="1">
      <alignment/>
      <protection locked="0"/>
    </xf>
    <xf numFmtId="0" fontId="3" fillId="0" borderId="62" xfId="0" applyFont="1" applyFill="1" applyBorder="1" applyAlignment="1" applyProtection="1">
      <alignment/>
      <protection locked="0"/>
    </xf>
    <xf numFmtId="0" fontId="3" fillId="0" borderId="10" xfId="0" applyFont="1" applyFill="1" applyBorder="1" applyAlignment="1" applyProtection="1">
      <alignment horizontal="center"/>
      <protection locked="0"/>
    </xf>
    <xf numFmtId="0" fontId="3" fillId="0" borderId="18" xfId="0" applyFont="1" applyFill="1" applyBorder="1" applyAlignment="1" applyProtection="1">
      <alignment horizontal="center"/>
      <protection locked="0"/>
    </xf>
    <xf numFmtId="0" fontId="3" fillId="0" borderId="36" xfId="0" applyFont="1" applyFill="1" applyBorder="1" applyAlignment="1" applyProtection="1">
      <alignment horizontal="center"/>
      <protection locked="0"/>
    </xf>
    <xf numFmtId="0" fontId="3" fillId="0" borderId="5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indent="1"/>
      <protection locked="0"/>
    </xf>
    <xf numFmtId="0" fontId="3" fillId="0" borderId="30"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indent="1"/>
      <protection locked="0"/>
    </xf>
    <xf numFmtId="0" fontId="3" fillId="0" borderId="65" xfId="0" applyFont="1" applyFill="1" applyBorder="1" applyAlignment="1" applyProtection="1">
      <alignment horizontal="left" vertical="center"/>
      <protection locked="0"/>
    </xf>
    <xf numFmtId="0" fontId="4" fillId="0" borderId="49"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26" borderId="28" xfId="0" applyFont="1" applyFill="1" applyBorder="1" applyAlignment="1" applyProtection="1">
      <alignment horizontal="center" vertical="center"/>
      <protection/>
    </xf>
    <xf numFmtId="0" fontId="14" fillId="26" borderId="22" xfId="0" applyFont="1" applyFill="1" applyBorder="1" applyAlignment="1" applyProtection="1">
      <alignment horizontal="center" vertical="center"/>
      <protection/>
    </xf>
    <xf numFmtId="0" fontId="14" fillId="26" borderId="36" xfId="0" applyFont="1" applyFill="1" applyBorder="1" applyAlignment="1" applyProtection="1">
      <alignment horizontal="center" vertical="center"/>
      <protection/>
    </xf>
    <xf numFmtId="0" fontId="14" fillId="0" borderId="18"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xf>
    <xf numFmtId="0" fontId="3" fillId="0" borderId="13"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6" fillId="0" borderId="15" xfId="0" applyFont="1" applyFill="1" applyBorder="1" applyAlignment="1" applyProtection="1">
      <alignment horizontal="right"/>
      <protection/>
    </xf>
    <xf numFmtId="0" fontId="4" fillId="0" borderId="14" xfId="0" applyFont="1" applyFill="1" applyBorder="1" applyAlignment="1" applyProtection="1">
      <alignment horizontal="left" vertical="center" indent="2"/>
      <protection/>
    </xf>
    <xf numFmtId="0" fontId="4" fillId="0" borderId="14"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5" fillId="0" borderId="35" xfId="0" applyFont="1" applyFill="1" applyBorder="1" applyAlignment="1" applyProtection="1">
      <alignment horizontal="left" vertical="center"/>
      <protection/>
    </xf>
    <xf numFmtId="200" fontId="5" fillId="0" borderId="18" xfId="0" applyNumberFormat="1" applyFont="1" applyFill="1" applyBorder="1" applyAlignment="1" applyProtection="1">
      <alignment horizontal="right" vertical="center"/>
      <protection locked="0"/>
    </xf>
    <xf numFmtId="200" fontId="5" fillId="0" borderId="36" xfId="0" applyNumberFormat="1" applyFont="1" applyFill="1" applyBorder="1" applyAlignment="1" applyProtection="1">
      <alignment horizontal="right" vertical="center"/>
      <protection locked="0"/>
    </xf>
    <xf numFmtId="200" fontId="5" fillId="0" borderId="39" xfId="0" applyNumberFormat="1" applyFont="1" applyFill="1" applyBorder="1" applyAlignment="1" applyProtection="1">
      <alignment horizontal="right" vertical="center"/>
      <protection locked="0"/>
    </xf>
    <xf numFmtId="0" fontId="0" fillId="0" borderId="0" xfId="0" applyBorder="1" applyAlignment="1">
      <alignment/>
    </xf>
    <xf numFmtId="0" fontId="4" fillId="0" borderId="39" xfId="0" applyFont="1" applyBorder="1" applyAlignment="1" applyProtection="1">
      <alignment vertical="center"/>
      <protection locked="0"/>
    </xf>
    <xf numFmtId="0" fontId="0" fillId="0" borderId="0" xfId="0" applyBorder="1" applyAlignment="1">
      <alignment horizontal="center"/>
    </xf>
    <xf numFmtId="0" fontId="45" fillId="0" borderId="0" xfId="0" applyFont="1" applyAlignment="1" applyProtection="1">
      <alignment horizontal="center" vertical="center"/>
      <protection/>
    </xf>
    <xf numFmtId="0" fontId="4" fillId="0" borderId="0" xfId="0" applyFont="1" applyAlignment="1" applyProtection="1">
      <alignment/>
      <protection locked="0"/>
    </xf>
    <xf numFmtId="0" fontId="4" fillId="0" borderId="13"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Alignment="1" applyProtection="1">
      <alignment vertical="center"/>
      <protection locked="0"/>
    </xf>
    <xf numFmtId="0" fontId="3" fillId="0" borderId="26"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0" fontId="4" fillId="0" borderId="12"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0" xfId="0" applyFont="1" applyAlignment="1" applyProtection="1">
      <alignment vertical="center"/>
      <protection locked="0"/>
    </xf>
    <xf numFmtId="49" fontId="3" fillId="4" borderId="79" xfId="0" applyNumberFormat="1" applyFont="1" applyFill="1" applyBorder="1" applyAlignment="1" applyProtection="1">
      <alignment horizontal="left" vertical="center"/>
      <protection locked="0"/>
    </xf>
    <xf numFmtId="0" fontId="3" fillId="4" borderId="23" xfId="0" applyFont="1" applyFill="1" applyBorder="1" applyAlignment="1" applyProtection="1">
      <alignment horizontal="left" vertical="center"/>
      <protection locked="0"/>
    </xf>
    <xf numFmtId="0" fontId="4" fillId="4" borderId="46" xfId="0" applyFont="1" applyFill="1" applyBorder="1" applyAlignment="1" applyProtection="1" quotePrefix="1">
      <alignment horizontal="center" vertical="center"/>
      <protection locked="0"/>
    </xf>
    <xf numFmtId="200" fontId="4" fillId="4" borderId="18"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vertical="center"/>
      <protection locked="0"/>
    </xf>
    <xf numFmtId="0" fontId="3" fillId="4" borderId="10" xfId="0" applyFont="1" applyFill="1" applyBorder="1" applyAlignment="1" applyProtection="1">
      <alignment vertical="center"/>
      <protection locked="0"/>
    </xf>
    <xf numFmtId="0" fontId="3" fillId="4" borderId="0" xfId="0" applyFont="1" applyFill="1" applyAlignment="1" applyProtection="1">
      <alignment vertical="center"/>
      <protection locked="0"/>
    </xf>
    <xf numFmtId="0" fontId="3" fillId="4" borderId="0" xfId="0" applyFont="1" applyFill="1" applyAlignment="1" applyProtection="1">
      <alignment vertical="center"/>
      <protection/>
    </xf>
    <xf numFmtId="0" fontId="3" fillId="0" borderId="23"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xf>
    <xf numFmtId="0" fontId="4" fillId="0" borderId="23" xfId="0" applyFont="1" applyFill="1" applyBorder="1" applyAlignment="1" applyProtection="1">
      <alignment horizontal="center" vertical="center"/>
      <protection/>
    </xf>
    <xf numFmtId="1" fontId="3" fillId="0" borderId="23" xfId="0" applyNumberFormat="1" applyFont="1" applyFill="1" applyBorder="1" applyAlignment="1" applyProtection="1">
      <alignment horizontal="right" vertical="center"/>
      <protection/>
    </xf>
    <xf numFmtId="49" fontId="3" fillId="4" borderId="13"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1"/>
      <protection/>
    </xf>
    <xf numFmtId="1" fontId="4" fillId="0" borderId="10" xfId="0" applyNumberFormat="1" applyFont="1" applyFill="1" applyBorder="1" applyAlignment="1" applyProtection="1">
      <alignment horizontal="right" vertical="center"/>
      <protection/>
    </xf>
    <xf numFmtId="1" fontId="4" fillId="0" borderId="18" xfId="0" applyNumberFormat="1" applyFont="1" applyFill="1" applyBorder="1" applyAlignment="1" applyProtection="1">
      <alignment horizontal="right" vertical="center"/>
      <protection/>
    </xf>
    <xf numFmtId="0" fontId="4" fillId="4" borderId="11" xfId="0"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3" fillId="0" borderId="23" xfId="0" applyFont="1" applyFill="1" applyBorder="1" applyAlignment="1" applyProtection="1">
      <alignment horizontal="left" vertical="center" indent="1"/>
      <protection/>
    </xf>
    <xf numFmtId="1" fontId="3" fillId="0" borderId="23" xfId="0" applyNumberFormat="1" applyFont="1" applyFill="1" applyBorder="1" applyAlignment="1" applyProtection="1">
      <alignment vertical="center"/>
      <protection/>
    </xf>
    <xf numFmtId="49" fontId="3" fillId="0" borderId="13" xfId="0" applyNumberFormat="1" applyFont="1" applyFill="1" applyBorder="1" applyAlignment="1" applyProtection="1">
      <alignment horizontal="left" vertical="center"/>
      <protection locked="0"/>
    </xf>
    <xf numFmtId="0" fontId="4" fillId="0" borderId="46" xfId="0" applyFont="1" applyFill="1" applyBorder="1" applyAlignment="1" applyProtection="1" quotePrefix="1">
      <alignment horizontal="center" vertical="center"/>
      <protection locked="0"/>
    </xf>
    <xf numFmtId="0" fontId="4" fillId="0" borderId="11"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1" fontId="4" fillId="0" borderId="10" xfId="0" applyNumberFormat="1" applyFont="1" applyFill="1" applyBorder="1" applyAlignment="1" applyProtection="1">
      <alignment vertical="center"/>
      <protection/>
    </xf>
    <xf numFmtId="1" fontId="4" fillId="0" borderId="25" xfId="0" applyNumberFormat="1" applyFont="1" applyFill="1" applyBorder="1" applyAlignment="1" applyProtection="1">
      <alignment vertical="center"/>
      <protection/>
    </xf>
    <xf numFmtId="0" fontId="4" fillId="0" borderId="51" xfId="0" applyFont="1" applyFill="1" applyBorder="1" applyAlignment="1" applyProtection="1" quotePrefix="1">
      <alignment horizontal="center" vertical="center"/>
      <protection locked="0"/>
    </xf>
    <xf numFmtId="1" fontId="4" fillId="0" borderId="18" xfId="0" applyNumberFormat="1" applyFont="1" applyFill="1" applyBorder="1" applyAlignment="1" applyProtection="1">
      <alignment vertical="center"/>
      <protection/>
    </xf>
    <xf numFmtId="1" fontId="4" fillId="0" borderId="51" xfId="0" applyNumberFormat="1" applyFont="1" applyFill="1" applyBorder="1" applyAlignment="1" applyProtection="1">
      <alignment vertical="center"/>
      <protection/>
    </xf>
    <xf numFmtId="0" fontId="3" fillId="4" borderId="10" xfId="0" applyFont="1" applyFill="1" applyBorder="1" applyAlignment="1" applyProtection="1">
      <alignment horizontal="left" vertical="center" indent="2"/>
      <protection locked="0"/>
    </xf>
    <xf numFmtId="0" fontId="3" fillId="0" borderId="10" xfId="0" applyFont="1" applyFill="1" applyBorder="1" applyAlignment="1" applyProtection="1">
      <alignment horizontal="left" vertical="center" indent="2"/>
      <protection/>
    </xf>
    <xf numFmtId="1" fontId="3" fillId="0" borderId="10"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3"/>
      <protection locked="0"/>
    </xf>
    <xf numFmtId="0" fontId="4" fillId="0" borderId="10" xfId="0" applyFont="1" applyFill="1" applyBorder="1" applyAlignment="1" applyProtection="1">
      <alignment horizontal="left" vertical="center" indent="3"/>
      <protection/>
    </xf>
    <xf numFmtId="0" fontId="3" fillId="0" borderId="18" xfId="0" applyFont="1" applyFill="1" applyBorder="1" applyAlignment="1" applyProtection="1">
      <alignment horizontal="left" vertical="center" indent="3"/>
      <protection locked="0"/>
    </xf>
    <xf numFmtId="0" fontId="4" fillId="0" borderId="18" xfId="0" applyFont="1" applyFill="1" applyBorder="1" applyAlignment="1" applyProtection="1">
      <alignment horizontal="left" vertical="center" indent="3"/>
      <protection/>
    </xf>
    <xf numFmtId="0" fontId="22" fillId="0" borderId="0" xfId="0" applyFont="1" applyBorder="1" applyAlignment="1" applyProtection="1">
      <alignment horizontal="left" vertical="center"/>
      <protection locked="0"/>
    </xf>
    <xf numFmtId="0" fontId="14" fillId="0" borderId="26"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0" fontId="14" fillId="0" borderId="18" xfId="0" applyFont="1" applyFill="1" applyBorder="1" applyAlignment="1" applyProtection="1">
      <alignment horizontal="left" vertical="center"/>
      <protection/>
    </xf>
    <xf numFmtId="0" fontId="3" fillId="20" borderId="8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63" xfId="0" applyFont="1" applyFill="1" applyBorder="1" applyAlignment="1" applyProtection="1">
      <alignment horizontal="center" vertical="center"/>
      <protection locked="0"/>
    </xf>
    <xf numFmtId="0" fontId="3" fillId="0" borderId="0" xfId="0" applyFont="1" applyBorder="1" applyAlignment="1" applyProtection="1">
      <alignment horizontal="center"/>
      <protection/>
    </xf>
    <xf numFmtId="0" fontId="3" fillId="0" borderId="57" xfId="0" applyFont="1" applyBorder="1" applyAlignment="1" applyProtection="1">
      <alignment horizontal="center" vertical="center"/>
      <protection/>
    </xf>
    <xf numFmtId="0" fontId="3" fillId="0" borderId="57" xfId="0" applyFont="1" applyBorder="1" applyAlignment="1" applyProtection="1">
      <alignment horizontal="right"/>
      <protection/>
    </xf>
    <xf numFmtId="0" fontId="3" fillId="0" borderId="35" xfId="0" applyFont="1" applyBorder="1" applyAlignment="1" applyProtection="1">
      <alignment horizontal="right"/>
      <protection/>
    </xf>
    <xf numFmtId="0" fontId="3" fillId="0" borderId="23" xfId="0" applyFont="1" applyBorder="1" applyAlignment="1" applyProtection="1">
      <alignment vertical="center"/>
      <protection locked="0"/>
    </xf>
    <xf numFmtId="0" fontId="3" fillId="0" borderId="52" xfId="0" applyFont="1" applyBorder="1" applyAlignment="1" applyProtection="1">
      <alignment horizontal="right"/>
      <protection/>
    </xf>
    <xf numFmtId="0" fontId="3" fillId="0" borderId="0" xfId="0" applyFont="1" applyBorder="1" applyAlignment="1" applyProtection="1">
      <alignment horizontal="center" vertical="center"/>
      <protection/>
    </xf>
    <xf numFmtId="0" fontId="3" fillId="20" borderId="38" xfId="0" applyFont="1" applyFill="1" applyBorder="1" applyAlignment="1" applyProtection="1">
      <alignment horizontal="center" vertical="center"/>
      <protection/>
    </xf>
    <xf numFmtId="0" fontId="3" fillId="20" borderId="78" xfId="0" applyFont="1" applyFill="1" applyBorder="1" applyAlignment="1" applyProtection="1">
      <alignment vertical="center"/>
      <protection/>
    </xf>
    <xf numFmtId="0" fontId="3" fillId="4" borderId="25" xfId="0" applyFont="1" applyFill="1" applyBorder="1" applyAlignment="1" applyProtection="1">
      <alignment vertical="center"/>
      <protection locked="0"/>
    </xf>
    <xf numFmtId="0" fontId="3" fillId="4" borderId="0" xfId="0" applyFont="1" applyFill="1" applyBorder="1" applyAlignment="1" applyProtection="1">
      <alignment horizontal="center" vertical="center"/>
      <protection/>
    </xf>
    <xf numFmtId="0" fontId="3" fillId="0" borderId="55" xfId="0" applyFont="1" applyFill="1" applyBorder="1" applyAlignment="1" applyProtection="1">
      <alignment horizontal="left" vertical="center"/>
      <protection/>
    </xf>
    <xf numFmtId="1" fontId="3" fillId="0" borderId="45" xfId="0" applyNumberFormat="1" applyFont="1" applyFill="1" applyBorder="1" applyAlignment="1" applyProtection="1">
      <alignment horizontal="right" vertical="center"/>
      <protection/>
    </xf>
    <xf numFmtId="0" fontId="3" fillId="0" borderId="0" xfId="0" applyFont="1" applyFill="1" applyAlignment="1" applyProtection="1">
      <alignment vertical="center"/>
      <protection/>
    </xf>
    <xf numFmtId="1" fontId="4" fillId="0" borderId="52" xfId="0" applyNumberFormat="1" applyFont="1" applyFill="1" applyBorder="1" applyAlignment="1" applyProtection="1">
      <alignment horizontal="right" vertical="center"/>
      <protection/>
    </xf>
    <xf numFmtId="1" fontId="4" fillId="0" borderId="78" xfId="0" applyNumberFormat="1" applyFont="1" applyFill="1" applyBorder="1" applyAlignment="1" applyProtection="1">
      <alignment horizontal="right" vertical="center"/>
      <protection/>
    </xf>
    <xf numFmtId="1" fontId="3" fillId="0" borderId="45" xfId="0" applyNumberFormat="1"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1" fontId="4" fillId="0" borderId="52" xfId="0" applyNumberFormat="1" applyFont="1" applyFill="1" applyBorder="1" applyAlignment="1" applyProtection="1">
      <alignment vertical="center"/>
      <protection/>
    </xf>
    <xf numFmtId="1" fontId="4" fillId="0" borderId="78" xfId="0" applyNumberFormat="1" applyFont="1" applyFill="1" applyBorder="1" applyAlignment="1" applyProtection="1">
      <alignment vertical="center"/>
      <protection/>
    </xf>
    <xf numFmtId="1" fontId="3" fillId="0" borderId="52" xfId="0" applyNumberFormat="1" applyFont="1" applyFill="1" applyBorder="1" applyAlignment="1" applyProtection="1">
      <alignment vertical="center"/>
      <protection/>
    </xf>
    <xf numFmtId="0" fontId="3" fillId="20" borderId="44" xfId="0" applyFont="1" applyFill="1" applyBorder="1" applyAlignment="1" applyProtection="1">
      <alignment vertical="center"/>
      <protection locked="0"/>
    </xf>
    <xf numFmtId="0" fontId="3" fillId="20" borderId="43" xfId="0" applyFont="1" applyFill="1" applyBorder="1" applyAlignment="1" applyProtection="1">
      <alignment vertical="center"/>
      <protection locked="0"/>
    </xf>
    <xf numFmtId="1" fontId="3" fillId="20" borderId="23" xfId="0" applyNumberFormat="1" applyFont="1" applyFill="1" applyBorder="1" applyAlignment="1" applyProtection="1">
      <alignment vertical="center"/>
      <protection/>
    </xf>
    <xf numFmtId="1" fontId="3" fillId="20" borderId="45" xfId="0" applyNumberFormat="1" applyFont="1" applyFill="1" applyBorder="1" applyAlignment="1" applyProtection="1">
      <alignment vertical="center"/>
      <protection/>
    </xf>
    <xf numFmtId="0" fontId="4" fillId="0" borderId="26" xfId="0" applyFont="1" applyFill="1" applyBorder="1" applyAlignment="1" applyProtection="1" quotePrefix="1">
      <alignment horizontal="center" vertical="center"/>
      <protection locked="0"/>
    </xf>
    <xf numFmtId="0" fontId="3" fillId="0" borderId="23"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xf>
    <xf numFmtId="49" fontId="3" fillId="4" borderId="23" xfId="0" applyNumberFormat="1"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49" fontId="3" fillId="0" borderId="10" xfId="0" applyNumberFormat="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indent="1"/>
      <protection locked="0"/>
    </xf>
    <xf numFmtId="0" fontId="4" fillId="0" borderId="10" xfId="0" applyFont="1" applyFill="1" applyBorder="1" applyAlignment="1" applyProtection="1">
      <alignment horizontal="left" vertical="center" indent="1"/>
      <protection/>
    </xf>
    <xf numFmtId="49" fontId="3" fillId="0" borderId="18" xfId="0" applyNumberFormat="1"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indent="2"/>
      <protection locked="0"/>
    </xf>
    <xf numFmtId="0" fontId="3" fillId="0" borderId="0" xfId="60" applyFont="1" applyFill="1" applyBorder="1" applyAlignment="1" applyProtection="1">
      <alignment horizontal="center" vertical="center"/>
      <protection/>
    </xf>
    <xf numFmtId="49" fontId="3" fillId="4" borderId="20"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protection locked="0"/>
    </xf>
    <xf numFmtId="49" fontId="3" fillId="0" borderId="20" xfId="0" applyNumberFormat="1" applyFont="1" applyFill="1" applyBorder="1" applyAlignment="1" applyProtection="1">
      <alignment horizontal="left" vertical="center"/>
      <protection locked="0"/>
    </xf>
    <xf numFmtId="1" fontId="4" fillId="0" borderId="62"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1"/>
      <protection locked="0"/>
    </xf>
    <xf numFmtId="0" fontId="3" fillId="0" borderId="10" xfId="0" applyFont="1" applyFill="1" applyBorder="1" applyAlignment="1" applyProtection="1" quotePrefix="1">
      <alignment horizontal="left" vertical="center" indent="2"/>
      <protection locked="0"/>
    </xf>
    <xf numFmtId="0" fontId="4" fillId="0" borderId="10" xfId="0" applyFont="1" applyFill="1" applyBorder="1" applyAlignment="1" applyProtection="1">
      <alignment horizontal="left" vertical="center" indent="2"/>
      <protection/>
    </xf>
    <xf numFmtId="49" fontId="3" fillId="0" borderId="28" xfId="0" applyNumberFormat="1"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indent="2"/>
      <protection/>
    </xf>
    <xf numFmtId="0" fontId="4" fillId="0" borderId="25" xfId="0" applyFont="1" applyFill="1" applyBorder="1" applyAlignment="1" applyProtection="1">
      <alignment horizontal="left" vertical="center" indent="1"/>
      <protection/>
    </xf>
    <xf numFmtId="0" fontId="3" fillId="0" borderId="18" xfId="0" applyFont="1" applyFill="1" applyBorder="1" applyAlignment="1" applyProtection="1">
      <alignment horizontal="left" vertical="center" indent="1"/>
      <protection locked="0"/>
    </xf>
    <xf numFmtId="0" fontId="4" fillId="0" borderId="18" xfId="0" applyFont="1" applyFill="1" applyBorder="1" applyAlignment="1" applyProtection="1">
      <alignment horizontal="left" vertical="center" indent="1"/>
      <protection/>
    </xf>
    <xf numFmtId="49" fontId="3" fillId="0" borderId="55" xfId="0" applyNumberFormat="1" applyFont="1" applyFill="1" applyBorder="1" applyAlignment="1" applyProtection="1">
      <alignment horizontal="left" vertical="center"/>
      <protection locked="0"/>
    </xf>
    <xf numFmtId="1" fontId="4" fillId="0" borderId="26" xfId="0" applyNumberFormat="1" applyFont="1" applyFill="1" applyBorder="1" applyAlignment="1" applyProtection="1">
      <alignment vertical="center"/>
      <protection/>
    </xf>
    <xf numFmtId="1" fontId="4" fillId="0" borderId="43" xfId="0" applyNumberFormat="1" applyFont="1" applyFill="1" applyBorder="1" applyAlignment="1" applyProtection="1">
      <alignment vertical="center"/>
      <protection/>
    </xf>
    <xf numFmtId="1" fontId="3" fillId="0" borderId="24" xfId="0" applyNumberFormat="1" applyFont="1" applyFill="1" applyBorder="1" applyAlignment="1" applyProtection="1">
      <alignment vertical="center"/>
      <protection/>
    </xf>
    <xf numFmtId="1" fontId="3" fillId="0" borderId="62" xfId="0" applyNumberFormat="1" applyFont="1" applyFill="1" applyBorder="1" applyAlignment="1" applyProtection="1">
      <alignment vertical="center"/>
      <protection/>
    </xf>
    <xf numFmtId="0" fontId="3" fillId="0" borderId="30"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2"/>
      <protection/>
    </xf>
    <xf numFmtId="0" fontId="4" fillId="0" borderId="49" xfId="0" applyFont="1" applyFill="1" applyBorder="1" applyAlignment="1" applyProtection="1">
      <alignment horizontal="center" vertical="center"/>
      <protection/>
    </xf>
    <xf numFmtId="1" fontId="4" fillId="0" borderId="19" xfId="0" applyNumberFormat="1" applyFont="1" applyFill="1" applyBorder="1" applyAlignment="1" applyProtection="1">
      <alignment vertical="center"/>
      <protection/>
    </xf>
    <xf numFmtId="1" fontId="4" fillId="0" borderId="54" xfId="0" applyNumberFormat="1" applyFont="1" applyFill="1" applyBorder="1" applyAlignment="1" applyProtection="1">
      <alignment vertical="center"/>
      <protection/>
    </xf>
    <xf numFmtId="49" fontId="3" fillId="0" borderId="17" xfId="0" applyNumberFormat="1" applyFont="1" applyFill="1" applyBorder="1" applyAlignment="1" applyProtection="1">
      <alignment horizontal="left" vertical="center"/>
      <protection locked="0"/>
    </xf>
    <xf numFmtId="0" fontId="4" fillId="0" borderId="50" xfId="0" applyFont="1" applyFill="1" applyBorder="1" applyAlignment="1" applyProtection="1" quotePrefix="1">
      <alignment horizontal="center" vertical="center"/>
      <protection locked="0"/>
    </xf>
    <xf numFmtId="200" fontId="5" fillId="0" borderId="66" xfId="0" applyNumberFormat="1" applyFont="1" applyFill="1" applyBorder="1" applyAlignment="1" applyProtection="1">
      <alignment horizontal="right" vertical="center"/>
      <protection locked="0"/>
    </xf>
    <xf numFmtId="0" fontId="3" fillId="0" borderId="65"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1"/>
      <protection/>
    </xf>
    <xf numFmtId="0" fontId="4" fillId="0" borderId="19" xfId="0" applyFont="1" applyFill="1" applyBorder="1" applyAlignment="1" applyProtection="1">
      <alignment horizontal="center"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center" vertical="center"/>
      <protection/>
    </xf>
    <xf numFmtId="0" fontId="42" fillId="0" borderId="64" xfId="0" applyFont="1" applyBorder="1" applyAlignment="1" applyProtection="1">
      <alignment horizontal="left" vertical="center"/>
      <protection locked="0"/>
    </xf>
    <xf numFmtId="0" fontId="14" fillId="0" borderId="64" xfId="0" applyFont="1" applyBorder="1" applyAlignment="1" applyProtection="1">
      <alignment horizontal="left" vertical="center"/>
      <protection locked="0"/>
    </xf>
    <xf numFmtId="0" fontId="14" fillId="0" borderId="81" xfId="0" applyFont="1" applyFill="1" applyBorder="1" applyAlignment="1" applyProtection="1">
      <alignment/>
      <protection locked="0"/>
    </xf>
    <xf numFmtId="0" fontId="3" fillId="0" borderId="0" xfId="0" applyFont="1" applyFill="1" applyBorder="1" applyAlignment="1" applyProtection="1">
      <alignment/>
      <protection locked="0"/>
    </xf>
    <xf numFmtId="0" fontId="0" fillId="0" borderId="0" xfId="0" applyAlignment="1" applyProtection="1">
      <alignment/>
      <protection locked="0"/>
    </xf>
    <xf numFmtId="0" fontId="14" fillId="0" borderId="43" xfId="0" applyFont="1" applyFill="1" applyBorder="1" applyAlignment="1" applyProtection="1">
      <alignment/>
      <protection locked="0"/>
    </xf>
    <xf numFmtId="0" fontId="3" fillId="0" borderId="0"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4" fillId="0" borderId="20" xfId="0" applyFont="1" applyFill="1" applyBorder="1" applyAlignment="1" applyProtection="1">
      <alignment/>
      <protection locked="0"/>
    </xf>
    <xf numFmtId="0" fontId="14" fillId="0" borderId="0" xfId="0" applyFont="1" applyFill="1" applyAlignment="1" applyProtection="1">
      <alignment/>
      <protection locked="0"/>
    </xf>
    <xf numFmtId="0" fontId="42" fillId="0" borderId="20" xfId="0" applyFont="1" applyFill="1" applyBorder="1" applyAlignment="1" applyProtection="1">
      <alignment horizontal="left"/>
      <protection locked="0"/>
    </xf>
    <xf numFmtId="0" fontId="4" fillId="0" borderId="25" xfId="0" applyFont="1" applyFill="1" applyBorder="1" applyAlignment="1" applyProtection="1">
      <alignment/>
      <protection locked="0"/>
    </xf>
    <xf numFmtId="0" fontId="8" fillId="0" borderId="0" xfId="0" applyFont="1" applyFill="1" applyBorder="1" applyAlignment="1" applyProtection="1">
      <alignment horizontal="center" vertical="center"/>
      <protection locked="0"/>
    </xf>
    <xf numFmtId="0" fontId="6" fillId="0" borderId="16" xfId="0" applyFont="1" applyFill="1" applyBorder="1" applyAlignment="1" applyProtection="1">
      <alignment vertical="center"/>
      <protection locked="0"/>
    </xf>
    <xf numFmtId="0" fontId="12" fillId="0" borderId="16" xfId="0" applyFont="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45" xfId="0" applyFont="1" applyFill="1" applyBorder="1" applyAlignment="1" applyProtection="1">
      <alignment/>
      <protection locked="0"/>
    </xf>
    <xf numFmtId="0" fontId="14" fillId="0" borderId="31"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14" fillId="0" borderId="82" xfId="0" applyFont="1" applyFill="1" applyBorder="1" applyAlignment="1" applyProtection="1">
      <alignment horizontal="center" vertical="center"/>
      <protection locked="0"/>
    </xf>
    <xf numFmtId="0" fontId="13" fillId="0" borderId="0" xfId="0" applyFont="1" applyFill="1" applyAlignment="1" applyProtection="1">
      <alignment/>
      <protection locked="0"/>
    </xf>
    <xf numFmtId="0" fontId="13" fillId="0" borderId="0" xfId="0" applyFont="1" applyFill="1" applyBorder="1" applyAlignment="1" applyProtection="1">
      <alignment/>
      <protection locked="0"/>
    </xf>
    <xf numFmtId="0" fontId="14"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Alignment="1" applyProtection="1">
      <alignment/>
      <protection locked="0"/>
    </xf>
    <xf numFmtId="0" fontId="13" fillId="0" borderId="20" xfId="0" applyFont="1" applyFill="1" applyBorder="1" applyAlignment="1" applyProtection="1">
      <alignment/>
      <protection locked="0"/>
    </xf>
    <xf numFmtId="0" fontId="14" fillId="0" borderId="11" xfId="0" applyFont="1" applyFill="1" applyBorder="1" applyAlignment="1" applyProtection="1">
      <alignment horizontal="center" vertical="center"/>
      <protection locked="0"/>
    </xf>
    <xf numFmtId="0" fontId="14" fillId="0" borderId="62" xfId="0" applyFont="1" applyFill="1" applyBorder="1" applyAlignment="1" applyProtection="1">
      <alignment horizontal="center"/>
      <protection locked="0"/>
    </xf>
    <xf numFmtId="0" fontId="4" fillId="0" borderId="0" xfId="0" applyFont="1" applyFill="1" applyAlignment="1" applyProtection="1">
      <alignment horizontal="left"/>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20" xfId="0" applyFont="1" applyFill="1" applyBorder="1" applyAlignment="1" applyProtection="1">
      <alignment horizontal="left"/>
      <protection locked="0"/>
    </xf>
    <xf numFmtId="0" fontId="14" fillId="0" borderId="12"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4" fillId="0" borderId="46" xfId="0" applyFont="1" applyFill="1" applyBorder="1" applyAlignment="1" applyProtection="1">
      <alignment horizontal="center" vertical="center"/>
      <protection locked="0"/>
    </xf>
    <xf numFmtId="0" fontId="14" fillId="0" borderId="39" xfId="0" applyFont="1" applyFill="1" applyBorder="1" applyAlignment="1" applyProtection="1">
      <alignment horizontal="center" vertical="center"/>
      <protection locked="0"/>
    </xf>
    <xf numFmtId="0" fontId="47" fillId="0" borderId="22" xfId="0" applyFont="1" applyFill="1" applyBorder="1" applyAlignment="1" applyProtection="1">
      <alignment horizontal="center" vertical="center"/>
      <protection locked="0"/>
    </xf>
    <xf numFmtId="0" fontId="47" fillId="0" borderId="51" xfId="0" applyFont="1" applyFill="1" applyBorder="1" applyAlignment="1" applyProtection="1">
      <alignment horizontal="center" vertical="center"/>
      <protection locked="0"/>
    </xf>
    <xf numFmtId="0" fontId="47" fillId="0" borderId="28" xfId="0" applyFont="1" applyFill="1" applyBorder="1" applyAlignment="1" applyProtection="1">
      <alignment horizontal="center" vertical="center"/>
      <protection locked="0"/>
    </xf>
    <xf numFmtId="49" fontId="3" fillId="4" borderId="11" xfId="0" applyNumberFormat="1" applyFont="1" applyFill="1" applyBorder="1" applyAlignment="1" applyProtection="1">
      <alignment horizontal="left" vertical="center"/>
      <protection locked="0"/>
    </xf>
    <xf numFmtId="0" fontId="13" fillId="4" borderId="24" xfId="0" applyFont="1" applyFill="1" applyBorder="1" applyAlignment="1" applyProtection="1">
      <alignment horizontal="center" vertical="center"/>
      <protection locked="0"/>
    </xf>
    <xf numFmtId="200" fontId="13" fillId="4" borderId="39" xfId="0" applyNumberFormat="1" applyFont="1" applyFill="1" applyBorder="1" applyAlignment="1" applyProtection="1">
      <alignment horizontal="right" vertical="center"/>
      <protection locked="0"/>
    </xf>
    <xf numFmtId="0" fontId="4" fillId="4" borderId="0" xfId="0" applyFont="1" applyFill="1" applyAlignment="1" applyProtection="1">
      <alignment vertical="center"/>
      <protection locked="0"/>
    </xf>
    <xf numFmtId="0" fontId="4" fillId="4" borderId="21" xfId="0" applyFont="1" applyFill="1" applyBorder="1" applyAlignment="1" applyProtection="1">
      <alignment vertical="center"/>
      <protection locked="0"/>
    </xf>
    <xf numFmtId="0" fontId="4" fillId="4" borderId="20" xfId="0" applyFont="1" applyFill="1" applyBorder="1" applyAlignment="1" applyProtection="1">
      <alignment vertical="center"/>
      <protection locked="0"/>
    </xf>
    <xf numFmtId="0" fontId="0" fillId="4" borderId="0" xfId="0" applyFill="1" applyAlignment="1" applyProtection="1">
      <alignment/>
      <protection locked="0"/>
    </xf>
    <xf numFmtId="1" fontId="3" fillId="0" borderId="26" xfId="0" applyNumberFormat="1" applyFont="1" applyFill="1" applyBorder="1" applyAlignment="1" applyProtection="1">
      <alignment vertical="center"/>
      <protection/>
    </xf>
    <xf numFmtId="1" fontId="3" fillId="0" borderId="43" xfId="0" applyNumberFormat="1" applyFont="1" applyFill="1" applyBorder="1" applyAlignment="1" applyProtection="1">
      <alignment vertical="center"/>
      <protection/>
    </xf>
    <xf numFmtId="0" fontId="3" fillId="4" borderId="0" xfId="0"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39" xfId="0" applyFont="1" applyFill="1" applyBorder="1" applyAlignment="1" applyProtection="1">
      <alignment horizontal="center" vertical="center"/>
      <protection locked="0"/>
    </xf>
    <xf numFmtId="200" fontId="48" fillId="0" borderId="46" xfId="0" applyNumberFormat="1" applyFont="1" applyFill="1" applyBorder="1" applyAlignment="1" applyProtection="1">
      <alignment horizontal="right" vertical="center"/>
      <protection locked="0"/>
    </xf>
    <xf numFmtId="200" fontId="48" fillId="0" borderId="26" xfId="0" applyNumberFormat="1" applyFont="1" applyFill="1" applyBorder="1" applyAlignment="1" applyProtection="1">
      <alignment horizontal="right" vertical="center"/>
      <protection locked="0"/>
    </xf>
    <xf numFmtId="200" fontId="48" fillId="0" borderId="39" xfId="0" applyNumberFormat="1" applyFont="1" applyFill="1" applyBorder="1" applyAlignment="1" applyProtection="1">
      <alignment horizontal="right" vertical="center"/>
      <protection locked="0"/>
    </xf>
    <xf numFmtId="0" fontId="4" fillId="0" borderId="0" xfId="0" applyFont="1" applyFill="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20" xfId="0" applyFont="1" applyFill="1" applyBorder="1" applyAlignment="1" applyProtection="1">
      <alignment vertical="center"/>
      <protection locked="0"/>
    </xf>
    <xf numFmtId="0" fontId="0" fillId="0" borderId="0" xfId="0" applyFill="1" applyAlignment="1" applyProtection="1">
      <alignment/>
      <protection locked="0"/>
    </xf>
    <xf numFmtId="0" fontId="14" fillId="4" borderId="10" xfId="0" applyFont="1" applyFill="1" applyBorder="1" applyAlignment="1" applyProtection="1">
      <alignment horizontal="left" vertical="center" indent="1"/>
      <protection locked="0"/>
    </xf>
    <xf numFmtId="0" fontId="13" fillId="4" borderId="62" xfId="0" applyFont="1" applyFill="1" applyBorder="1" applyAlignment="1" applyProtection="1">
      <alignment horizontal="center" vertical="center"/>
      <protection locked="0"/>
    </xf>
    <xf numFmtId="200" fontId="13" fillId="4" borderId="36" xfId="0" applyNumberFormat="1" applyFont="1" applyFill="1" applyBorder="1" applyAlignment="1" applyProtection="1">
      <alignment horizontal="right" vertical="center"/>
      <protection locked="0"/>
    </xf>
    <xf numFmtId="0" fontId="4" fillId="4" borderId="0" xfId="0" applyFont="1" applyFill="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25"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1" fontId="3" fillId="0" borderId="18" xfId="0" applyNumberFormat="1" applyFont="1" applyFill="1" applyBorder="1" applyAlignment="1" applyProtection="1">
      <alignment vertical="center"/>
      <protection/>
    </xf>
    <xf numFmtId="1" fontId="3" fillId="0" borderId="78" xfId="0" applyNumberFormat="1" applyFont="1" applyFill="1" applyBorder="1" applyAlignment="1" applyProtection="1">
      <alignment vertical="center"/>
      <protection/>
    </xf>
    <xf numFmtId="0" fontId="13" fillId="0" borderId="24" xfId="0"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left" vertical="center"/>
      <protection locked="0"/>
    </xf>
    <xf numFmtId="49" fontId="3" fillId="0" borderId="80"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0" fontId="3" fillId="0" borderId="80" xfId="0" applyFont="1" applyFill="1" applyBorder="1" applyAlignment="1" applyProtection="1">
      <alignment horizontal="left" vertical="center"/>
      <protection/>
    </xf>
    <xf numFmtId="0" fontId="14" fillId="0" borderId="26" xfId="0" applyFont="1" applyFill="1" applyBorder="1" applyAlignment="1" applyProtection="1">
      <alignment horizontal="left" vertical="center"/>
      <protection/>
    </xf>
    <xf numFmtId="49" fontId="3" fillId="0" borderId="38" xfId="0" applyNumberFormat="1" applyFont="1" applyFill="1" applyBorder="1" applyAlignment="1" applyProtection="1">
      <alignment vertical="center"/>
      <protection/>
    </xf>
    <xf numFmtId="49" fontId="3" fillId="0" borderId="80" xfId="0" applyNumberFormat="1" applyFont="1" applyFill="1" applyBorder="1" applyAlignment="1" applyProtection="1">
      <alignment horizontal="left" vertical="center"/>
      <protection/>
    </xf>
    <xf numFmtId="49" fontId="3" fillId="0" borderId="56" xfId="0" applyNumberFormat="1" applyFont="1" applyFill="1" applyBorder="1" applyAlignment="1" applyProtection="1">
      <alignment horizontal="left" vertical="center"/>
      <protection locked="0"/>
    </xf>
    <xf numFmtId="0" fontId="3" fillId="0" borderId="56" xfId="0" applyFont="1" applyFill="1" applyBorder="1" applyAlignment="1" applyProtection="1">
      <alignment horizontal="left" vertical="center"/>
      <protection/>
    </xf>
    <xf numFmtId="49" fontId="3" fillId="4" borderId="55" xfId="0" applyNumberFormat="1"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49" fontId="3" fillId="0" borderId="55" xfId="0" applyNumberFormat="1" applyFont="1" applyFill="1" applyBorder="1" applyAlignment="1" applyProtection="1">
      <alignment horizontal="left" vertical="center"/>
      <protection/>
    </xf>
    <xf numFmtId="1" fontId="4" fillId="0" borderId="36" xfId="0" applyNumberFormat="1"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62"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wrapText="1"/>
      <protection locked="0"/>
    </xf>
    <xf numFmtId="0" fontId="14" fillId="0" borderId="18" xfId="0" applyFont="1" applyFill="1" applyBorder="1" applyAlignment="1" applyProtection="1" quotePrefix="1">
      <alignment horizontal="left" vertical="center" indent="2"/>
      <protection locked="0"/>
    </xf>
    <xf numFmtId="49" fontId="3" fillId="0" borderId="25" xfId="0" applyNumberFormat="1" applyFont="1" applyFill="1" applyBorder="1" applyAlignment="1" applyProtection="1">
      <alignment horizontal="center" vertical="center"/>
      <protection locked="0"/>
    </xf>
    <xf numFmtId="0" fontId="14" fillId="0" borderId="19" xfId="0" applyFont="1" applyFill="1" applyBorder="1" applyAlignment="1" applyProtection="1" quotePrefix="1">
      <alignment horizontal="left" vertical="center" indent="2"/>
      <protection/>
    </xf>
    <xf numFmtId="49" fontId="3" fillId="4" borderId="25" xfId="0" applyNumberFormat="1" applyFont="1" applyFill="1" applyBorder="1" applyAlignment="1" applyProtection="1">
      <alignment horizontal="center" vertical="center"/>
      <protection locked="0"/>
    </xf>
    <xf numFmtId="3" fontId="3" fillId="4" borderId="0" xfId="0" applyNumberFormat="1" applyFont="1" applyFill="1" applyBorder="1" applyAlignment="1" applyProtection="1">
      <alignment vertical="center"/>
      <protection/>
    </xf>
    <xf numFmtId="49" fontId="3" fillId="4" borderId="13" xfId="0" applyNumberFormat="1" applyFont="1" applyFill="1" applyBorder="1" applyAlignment="1" applyProtection="1">
      <alignment horizontal="left" vertical="center"/>
      <protection locked="0"/>
    </xf>
    <xf numFmtId="0" fontId="13" fillId="4" borderId="36" xfId="0"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left" vertical="center"/>
      <protection locked="0"/>
    </xf>
    <xf numFmtId="0" fontId="13" fillId="0" borderId="43" xfId="0" applyFont="1" applyFill="1" applyBorder="1" applyAlignment="1" applyProtection="1">
      <alignment horizontal="center" vertical="center"/>
      <protection locked="0"/>
    </xf>
    <xf numFmtId="0" fontId="13" fillId="4" borderId="78" xfId="0" applyFont="1" applyFill="1" applyBorder="1" applyAlignment="1" applyProtection="1">
      <alignment horizontal="center" vertical="center"/>
      <protection locked="0"/>
    </xf>
    <xf numFmtId="0" fontId="3" fillId="0" borderId="79" xfId="0"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locked="0"/>
    </xf>
    <xf numFmtId="3" fontId="3" fillId="0" borderId="41" xfId="0" applyNumberFormat="1" applyFont="1" applyFill="1" applyBorder="1" applyAlignment="1" applyProtection="1">
      <alignment horizontal="right" vertical="center" wrapText="1"/>
      <protection/>
    </xf>
    <xf numFmtId="0" fontId="13" fillId="4" borderId="39" xfId="0" applyFont="1" applyFill="1" applyBorder="1" applyAlignment="1" applyProtection="1">
      <alignment horizontal="center" vertical="center"/>
      <protection locked="0"/>
    </xf>
    <xf numFmtId="0" fontId="14" fillId="0" borderId="49" xfId="0"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locked="0"/>
    </xf>
    <xf numFmtId="0" fontId="13" fillId="0" borderId="66" xfId="0" applyFont="1" applyFill="1" applyBorder="1" applyAlignment="1" applyProtection="1">
      <alignment horizontal="center" vertical="center"/>
      <protection locked="0"/>
    </xf>
    <xf numFmtId="200" fontId="48" fillId="0" borderId="19" xfId="0" applyNumberFormat="1" applyFont="1" applyFill="1" applyBorder="1" applyAlignment="1" applyProtection="1">
      <alignment horizontal="right" vertical="center"/>
      <protection locked="0"/>
    </xf>
    <xf numFmtId="200" fontId="48" fillId="0" borderId="66" xfId="0" applyNumberFormat="1" applyFont="1" applyFill="1" applyBorder="1" applyAlignment="1" applyProtection="1">
      <alignment horizontal="right" vertical="center"/>
      <protection locked="0"/>
    </xf>
    <xf numFmtId="0" fontId="3" fillId="0" borderId="37" xfId="0" applyFont="1" applyFill="1" applyBorder="1" applyAlignment="1" applyProtection="1">
      <alignment vertical="center"/>
      <protection locked="0"/>
    </xf>
    <xf numFmtId="0" fontId="3" fillId="0" borderId="0" xfId="0" applyFont="1" applyAlignment="1" applyProtection="1">
      <alignment/>
      <protection locked="0"/>
    </xf>
    <xf numFmtId="0" fontId="8" fillId="0" borderId="0" xfId="0" applyFont="1" applyFill="1" applyBorder="1" applyAlignment="1" applyProtection="1">
      <alignment horizontal="right" vertical="center"/>
      <protection locked="0"/>
    </xf>
    <xf numFmtId="0" fontId="14" fillId="20" borderId="79" xfId="0" applyFont="1" applyFill="1" applyBorder="1" applyAlignment="1" applyProtection="1">
      <alignment vertical="center"/>
      <protection locked="0"/>
    </xf>
    <xf numFmtId="0" fontId="14" fillId="20" borderId="16" xfId="0" applyFont="1" applyFill="1" applyBorder="1" applyAlignment="1" applyProtection="1">
      <alignment vertical="center"/>
      <protection locked="0"/>
    </xf>
    <xf numFmtId="0" fontId="14" fillId="20" borderId="45" xfId="0" applyFont="1" applyFill="1" applyBorder="1" applyAlignment="1" applyProtection="1">
      <alignment vertical="center"/>
      <protection locked="0"/>
    </xf>
    <xf numFmtId="0" fontId="3" fillId="0" borderId="25" xfId="0" applyFont="1" applyBorder="1" applyAlignment="1" applyProtection="1">
      <alignment vertical="center"/>
      <protection locked="0"/>
    </xf>
    <xf numFmtId="0" fontId="14" fillId="4" borderId="13" xfId="0" applyFont="1" applyFill="1" applyBorder="1" applyAlignment="1" applyProtection="1">
      <alignment horizontal="left" vertical="center"/>
      <protection locked="0"/>
    </xf>
    <xf numFmtId="0" fontId="14" fillId="4" borderId="11" xfId="0" applyFont="1" applyFill="1" applyBorder="1" applyAlignment="1" applyProtection="1">
      <alignment horizontal="left" vertical="center"/>
      <protection locked="0"/>
    </xf>
    <xf numFmtId="0" fontId="4" fillId="4" borderId="25" xfId="0" applyFont="1" applyFill="1" applyBorder="1" applyAlignment="1" applyProtection="1">
      <alignment vertical="center"/>
      <protection/>
    </xf>
    <xf numFmtId="1" fontId="4" fillId="0" borderId="62" xfId="0" applyNumberFormat="1" applyFont="1" applyFill="1" applyBorder="1" applyAlignment="1" applyProtection="1">
      <alignment horizontal="right" vertical="center"/>
      <protection/>
    </xf>
    <xf numFmtId="200" fontId="48" fillId="0" borderId="28" xfId="0" applyNumberFormat="1" applyFont="1" applyFill="1" applyBorder="1" applyAlignment="1" applyProtection="1">
      <alignment vertical="center"/>
      <protection locked="0"/>
    </xf>
    <xf numFmtId="200" fontId="48" fillId="0" borderId="36" xfId="0" applyNumberFormat="1" applyFont="1" applyFill="1" applyBorder="1" applyAlignment="1" applyProtection="1">
      <alignment vertical="center"/>
      <protection locked="0"/>
    </xf>
    <xf numFmtId="0" fontId="14" fillId="0" borderId="20" xfId="0" applyFont="1" applyFill="1" applyBorder="1" applyAlignment="1" applyProtection="1">
      <alignment horizontal="left" vertical="center"/>
      <protection/>
    </xf>
    <xf numFmtId="1" fontId="4" fillId="0" borderId="10" xfId="0" applyNumberFormat="1" applyFont="1" applyFill="1" applyBorder="1" applyAlignment="1" applyProtection="1">
      <alignment horizontal="center" vertical="center"/>
      <protection/>
    </xf>
    <xf numFmtId="200" fontId="48" fillId="0" borderId="20" xfId="0" applyNumberFormat="1" applyFont="1" applyFill="1" applyBorder="1" applyAlignment="1" applyProtection="1">
      <alignment vertical="center"/>
      <protection locked="0"/>
    </xf>
    <xf numFmtId="200" fontId="48" fillId="0" borderId="39" xfId="0" applyNumberFormat="1" applyFont="1" applyFill="1" applyBorder="1" applyAlignment="1" applyProtection="1">
      <alignment vertical="center"/>
      <protection locked="0"/>
    </xf>
    <xf numFmtId="200" fontId="48" fillId="0" borderId="41" xfId="0" applyNumberFormat="1" applyFont="1" applyFill="1" applyBorder="1" applyAlignment="1" applyProtection="1">
      <alignment vertical="center"/>
      <protection locked="0"/>
    </xf>
    <xf numFmtId="0" fontId="4" fillId="20" borderId="25" xfId="0" applyFont="1" applyFill="1" applyBorder="1" applyAlignment="1" applyProtection="1">
      <alignment vertical="center"/>
      <protection locked="0"/>
    </xf>
    <xf numFmtId="0" fontId="4" fillId="20" borderId="0" xfId="0" applyFont="1" applyFill="1" applyAlignment="1" applyProtection="1">
      <alignment vertical="center"/>
      <protection locked="0"/>
    </xf>
    <xf numFmtId="200" fontId="48" fillId="0" borderId="58" xfId="0" applyNumberFormat="1" applyFont="1" applyFill="1" applyBorder="1" applyAlignment="1" applyProtection="1">
      <alignment vertical="center"/>
      <protection locked="0"/>
    </xf>
    <xf numFmtId="200" fontId="48" fillId="0" borderId="59" xfId="0" applyNumberFormat="1" applyFont="1" applyFill="1" applyBorder="1" applyAlignment="1" applyProtection="1">
      <alignment vertical="center"/>
      <protection locked="0"/>
    </xf>
    <xf numFmtId="1" fontId="4" fillId="0" borderId="65" xfId="0" applyNumberFormat="1" applyFont="1" applyFill="1" applyBorder="1" applyAlignment="1" applyProtection="1">
      <alignment vertical="center"/>
      <protection/>
    </xf>
    <xf numFmtId="0" fontId="6" fillId="0" borderId="15" xfId="61" applyFont="1" applyFill="1" applyBorder="1" applyAlignment="1" applyProtection="1">
      <alignment horizontal="center" vertical="center"/>
      <protection/>
    </xf>
    <xf numFmtId="0" fontId="6" fillId="0" borderId="32" xfId="61" applyFont="1" applyFill="1" applyBorder="1" applyAlignment="1" applyProtection="1">
      <alignment horizontal="center" vertical="center"/>
      <protection/>
    </xf>
    <xf numFmtId="0" fontId="6" fillId="0" borderId="57" xfId="61" applyFont="1" applyFill="1" applyBorder="1" applyAlignment="1" applyProtection="1">
      <alignment horizontal="center" vertical="center"/>
      <protection/>
    </xf>
    <xf numFmtId="0" fontId="6" fillId="0" borderId="13" xfId="61"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locked="0"/>
    </xf>
    <xf numFmtId="0" fontId="0" fillId="0" borderId="0" xfId="0" applyBorder="1" applyAlignment="1" applyProtection="1">
      <alignment/>
      <protection/>
    </xf>
    <xf numFmtId="0" fontId="4" fillId="20" borderId="0" xfId="0" applyFont="1" applyFill="1" applyAlignment="1" applyProtection="1">
      <alignment vertical="center"/>
      <protection locked="0"/>
    </xf>
    <xf numFmtId="0" fontId="4" fillId="4" borderId="40" xfId="0" applyFont="1" applyFill="1" applyBorder="1" applyAlignment="1" applyProtection="1">
      <alignment vertical="center"/>
      <protection locked="0"/>
    </xf>
    <xf numFmtId="0" fontId="0" fillId="20" borderId="0" xfId="0" applyFill="1" applyAlignment="1" applyProtection="1">
      <alignment/>
      <protection locked="0"/>
    </xf>
    <xf numFmtId="0" fontId="6" fillId="0" borderId="55" xfId="58" applyFont="1" applyFill="1" applyBorder="1" applyAlignment="1" applyProtection="1">
      <alignment vertical="center"/>
      <protection/>
    </xf>
    <xf numFmtId="0" fontId="6" fillId="0" borderId="40" xfId="58" applyFont="1" applyFill="1" applyBorder="1" applyAlignment="1" applyProtection="1">
      <alignment vertical="center"/>
      <protection/>
    </xf>
    <xf numFmtId="0" fontId="3" fillId="20" borderId="0" xfId="0" applyFont="1" applyFill="1" applyBorder="1" applyAlignment="1" applyProtection="1">
      <alignment horizontal="center" vertical="center"/>
      <protection locked="0"/>
    </xf>
    <xf numFmtId="0" fontId="3" fillId="20" borderId="25" xfId="0" applyFont="1" applyFill="1" applyBorder="1" applyAlignment="1" applyProtection="1">
      <alignment horizontal="center" vertical="center"/>
      <protection locked="0"/>
    </xf>
    <xf numFmtId="0" fontId="4" fillId="20" borderId="0" xfId="0" applyFont="1" applyFill="1" applyBorder="1" applyAlignment="1" applyProtection="1">
      <alignment horizontal="center" vertical="center"/>
      <protection locked="0"/>
    </xf>
    <xf numFmtId="0" fontId="4" fillId="20" borderId="0" xfId="0" applyFont="1" applyFill="1" applyAlignment="1" applyProtection="1">
      <alignment horizontal="center" vertical="center"/>
      <protection locked="0"/>
    </xf>
    <xf numFmtId="0" fontId="6" fillId="0" borderId="11" xfId="58" applyFont="1" applyFill="1" applyBorder="1" applyAlignment="1" applyProtection="1">
      <alignment vertical="center"/>
      <protection/>
    </xf>
    <xf numFmtId="0" fontId="6" fillId="0" borderId="12" xfId="58" applyFont="1" applyFill="1" applyBorder="1" applyAlignment="1" applyProtection="1">
      <alignment vertical="center"/>
      <protection/>
    </xf>
    <xf numFmtId="0" fontId="6" fillId="0" borderId="38" xfId="58" applyFont="1" applyFill="1" applyBorder="1" applyAlignment="1" applyProtection="1">
      <alignment vertical="center"/>
      <protection/>
    </xf>
    <xf numFmtId="0" fontId="3" fillId="20" borderId="25" xfId="0" applyFont="1" applyFill="1" applyBorder="1" applyAlignment="1" applyProtection="1">
      <alignment horizontal="center" vertical="center" wrapText="1"/>
      <protection locked="0"/>
    </xf>
    <xf numFmtId="0" fontId="6" fillId="0" borderId="12" xfId="58" applyFont="1" applyFill="1" applyBorder="1" applyAlignment="1" applyProtection="1">
      <alignment horizontal="left" vertical="center"/>
      <protection/>
    </xf>
    <xf numFmtId="0" fontId="6" fillId="0" borderId="23" xfId="58" applyFont="1" applyFill="1" applyBorder="1" applyAlignment="1" applyProtection="1">
      <alignment horizontal="left" vertical="center"/>
      <protection/>
    </xf>
    <xf numFmtId="0" fontId="6" fillId="0" borderId="20" xfId="58" applyFont="1" applyFill="1" applyBorder="1" applyAlignment="1" applyProtection="1">
      <alignment vertical="center"/>
      <protection/>
    </xf>
    <xf numFmtId="49" fontId="3" fillId="20" borderId="25" xfId="0" applyNumberFormat="1" applyFont="1" applyFill="1" applyBorder="1" applyAlignment="1" applyProtection="1">
      <alignment horizontal="center" vertical="center"/>
      <protection locked="0"/>
    </xf>
    <xf numFmtId="0" fontId="6" fillId="0" borderId="38" xfId="58" applyFont="1" applyFill="1" applyBorder="1" applyAlignment="1" applyProtection="1">
      <alignment horizontal="left" vertical="center"/>
      <protection/>
    </xf>
    <xf numFmtId="0" fontId="6" fillId="0" borderId="55" xfId="58" applyFont="1" applyFill="1" applyBorder="1" applyAlignment="1" applyProtection="1">
      <alignment horizontal="left" vertical="center"/>
      <protection/>
    </xf>
    <xf numFmtId="0" fontId="6" fillId="0" borderId="30" xfId="61" applyFont="1" applyFill="1" applyBorder="1" applyAlignment="1" applyProtection="1">
      <alignment horizontal="left" vertical="center"/>
      <protection locked="0"/>
    </xf>
    <xf numFmtId="0" fontId="6" fillId="0" borderId="83" xfId="58"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1" fontId="3" fillId="0" borderId="26" xfId="0" applyNumberFormat="1" applyFont="1" applyFill="1" applyBorder="1" applyAlignment="1" applyProtection="1">
      <alignment vertical="center"/>
      <protection/>
    </xf>
    <xf numFmtId="1" fontId="3" fillId="0" borderId="43" xfId="0" applyNumberFormat="1" applyFont="1" applyFill="1" applyBorder="1" applyAlignment="1" applyProtection="1">
      <alignment vertical="center"/>
      <protection/>
    </xf>
    <xf numFmtId="1" fontId="13" fillId="0" borderId="51" xfId="0" applyNumberFormat="1" applyFont="1" applyFill="1" applyBorder="1" applyAlignment="1" applyProtection="1">
      <alignment horizontal="right" vertical="center"/>
      <protection/>
    </xf>
    <xf numFmtId="0" fontId="4" fillId="4" borderId="0" xfId="0" applyFont="1" applyFill="1" applyAlignment="1" applyProtection="1">
      <alignment/>
      <protection/>
    </xf>
    <xf numFmtId="200" fontId="48" fillId="0" borderId="84" xfId="0" applyNumberFormat="1" applyFont="1" applyFill="1" applyBorder="1" applyAlignment="1" applyProtection="1">
      <alignment horizontal="right" vertical="center"/>
      <protection locked="0"/>
    </xf>
    <xf numFmtId="1" fontId="4" fillId="0" borderId="10" xfId="0" applyNumberFormat="1" applyFont="1" applyFill="1" applyBorder="1" applyAlignment="1" applyProtection="1">
      <alignment vertical="center"/>
      <protection/>
    </xf>
    <xf numFmtId="1" fontId="4" fillId="0" borderId="52" xfId="0" applyNumberFormat="1" applyFont="1" applyFill="1" applyBorder="1" applyAlignment="1" applyProtection="1">
      <alignment vertical="center"/>
      <protection/>
    </xf>
    <xf numFmtId="0" fontId="14" fillId="4" borderId="10" xfId="0" applyFont="1" applyFill="1" applyBorder="1" applyAlignment="1" applyProtection="1">
      <alignment horizontal="left" vertical="center" indent="1"/>
      <protection locked="0"/>
    </xf>
    <xf numFmtId="1" fontId="3" fillId="0" borderId="18" xfId="0" applyNumberFormat="1" applyFont="1" applyFill="1" applyBorder="1" applyAlignment="1" applyProtection="1">
      <alignment vertical="center"/>
      <protection/>
    </xf>
    <xf numFmtId="1" fontId="3" fillId="0" borderId="78" xfId="0" applyNumberFormat="1" applyFont="1" applyFill="1" applyBorder="1" applyAlignment="1" applyProtection="1">
      <alignment vertical="center"/>
      <protection/>
    </xf>
    <xf numFmtId="200" fontId="48" fillId="0" borderId="41" xfId="0" applyNumberFormat="1" applyFont="1" applyFill="1" applyBorder="1" applyAlignment="1" applyProtection="1">
      <alignment horizontal="right" vertical="center"/>
      <protection locked="0"/>
    </xf>
    <xf numFmtId="200" fontId="48" fillId="0" borderId="67" xfId="0" applyNumberFormat="1" applyFont="1" applyFill="1" applyBorder="1" applyAlignment="1" applyProtection="1">
      <alignment horizontal="right" vertical="center"/>
      <protection locked="0"/>
    </xf>
    <xf numFmtId="49" fontId="3" fillId="0" borderId="85"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49" fontId="3" fillId="0" borderId="86" xfId="0" applyNumberFormat="1" applyFont="1" applyFill="1" applyBorder="1" applyAlignment="1" applyProtection="1">
      <alignment horizontal="left" vertical="center"/>
      <protection locked="0"/>
    </xf>
    <xf numFmtId="1" fontId="4" fillId="0" borderId="18" xfId="0" applyNumberFormat="1" applyFont="1" applyFill="1" applyBorder="1" applyAlignment="1" applyProtection="1">
      <alignment vertical="center"/>
      <protection/>
    </xf>
    <xf numFmtId="1" fontId="4" fillId="0" borderId="78" xfId="0" applyNumberFormat="1" applyFont="1" applyFill="1" applyBorder="1" applyAlignment="1" applyProtection="1">
      <alignment vertical="center"/>
      <protection/>
    </xf>
    <xf numFmtId="200" fontId="48" fillId="0" borderId="49" xfId="0" applyNumberFormat="1" applyFont="1" applyFill="1" applyBorder="1" applyAlignment="1" applyProtection="1">
      <alignment horizontal="right" vertical="center"/>
      <protection locked="0"/>
    </xf>
    <xf numFmtId="200" fontId="48" fillId="0" borderId="58" xfId="0" applyNumberFormat="1" applyFont="1" applyFill="1" applyBorder="1" applyAlignment="1" applyProtection="1">
      <alignment horizontal="right" vertical="center"/>
      <protection locked="0"/>
    </xf>
    <xf numFmtId="200" fontId="48" fillId="0" borderId="87" xfId="0" applyNumberFormat="1" applyFont="1" applyFill="1" applyBorder="1" applyAlignment="1" applyProtection="1">
      <alignment horizontal="right" vertical="center"/>
      <protection locked="0"/>
    </xf>
    <xf numFmtId="200" fontId="48" fillId="0" borderId="18" xfId="0" applyNumberFormat="1" applyFont="1" applyFill="1" applyBorder="1" applyAlignment="1" applyProtection="1">
      <alignment horizontal="right" vertical="center"/>
      <protection locked="0"/>
    </xf>
    <xf numFmtId="200" fontId="48" fillId="0" borderId="88" xfId="0" applyNumberFormat="1" applyFont="1" applyFill="1" applyBorder="1" applyAlignment="1" applyProtection="1">
      <alignment horizontal="right" vertical="center"/>
      <protection locked="0"/>
    </xf>
    <xf numFmtId="0" fontId="14" fillId="0" borderId="19" xfId="0" applyFont="1" applyFill="1" applyBorder="1" applyAlignment="1" applyProtection="1" quotePrefix="1">
      <alignment horizontal="left" vertical="center" indent="2"/>
      <protection locked="0"/>
    </xf>
    <xf numFmtId="0" fontId="14" fillId="0" borderId="19" xfId="0" applyFont="1" applyFill="1" applyBorder="1" applyAlignment="1" applyProtection="1" quotePrefix="1">
      <alignment horizontal="left" vertical="center" indent="2"/>
      <protection/>
    </xf>
    <xf numFmtId="200" fontId="48" fillId="0" borderId="27" xfId="0" applyNumberFormat="1" applyFont="1" applyFill="1" applyBorder="1" applyAlignment="1" applyProtection="1">
      <alignment horizontal="right" vertical="center"/>
      <protection locked="0"/>
    </xf>
    <xf numFmtId="200" fontId="48" fillId="0" borderId="89" xfId="0" applyNumberFormat="1" applyFont="1" applyFill="1" applyBorder="1" applyAlignment="1" applyProtection="1">
      <alignment horizontal="right" vertical="center"/>
      <protection locked="0"/>
    </xf>
    <xf numFmtId="0" fontId="13" fillId="4" borderId="51" xfId="0" applyFont="1" applyFill="1" applyBorder="1" applyAlignment="1" applyProtection="1">
      <alignment horizontal="center" vertical="center"/>
      <protection locked="0"/>
    </xf>
    <xf numFmtId="0" fontId="14" fillId="0" borderId="49" xfId="0" applyFont="1" applyFill="1" applyBorder="1" applyAlignment="1" applyProtection="1">
      <alignment horizontal="left" vertical="center"/>
      <protection/>
    </xf>
    <xf numFmtId="200" fontId="48" fillId="0" borderId="28" xfId="0" applyNumberFormat="1" applyFont="1" applyFill="1" applyBorder="1" applyAlignment="1" applyProtection="1">
      <alignment horizontal="right" vertical="center"/>
      <protection locked="0"/>
    </xf>
    <xf numFmtId="200" fontId="48" fillId="0" borderId="23" xfId="0" applyNumberFormat="1" applyFont="1" applyFill="1" applyBorder="1" applyAlignment="1" applyProtection="1">
      <alignment horizontal="right" vertical="center"/>
      <protection locked="0"/>
    </xf>
    <xf numFmtId="200" fontId="48" fillId="0" borderId="90" xfId="0" applyNumberFormat="1" applyFont="1" applyFill="1" applyBorder="1" applyAlignment="1" applyProtection="1">
      <alignment horizontal="right" vertical="center"/>
      <protection locked="0"/>
    </xf>
    <xf numFmtId="200" fontId="48" fillId="0" borderId="77" xfId="0" applyNumberFormat="1" applyFont="1" applyFill="1" applyBorder="1" applyAlignment="1" applyProtection="1">
      <alignment horizontal="right" vertical="center"/>
      <protection locked="0"/>
    </xf>
    <xf numFmtId="200" fontId="48" fillId="0" borderId="91" xfId="0" applyNumberFormat="1" applyFont="1" applyFill="1" applyBorder="1" applyAlignment="1" applyProtection="1">
      <alignment horizontal="right" vertical="center"/>
      <protection locked="0"/>
    </xf>
    <xf numFmtId="1" fontId="4" fillId="0" borderId="19" xfId="0" applyNumberFormat="1" applyFont="1" applyFill="1" applyBorder="1" applyAlignment="1" applyProtection="1">
      <alignment vertical="center"/>
      <protection/>
    </xf>
    <xf numFmtId="1" fontId="4" fillId="0" borderId="54" xfId="0" applyNumberFormat="1" applyFont="1" applyFill="1" applyBorder="1" applyAlignment="1" applyProtection="1">
      <alignment vertical="center"/>
      <protection/>
    </xf>
    <xf numFmtId="0" fontId="4" fillId="0" borderId="37" xfId="0" applyFont="1" applyFill="1" applyBorder="1" applyAlignment="1" applyProtection="1">
      <alignment vertical="center"/>
      <protection locked="0"/>
    </xf>
    <xf numFmtId="0" fontId="3" fillId="0" borderId="57" xfId="0" applyFont="1" applyFill="1" applyBorder="1" applyAlignment="1" applyProtection="1">
      <alignment horizontal="center"/>
      <protection locked="0"/>
    </xf>
    <xf numFmtId="0" fontId="3" fillId="0" borderId="57" xfId="0" applyFont="1" applyFill="1" applyBorder="1" applyAlignment="1" applyProtection="1">
      <alignment/>
      <protection locked="0"/>
    </xf>
    <xf numFmtId="0" fontId="3" fillId="0" borderId="82" xfId="0" applyFont="1" applyFill="1" applyBorder="1" applyAlignment="1" applyProtection="1">
      <alignment/>
      <protection locked="0"/>
    </xf>
    <xf numFmtId="0" fontId="3" fillId="0" borderId="62" xfId="0" applyFont="1" applyFill="1" applyBorder="1" applyAlignment="1" applyProtection="1">
      <alignment horizontal="center"/>
      <protection locked="0"/>
    </xf>
    <xf numFmtId="0" fontId="3" fillId="20" borderId="11" xfId="0" applyFont="1" applyFill="1" applyBorder="1" applyAlignment="1" applyProtection="1">
      <alignment vertical="center"/>
      <protection locked="0"/>
    </xf>
    <xf numFmtId="0" fontId="3" fillId="20" borderId="10" xfId="0" applyFont="1" applyFill="1" applyBorder="1" applyAlignment="1" applyProtection="1">
      <alignment vertical="center"/>
      <protection locked="0"/>
    </xf>
    <xf numFmtId="0" fontId="3" fillId="20" borderId="0" xfId="0" applyFont="1" applyFill="1" applyAlignment="1" applyProtection="1">
      <alignment vertical="center"/>
      <protection locked="0"/>
    </xf>
    <xf numFmtId="0" fontId="3" fillId="4" borderId="55" xfId="0" applyFont="1" applyFill="1" applyBorder="1" applyAlignment="1" applyProtection="1">
      <alignment horizontal="left" vertical="center"/>
      <protection locked="0"/>
    </xf>
    <xf numFmtId="0" fontId="3" fillId="4" borderId="16" xfId="0"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0" fontId="4" fillId="4" borderId="23" xfId="0" applyFont="1" applyFill="1" applyBorder="1" applyAlignment="1" applyProtection="1">
      <alignment horizontal="center" vertical="center"/>
      <protection locked="0"/>
    </xf>
    <xf numFmtId="200" fontId="4" fillId="4" borderId="23" xfId="0" applyNumberFormat="1" applyFont="1" applyFill="1" applyBorder="1" applyAlignment="1" applyProtection="1">
      <alignment horizontal="right" vertical="center"/>
      <protection locked="0"/>
    </xf>
    <xf numFmtId="1" fontId="4" fillId="0" borderId="23" xfId="0" applyNumberFormat="1" applyFont="1" applyFill="1" applyBorder="1" applyAlignment="1" applyProtection="1">
      <alignment horizontal="right" vertical="center"/>
      <protection locked="0"/>
    </xf>
    <xf numFmtId="1" fontId="4" fillId="0" borderId="24"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indent="1"/>
      <protection locked="0"/>
    </xf>
    <xf numFmtId="0" fontId="3" fillId="4" borderId="25" xfId="0" applyFont="1" applyFill="1" applyBorder="1" applyAlignment="1" applyProtection="1">
      <alignment horizontal="left" vertical="center"/>
      <protection locked="0"/>
    </xf>
    <xf numFmtId="0" fontId="3" fillId="4" borderId="12" xfId="0" applyFont="1" applyFill="1" applyBorder="1" applyAlignment="1" applyProtection="1">
      <alignment horizontal="left" vertical="center"/>
      <protection locked="0"/>
    </xf>
    <xf numFmtId="0" fontId="3" fillId="4" borderId="51" xfId="0" applyFont="1" applyFill="1" applyBorder="1" applyAlignment="1" applyProtection="1">
      <alignment horizontal="left" vertical="center"/>
      <protection locked="0"/>
    </xf>
    <xf numFmtId="200" fontId="4" fillId="4" borderId="39" xfId="0" applyNumberFormat="1" applyFont="1" applyFill="1" applyBorder="1" applyAlignment="1" applyProtection="1">
      <alignment horizontal="right" vertical="center"/>
      <protection locked="0"/>
    </xf>
    <xf numFmtId="0" fontId="4" fillId="0" borderId="11"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40" xfId="0" applyFont="1" applyFill="1" applyBorder="1" applyAlignment="1" applyProtection="1">
      <alignment horizontal="center" vertical="center"/>
      <protection locked="0"/>
    </xf>
    <xf numFmtId="200" fontId="36" fillId="0" borderId="26" xfId="0" applyNumberFormat="1" applyFont="1" applyFill="1" applyBorder="1" applyAlignment="1" applyProtection="1">
      <alignment horizontal="right" vertical="center"/>
      <protection locked="0"/>
    </xf>
    <xf numFmtId="200" fontId="36" fillId="0" borderId="40" xfId="0" applyNumberFormat="1" applyFont="1" applyFill="1" applyBorder="1" applyAlignment="1" applyProtection="1">
      <alignment horizontal="right" vertical="center"/>
      <protection locked="0"/>
    </xf>
    <xf numFmtId="200" fontId="36" fillId="0" borderId="52" xfId="0" applyNumberFormat="1" applyFont="1" applyFill="1" applyBorder="1" applyAlignment="1" applyProtection="1">
      <alignment horizontal="right" vertical="center"/>
      <protection locked="0"/>
    </xf>
    <xf numFmtId="200" fontId="36" fillId="0" borderId="20" xfId="0" applyNumberFormat="1" applyFont="1" applyFill="1" applyBorder="1" applyAlignment="1" applyProtection="1">
      <alignment horizontal="right" vertical="center"/>
      <protection locked="0"/>
    </xf>
    <xf numFmtId="0" fontId="4" fillId="0" borderId="58" xfId="0" applyFont="1" applyFill="1" applyBorder="1" applyAlignment="1" applyProtection="1">
      <alignment horizontal="center" vertical="center"/>
      <protection locked="0"/>
    </xf>
    <xf numFmtId="200" fontId="36" fillId="0" borderId="34" xfId="0" applyNumberFormat="1" applyFont="1" applyFill="1" applyBorder="1" applyAlignment="1" applyProtection="1">
      <alignment horizontal="right" vertical="center"/>
      <protection locked="0"/>
    </xf>
    <xf numFmtId="200" fontId="36" fillId="0" borderId="54" xfId="0" applyNumberFormat="1" applyFont="1" applyFill="1" applyBorder="1" applyAlignment="1" applyProtection="1">
      <alignment horizontal="right" vertical="center"/>
      <protection locked="0"/>
    </xf>
    <xf numFmtId="0" fontId="45" fillId="0" borderId="0" xfId="0" applyFont="1" applyAlignment="1" applyProtection="1">
      <alignment vertical="center"/>
      <protection/>
    </xf>
    <xf numFmtId="0" fontId="43" fillId="0" borderId="0" xfId="0" applyFont="1" applyFill="1" applyAlignment="1" applyProtection="1" quotePrefix="1">
      <alignment horizontal="left"/>
      <protection/>
    </xf>
    <xf numFmtId="0" fontId="4" fillId="4" borderId="25"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3" fontId="3" fillId="0" borderId="28" xfId="0" applyNumberFormat="1" applyFont="1" applyFill="1" applyBorder="1" applyAlignment="1" applyProtection="1">
      <alignment horizontal="right" vertical="center" wrapText="1"/>
      <protection/>
    </xf>
    <xf numFmtId="3" fontId="3" fillId="0" borderId="38" xfId="0" applyNumberFormat="1" applyFont="1" applyFill="1" applyBorder="1" applyAlignment="1" applyProtection="1">
      <alignment horizontal="right" vertical="center" wrapText="1"/>
      <protection/>
    </xf>
    <xf numFmtId="3" fontId="3" fillId="0" borderId="83" xfId="0" applyNumberFormat="1" applyFont="1" applyFill="1" applyBorder="1" applyAlignment="1" applyProtection="1">
      <alignment horizontal="right" vertical="center" wrapText="1"/>
      <protection/>
    </xf>
    <xf numFmtId="3" fontId="3" fillId="0" borderId="59" xfId="0" applyNumberFormat="1" applyFont="1" applyFill="1" applyBorder="1" applyAlignment="1" applyProtection="1">
      <alignment horizontal="right" vertical="center" wrapText="1"/>
      <protection/>
    </xf>
    <xf numFmtId="0" fontId="4" fillId="0" borderId="28" xfId="0" applyFont="1" applyFill="1" applyBorder="1" applyAlignment="1" applyProtection="1">
      <alignment/>
      <protection/>
    </xf>
    <xf numFmtId="3" fontId="3" fillId="0" borderId="12" xfId="0" applyNumberFormat="1" applyFont="1" applyFill="1" applyBorder="1" applyAlignment="1" applyProtection="1">
      <alignment horizontal="right" vertical="center" wrapText="1"/>
      <protection/>
    </xf>
    <xf numFmtId="0" fontId="4" fillId="0" borderId="37" xfId="0" applyFont="1" applyFill="1" applyBorder="1" applyAlignment="1" applyProtection="1">
      <alignment/>
      <protection/>
    </xf>
    <xf numFmtId="3" fontId="3" fillId="0" borderId="58" xfId="0" applyNumberFormat="1" applyFont="1" applyFill="1" applyBorder="1" applyAlignment="1" applyProtection="1">
      <alignment horizontal="right" vertical="center" wrapText="1"/>
      <protection/>
    </xf>
    <xf numFmtId="0" fontId="4" fillId="0" borderId="15" xfId="0" applyFont="1" applyFill="1" applyBorder="1" applyAlignment="1" applyProtection="1">
      <alignment/>
      <protection/>
    </xf>
    <xf numFmtId="0" fontId="14" fillId="0" borderId="55" xfId="0" applyFont="1" applyFill="1" applyBorder="1" applyAlignment="1" applyProtection="1">
      <alignment horizontal="right" vertical="center"/>
      <protection/>
    </xf>
    <xf numFmtId="0" fontId="4" fillId="0" borderId="12" xfId="0" applyFont="1" applyFill="1" applyBorder="1" applyAlignment="1" applyProtection="1">
      <alignment/>
      <protection/>
    </xf>
    <xf numFmtId="49"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indent="1"/>
      <protection locked="0"/>
    </xf>
    <xf numFmtId="0" fontId="4" fillId="0" borderId="0" xfId="0" applyFont="1" applyFill="1" applyBorder="1" applyAlignment="1" applyProtection="1" quotePrefix="1">
      <alignment horizontal="center" vertical="center"/>
      <protection locked="0"/>
    </xf>
    <xf numFmtId="200" fontId="5" fillId="0" borderId="0"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indent="1"/>
      <protection/>
    </xf>
    <xf numFmtId="1" fontId="4" fillId="0" borderId="0" xfId="0" applyNumberFormat="1" applyFont="1" applyFill="1" applyBorder="1" applyAlignment="1" applyProtection="1">
      <alignment vertical="center"/>
      <protection/>
    </xf>
    <xf numFmtId="0" fontId="4" fillId="0" borderId="0" xfId="0" applyFont="1" applyFill="1" applyBorder="1" applyAlignment="1" applyProtection="1">
      <alignment horizontal="left" vertical="center" indent="1"/>
      <protection locked="0"/>
    </xf>
    <xf numFmtId="200" fontId="5" fillId="4" borderId="0" xfId="0" applyNumberFormat="1" applyFont="1" applyFill="1" applyBorder="1" applyAlignment="1" applyProtection="1">
      <alignment horizontal="right" vertical="center"/>
      <protection locked="0"/>
    </xf>
    <xf numFmtId="0" fontId="6" fillId="0" borderId="22" xfId="61" applyFont="1" applyFill="1" applyBorder="1" applyAlignment="1" applyProtection="1">
      <alignment horizontal="center" vertical="center"/>
      <protection/>
    </xf>
    <xf numFmtId="200" fontId="5" fillId="0" borderId="28" xfId="0" applyNumberFormat="1" applyFont="1" applyFill="1" applyBorder="1" applyAlignment="1" applyProtection="1">
      <alignment horizontal="right" vertical="center"/>
      <protection locked="0"/>
    </xf>
    <xf numFmtId="0" fontId="4" fillId="0" borderId="25" xfId="0" applyFont="1" applyFill="1" applyBorder="1" applyAlignment="1" applyProtection="1">
      <alignment vertical="center"/>
      <protection locked="0"/>
    </xf>
    <xf numFmtId="0" fontId="14" fillId="0" borderId="23" xfId="0" applyFont="1" applyFill="1" applyBorder="1" applyAlignment="1" applyProtection="1">
      <alignment horizontal="left" vertical="center"/>
      <protection locked="0"/>
    </xf>
    <xf numFmtId="0" fontId="13" fillId="0" borderId="23" xfId="0" applyFont="1" applyFill="1" applyBorder="1" applyAlignment="1" applyProtection="1">
      <alignment horizontal="center" vertical="center"/>
      <protection locked="0"/>
    </xf>
    <xf numFmtId="0" fontId="13" fillId="0" borderId="26" xfId="0" applyFont="1" applyFill="1" applyBorder="1" applyAlignment="1" applyProtection="1">
      <alignment horizontal="center" vertical="center"/>
      <protection locked="0"/>
    </xf>
    <xf numFmtId="49" fontId="3" fillId="0" borderId="26" xfId="0" applyNumberFormat="1"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49" fontId="3" fillId="27" borderId="26" xfId="0" applyNumberFormat="1" applyFont="1" applyFill="1" applyBorder="1" applyAlignment="1" applyProtection="1">
      <alignment horizontal="left" vertical="center"/>
      <protection locked="0"/>
    </xf>
    <xf numFmtId="0" fontId="3" fillId="27" borderId="26" xfId="0" applyFont="1" applyFill="1" applyBorder="1" applyAlignment="1" applyProtection="1">
      <alignment horizontal="left" vertical="center"/>
      <protection locked="0"/>
    </xf>
    <xf numFmtId="200" fontId="5" fillId="27" borderId="36" xfId="0" applyNumberFormat="1" applyFont="1" applyFill="1" applyBorder="1" applyAlignment="1" applyProtection="1">
      <alignment horizontal="right" vertical="center"/>
      <protection locked="0"/>
    </xf>
    <xf numFmtId="0" fontId="4" fillId="27" borderId="11" xfId="0" applyFont="1" applyFill="1" applyBorder="1" applyAlignment="1" applyProtection="1">
      <alignment vertical="center"/>
      <protection locked="0"/>
    </xf>
    <xf numFmtId="0" fontId="4" fillId="27" borderId="10" xfId="0" applyFont="1" applyFill="1" applyBorder="1" applyAlignment="1" applyProtection="1">
      <alignment vertical="center"/>
      <protection locked="0"/>
    </xf>
    <xf numFmtId="0" fontId="3" fillId="27" borderId="0" xfId="0" applyFont="1" applyFill="1" applyBorder="1" applyAlignment="1" applyProtection="1">
      <alignment horizontal="center" vertical="center"/>
      <protection/>
    </xf>
    <xf numFmtId="0" fontId="3" fillId="27" borderId="11" xfId="0" applyFont="1" applyFill="1" applyBorder="1" applyAlignment="1" applyProtection="1">
      <alignment horizontal="left" vertical="center"/>
      <protection/>
    </xf>
    <xf numFmtId="0" fontId="4" fillId="27" borderId="10" xfId="0" applyFont="1" applyFill="1" applyBorder="1" applyAlignment="1" applyProtection="1">
      <alignment horizontal="left" vertical="center"/>
      <protection/>
    </xf>
    <xf numFmtId="0" fontId="4" fillId="27" borderId="23" xfId="0" applyFont="1" applyFill="1" applyBorder="1" applyAlignment="1" applyProtection="1">
      <alignment horizontal="center" vertical="center"/>
      <protection/>
    </xf>
    <xf numFmtId="1" fontId="4" fillId="27" borderId="10" xfId="0" applyNumberFormat="1" applyFont="1" applyFill="1" applyBorder="1" applyAlignment="1" applyProtection="1">
      <alignment vertical="center"/>
      <protection/>
    </xf>
    <xf numFmtId="1" fontId="4" fillId="27" borderId="52" xfId="0" applyNumberFormat="1" applyFont="1" applyFill="1" applyBorder="1" applyAlignment="1" applyProtection="1">
      <alignment vertical="center"/>
      <protection/>
    </xf>
    <xf numFmtId="0" fontId="4" fillId="27" borderId="0" xfId="0" applyFont="1" applyFill="1" applyAlignment="1" applyProtection="1">
      <alignment vertical="center"/>
      <protection/>
    </xf>
    <xf numFmtId="49" fontId="3" fillId="27" borderId="86" xfId="0" applyNumberFormat="1" applyFont="1" applyFill="1" applyBorder="1" applyAlignment="1" applyProtection="1">
      <alignment horizontal="left" vertical="center"/>
      <protection locked="0"/>
    </xf>
    <xf numFmtId="0" fontId="4" fillId="27" borderId="23" xfId="0" applyFont="1" applyFill="1" applyBorder="1" applyAlignment="1" applyProtection="1">
      <alignment horizontal="center" vertical="center"/>
      <protection locked="0"/>
    </xf>
    <xf numFmtId="200" fontId="5" fillId="27" borderId="18" xfId="0" applyNumberFormat="1" applyFont="1" applyFill="1" applyBorder="1" applyAlignment="1" applyProtection="1">
      <alignment horizontal="right" vertical="center"/>
      <protection locked="0"/>
    </xf>
    <xf numFmtId="0" fontId="4" fillId="0" borderId="23" xfId="0" applyFont="1" applyFill="1" applyBorder="1" applyAlignment="1" applyProtection="1" quotePrefix="1">
      <alignment horizontal="center" vertical="center"/>
      <protection locked="0"/>
    </xf>
    <xf numFmtId="0" fontId="18" fillId="0" borderId="0" xfId="0" applyFont="1" applyFill="1" applyAlignment="1" applyProtection="1">
      <alignment/>
      <protection/>
    </xf>
    <xf numFmtId="0" fontId="4" fillId="28" borderId="0" xfId="0" applyFont="1" applyFill="1" applyAlignment="1" applyProtection="1">
      <alignment/>
      <protection/>
    </xf>
    <xf numFmtId="0" fontId="4" fillId="7" borderId="0" xfId="0" applyFont="1" applyFill="1" applyAlignment="1" applyProtection="1">
      <alignment vertical="center"/>
      <protection/>
    </xf>
    <xf numFmtId="0" fontId="6" fillId="0" borderId="41" xfId="61" applyFont="1" applyFill="1" applyBorder="1" applyAlignment="1" applyProtection="1">
      <alignment horizontal="center" vertical="center"/>
      <protection/>
    </xf>
    <xf numFmtId="1" fontId="22" fillId="0" borderId="28" xfId="61" applyNumberFormat="1" applyFont="1" applyFill="1" applyBorder="1" applyAlignment="1" applyProtection="1">
      <alignment horizontal="right" vertical="center"/>
      <protection/>
    </xf>
    <xf numFmtId="1" fontId="22" fillId="0" borderId="41" xfId="61" applyNumberFormat="1" applyFont="1" applyFill="1" applyBorder="1" applyAlignment="1" applyProtection="1">
      <alignment horizontal="right" vertical="center"/>
      <protection/>
    </xf>
    <xf numFmtId="1" fontId="22" fillId="0" borderId="58" xfId="61" applyNumberFormat="1" applyFont="1" applyFill="1" applyBorder="1" applyAlignment="1" applyProtection="1">
      <alignment horizontal="right" vertical="center"/>
      <protection/>
    </xf>
    <xf numFmtId="0" fontId="8" fillId="0" borderId="38" xfId="0" applyFont="1" applyFill="1" applyBorder="1" applyAlignment="1" applyProtection="1">
      <alignment/>
      <protection/>
    </xf>
    <xf numFmtId="0" fontId="8" fillId="0" borderId="39" xfId="0" applyFont="1" applyFill="1" applyBorder="1" applyAlignment="1" applyProtection="1">
      <alignment/>
      <protection/>
    </xf>
    <xf numFmtId="0" fontId="4" fillId="0" borderId="38" xfId="0" applyFont="1" applyFill="1" applyBorder="1" applyAlignment="1" applyProtection="1">
      <alignment/>
      <protection/>
    </xf>
    <xf numFmtId="0" fontId="4" fillId="0" borderId="39" xfId="0" applyFont="1" applyFill="1" applyBorder="1" applyAlignment="1" applyProtection="1">
      <alignment/>
      <protection/>
    </xf>
    <xf numFmtId="0" fontId="4" fillId="7" borderId="38" xfId="0" applyFont="1" applyFill="1" applyBorder="1" applyAlignment="1" applyProtection="1">
      <alignment vertical="center"/>
      <protection/>
    </xf>
    <xf numFmtId="0" fontId="4" fillId="7" borderId="39" xfId="0" applyFont="1" applyFill="1" applyBorder="1" applyAlignment="1" applyProtection="1">
      <alignment vertical="center"/>
      <protection/>
    </xf>
    <xf numFmtId="0" fontId="4" fillId="7" borderId="83" xfId="0" applyFont="1" applyFill="1" applyBorder="1" applyAlignment="1" applyProtection="1">
      <alignment vertical="center"/>
      <protection/>
    </xf>
    <xf numFmtId="0" fontId="4" fillId="7" borderId="59" xfId="0" applyFont="1" applyFill="1" applyBorder="1" applyAlignment="1" applyProtection="1">
      <alignment vertical="center"/>
      <protection/>
    </xf>
    <xf numFmtId="0" fontId="14" fillId="0" borderId="15" xfId="0" applyFont="1" applyFill="1" applyBorder="1" applyAlignment="1" applyProtection="1">
      <alignment horizontal="center" vertical="center"/>
      <protection locked="0"/>
    </xf>
    <xf numFmtId="0" fontId="14" fillId="0" borderId="30" xfId="0" applyFont="1" applyFill="1" applyBorder="1" applyAlignment="1" applyProtection="1">
      <alignment horizontal="left" vertical="center" indent="1"/>
      <protection locked="0"/>
    </xf>
    <xf numFmtId="0" fontId="0" fillId="0" borderId="26" xfId="0" applyBorder="1" applyAlignment="1">
      <alignment/>
    </xf>
    <xf numFmtId="0" fontId="3" fillId="0" borderId="10" xfId="0" applyFont="1" applyFill="1" applyBorder="1" applyAlignment="1" applyProtection="1">
      <alignment horizontal="left" vertical="center" indent="2"/>
      <protection locked="0"/>
    </xf>
    <xf numFmtId="0" fontId="0" fillId="0" borderId="0" xfId="0" applyFont="1" applyAlignment="1">
      <alignment/>
    </xf>
    <xf numFmtId="0" fontId="0" fillId="28" borderId="0" xfId="0" applyFill="1" applyAlignment="1">
      <alignment/>
    </xf>
    <xf numFmtId="0" fontId="0" fillId="0" borderId="49" xfId="0" applyBorder="1" applyAlignment="1">
      <alignment/>
    </xf>
    <xf numFmtId="0" fontId="0" fillId="0" borderId="59" xfId="0" applyBorder="1" applyAlignment="1">
      <alignment/>
    </xf>
    <xf numFmtId="0" fontId="0" fillId="0" borderId="92" xfId="0" applyBorder="1" applyAlignment="1">
      <alignment/>
    </xf>
    <xf numFmtId="0" fontId="0" fillId="0" borderId="93" xfId="0" applyBorder="1" applyAlignment="1">
      <alignment/>
    </xf>
    <xf numFmtId="0" fontId="0" fillId="0" borderId="42" xfId="0" applyBorder="1" applyAlignment="1">
      <alignment/>
    </xf>
    <xf numFmtId="0" fontId="0" fillId="0" borderId="83" xfId="0" applyBorder="1" applyAlignment="1">
      <alignment/>
    </xf>
    <xf numFmtId="0" fontId="0" fillId="0" borderId="46" xfId="0" applyBorder="1" applyAlignment="1">
      <alignment/>
    </xf>
    <xf numFmtId="0" fontId="0" fillId="0" borderId="50" xfId="0" applyBorder="1" applyAlignment="1">
      <alignment/>
    </xf>
    <xf numFmtId="0" fontId="0" fillId="0" borderId="63" xfId="0" applyBorder="1" applyAlignment="1">
      <alignment/>
    </xf>
    <xf numFmtId="0" fontId="0" fillId="0" borderId="26" xfId="0" applyFont="1" applyBorder="1" applyAlignment="1">
      <alignment/>
    </xf>
    <xf numFmtId="0" fontId="0" fillId="0" borderId="39" xfId="0" applyFont="1" applyBorder="1" applyAlignment="1">
      <alignment/>
    </xf>
    <xf numFmtId="0" fontId="0" fillId="0" borderId="94" xfId="0" applyBorder="1" applyAlignment="1">
      <alignment/>
    </xf>
    <xf numFmtId="0" fontId="0" fillId="0" borderId="95" xfId="0" applyBorder="1" applyAlignment="1">
      <alignment/>
    </xf>
    <xf numFmtId="0" fontId="3" fillId="0" borderId="23"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0" fillId="0" borderId="46" xfId="0" applyFont="1" applyBorder="1" applyAlignment="1">
      <alignment horizontal="center" vertical="center" wrapText="1"/>
    </xf>
    <xf numFmtId="0" fontId="4" fillId="28" borderId="0" xfId="0" applyFont="1" applyFill="1" applyAlignment="1" applyProtection="1">
      <alignment/>
      <protection locked="0"/>
    </xf>
    <xf numFmtId="0" fontId="67" fillId="0" borderId="0" xfId="59" applyFont="1" applyProtection="1">
      <alignment/>
      <protection locked="0"/>
    </xf>
    <xf numFmtId="0" fontId="1" fillId="0" borderId="0" xfId="59" applyFont="1" applyProtection="1">
      <alignment/>
      <protection locked="0"/>
    </xf>
    <xf numFmtId="0" fontId="1" fillId="29" borderId="0" xfId="59" applyFont="1" applyFill="1" applyProtection="1">
      <alignment/>
      <protection locked="0"/>
    </xf>
    <xf numFmtId="0" fontId="1" fillId="0" borderId="22" xfId="59" applyFont="1" applyBorder="1" applyAlignment="1" applyProtection="1">
      <alignment horizontal="center"/>
      <protection locked="0"/>
    </xf>
    <xf numFmtId="0" fontId="1" fillId="0" borderId="0" xfId="59" applyFont="1" applyAlignment="1" applyProtection="1">
      <alignment horizontal="center"/>
      <protection locked="0"/>
    </xf>
    <xf numFmtId="0" fontId="68" fillId="0" borderId="0" xfId="59" applyFont="1" applyBorder="1" applyAlignment="1" applyProtection="1">
      <alignment horizontal="center" vertical="center"/>
      <protection locked="0"/>
    </xf>
    <xf numFmtId="0" fontId="1" fillId="0" borderId="0" xfId="59" applyFont="1" applyBorder="1" applyAlignment="1" applyProtection="1">
      <alignment horizontal="right"/>
      <protection locked="0"/>
    </xf>
    <xf numFmtId="3" fontId="1" fillId="0" borderId="0" xfId="59" applyNumberFormat="1" applyFont="1" applyBorder="1" applyProtection="1">
      <alignment/>
      <protection locked="0"/>
    </xf>
    <xf numFmtId="9" fontId="1" fillId="0" borderId="0" xfId="64" applyFont="1" applyBorder="1" applyAlignment="1" applyProtection="1">
      <alignment/>
      <protection locked="0"/>
    </xf>
    <xf numFmtId="9" fontId="68" fillId="29" borderId="0" xfId="64" applyFont="1" applyFill="1" applyBorder="1" applyAlignment="1" applyProtection="1">
      <alignment/>
      <protection locked="0"/>
    </xf>
    <xf numFmtId="1" fontId="4" fillId="0" borderId="22" xfId="0" applyNumberFormat="1" applyFont="1" applyBorder="1" applyAlignment="1" applyProtection="1">
      <alignment vertical="center"/>
      <protection locked="0"/>
    </xf>
    <xf numFmtId="9" fontId="1" fillId="0" borderId="22" xfId="64" applyFont="1" applyBorder="1" applyAlignment="1" applyProtection="1">
      <alignment/>
      <protection locked="0"/>
    </xf>
    <xf numFmtId="0" fontId="3" fillId="29" borderId="0" xfId="0" applyFont="1" applyFill="1" applyAlignment="1" applyProtection="1">
      <alignment vertical="center"/>
      <protection locked="0"/>
    </xf>
    <xf numFmtId="0" fontId="68" fillId="0" borderId="0" xfId="59" applyFont="1" applyAlignment="1" applyProtection="1">
      <alignment vertical="center"/>
      <protection locked="0"/>
    </xf>
    <xf numFmtId="0" fontId="1" fillId="0" borderId="0" xfId="59" applyFont="1" applyAlignment="1" applyProtection="1">
      <alignment horizontal="right" vertical="center"/>
      <protection locked="0"/>
    </xf>
    <xf numFmtId="3" fontId="1" fillId="0" borderId="0" xfId="59" applyNumberFormat="1" applyFont="1" applyAlignment="1" applyProtection="1">
      <alignment vertical="center"/>
      <protection locked="0"/>
    </xf>
    <xf numFmtId="0" fontId="1" fillId="29" borderId="0" xfId="59" applyFont="1" applyFill="1" applyAlignment="1" applyProtection="1">
      <alignment vertical="center"/>
      <protection locked="0"/>
    </xf>
    <xf numFmtId="0" fontId="75" fillId="0" borderId="0" xfId="59" applyFont="1" applyAlignment="1" applyProtection="1">
      <alignment vertical="center"/>
      <protection locked="0"/>
    </xf>
    <xf numFmtId="0" fontId="1" fillId="0" borderId="0" xfId="59" applyFont="1" applyAlignment="1" applyProtection="1">
      <alignment horizontal="right"/>
      <protection locked="0"/>
    </xf>
    <xf numFmtId="3" fontId="1" fillId="0" borderId="0" xfId="59" applyNumberFormat="1" applyFont="1" applyProtection="1">
      <alignment/>
      <protection locked="0"/>
    </xf>
    <xf numFmtId="9" fontId="1" fillId="29" borderId="0" xfId="64" applyFont="1" applyFill="1" applyBorder="1" applyAlignment="1" applyProtection="1">
      <alignment/>
      <protection locked="0"/>
    </xf>
    <xf numFmtId="0" fontId="1" fillId="0" borderId="0" xfId="59" applyFont="1" applyBorder="1" applyAlignment="1" applyProtection="1">
      <alignment horizontal="right" vertical="center"/>
      <protection locked="0"/>
    </xf>
    <xf numFmtId="3" fontId="1" fillId="0" borderId="0" xfId="59" applyNumberFormat="1" applyFont="1" applyBorder="1" applyAlignment="1" applyProtection="1">
      <alignment vertical="center"/>
      <protection locked="0"/>
    </xf>
    <xf numFmtId="0" fontId="1" fillId="0" borderId="0" xfId="59" applyFont="1" applyAlignment="1" applyProtection="1">
      <alignment vertical="center"/>
      <protection locked="0"/>
    </xf>
    <xf numFmtId="0" fontId="1" fillId="0" borderId="22" xfId="59" applyFont="1" applyBorder="1" applyAlignment="1" applyProtection="1">
      <alignment horizontal="right" vertical="center"/>
      <protection locked="0"/>
    </xf>
    <xf numFmtId="3" fontId="1" fillId="0" borderId="22" xfId="59" applyNumberFormat="1" applyFont="1" applyBorder="1" applyAlignment="1" applyProtection="1">
      <alignment vertical="center"/>
      <protection locked="0"/>
    </xf>
    <xf numFmtId="0" fontId="68" fillId="0" borderId="16" xfId="59" applyFont="1" applyBorder="1" applyAlignment="1" applyProtection="1">
      <alignment horizontal="center" vertical="center"/>
      <protection locked="0"/>
    </xf>
    <xf numFmtId="0" fontId="1" fillId="0" borderId="44" xfId="59" applyFont="1" applyBorder="1" applyAlignment="1" applyProtection="1">
      <alignment horizontal="right" vertical="center"/>
      <protection locked="0"/>
    </xf>
    <xf numFmtId="3" fontId="1" fillId="0" borderId="44" xfId="59" applyNumberFormat="1" applyFont="1" applyBorder="1" applyAlignment="1" applyProtection="1">
      <alignment vertical="center"/>
      <protection locked="0"/>
    </xf>
    <xf numFmtId="9" fontId="1" fillId="0" borderId="44" xfId="64" applyFont="1" applyBorder="1" applyAlignment="1" applyProtection="1">
      <alignment/>
      <protection locked="0"/>
    </xf>
    <xf numFmtId="0" fontId="68" fillId="0" borderId="22" xfId="59" applyFont="1" applyBorder="1" applyAlignment="1" applyProtection="1">
      <alignment horizontal="right" vertical="center"/>
      <protection locked="0"/>
    </xf>
    <xf numFmtId="3" fontId="68" fillId="0" borderId="22" xfId="59" applyNumberFormat="1" applyFont="1" applyBorder="1" applyAlignment="1" applyProtection="1">
      <alignment vertical="center"/>
      <protection locked="0"/>
    </xf>
    <xf numFmtId="9" fontId="68" fillId="0" borderId="44" xfId="64" applyFont="1" applyBorder="1" applyAlignment="1" applyProtection="1">
      <alignment vertical="center"/>
      <protection locked="0"/>
    </xf>
    <xf numFmtId="0" fontId="69" fillId="0" borderId="0" xfId="59" applyFont="1" applyAlignment="1" applyProtection="1">
      <alignment vertical="center"/>
      <protection locked="0"/>
    </xf>
    <xf numFmtId="9" fontId="1" fillId="0" borderId="0" xfId="64" applyFont="1" applyAlignment="1" applyProtection="1">
      <alignment vertical="center"/>
      <protection locked="0"/>
    </xf>
    <xf numFmtId="0" fontId="68" fillId="0" borderId="0" xfId="59" applyFont="1" applyAlignment="1" applyProtection="1">
      <alignment horizontal="center" vertical="center"/>
      <protection locked="0"/>
    </xf>
    <xf numFmtId="9" fontId="68" fillId="0" borderId="0" xfId="64" applyFont="1" applyBorder="1" applyAlignment="1" applyProtection="1">
      <alignment/>
      <protection locked="0"/>
    </xf>
    <xf numFmtId="0" fontId="4" fillId="0" borderId="0" xfId="0" applyFont="1" applyAlignment="1" applyProtection="1">
      <alignment horizontal="right" vertical="center"/>
      <protection locked="0"/>
    </xf>
    <xf numFmtId="9" fontId="75" fillId="0" borderId="0" xfId="64" applyFont="1" applyAlignment="1" applyProtection="1">
      <alignment vertical="center"/>
      <protection locked="0"/>
    </xf>
    <xf numFmtId="0" fontId="68" fillId="0" borderId="0" xfId="59" applyFont="1" applyAlignment="1" applyProtection="1">
      <alignment horizontal="right" vertical="center"/>
      <protection locked="0"/>
    </xf>
    <xf numFmtId="222" fontId="75" fillId="0" borderId="0" xfId="64" applyNumberFormat="1" applyFont="1" applyAlignment="1" applyProtection="1">
      <alignment vertical="center"/>
      <protection locked="0"/>
    </xf>
    <xf numFmtId="0" fontId="0" fillId="0" borderId="26" xfId="0" applyFont="1" applyBorder="1" applyAlignment="1">
      <alignment vertical="center" wrapText="1"/>
    </xf>
    <xf numFmtId="0" fontId="0" fillId="0" borderId="41" xfId="0" applyFont="1" applyBorder="1" applyAlignment="1">
      <alignment horizontal="center" vertical="center" wrapText="1"/>
    </xf>
    <xf numFmtId="0" fontId="0" fillId="0" borderId="16" xfId="0" applyFont="1" applyBorder="1" applyAlignment="1">
      <alignment vertical="center" wrapText="1"/>
    </xf>
    <xf numFmtId="0" fontId="0" fillId="0" borderId="49" xfId="0" applyBorder="1" applyAlignment="1">
      <alignment horizontal="center"/>
    </xf>
    <xf numFmtId="0" fontId="0" fillId="27" borderId="50" xfId="0" applyFont="1" applyFill="1" applyBorder="1" applyAlignment="1">
      <alignment horizontal="center"/>
    </xf>
    <xf numFmtId="0" fontId="0" fillId="0" borderId="93" xfId="0" applyFont="1" applyBorder="1" applyAlignment="1">
      <alignment/>
    </xf>
    <xf numFmtId="0" fontId="0" fillId="27" borderId="50" xfId="0" applyFont="1" applyFill="1" applyBorder="1" applyAlignment="1">
      <alignment/>
    </xf>
    <xf numFmtId="0" fontId="0" fillId="0" borderId="63" xfId="0" applyFont="1" applyBorder="1" applyAlignment="1">
      <alignment/>
    </xf>
    <xf numFmtId="0" fontId="0" fillId="0" borderId="96" xfId="0" applyBorder="1" applyAlignment="1">
      <alignment/>
    </xf>
    <xf numFmtId="0" fontId="72" fillId="0" borderId="0" xfId="0" applyFont="1" applyAlignment="1">
      <alignment vertical="center"/>
    </xf>
    <xf numFmtId="0" fontId="3" fillId="0" borderId="41" xfId="0" applyFont="1" applyBorder="1" applyAlignment="1" applyProtection="1">
      <alignment horizontal="left" vertical="center"/>
      <protection locked="0"/>
    </xf>
    <xf numFmtId="0" fontId="3" fillId="0" borderId="44" xfId="0" applyFont="1" applyBorder="1" applyAlignment="1" applyProtection="1">
      <alignment horizontal="left" vertical="center"/>
      <protection locked="0"/>
    </xf>
    <xf numFmtId="0" fontId="0" fillId="0" borderId="0" xfId="0" applyBorder="1" applyAlignment="1">
      <alignment horizontal="center"/>
    </xf>
    <xf numFmtId="0" fontId="4" fillId="0" borderId="44"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45" fillId="0" borderId="0" xfId="0" applyFont="1" applyAlignment="1" applyProtection="1">
      <alignment horizontal="center" vertical="center"/>
      <protection/>
    </xf>
    <xf numFmtId="0" fontId="10" fillId="0" borderId="13" xfId="0" applyFont="1" applyBorder="1" applyAlignment="1" applyProtection="1">
      <alignment horizontal="center"/>
      <protection locked="0"/>
    </xf>
    <xf numFmtId="0" fontId="10" fillId="0" borderId="25" xfId="0" applyFont="1" applyBorder="1" applyAlignment="1" applyProtection="1">
      <alignment horizont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3" fillId="20" borderId="80" xfId="0" applyFont="1" applyFill="1" applyBorder="1" applyAlignment="1" applyProtection="1">
      <alignment horizontal="center" vertical="center"/>
      <protection locked="0"/>
    </xf>
    <xf numFmtId="0" fontId="3" fillId="20" borderId="16" xfId="0" applyFont="1" applyFill="1" applyBorder="1" applyAlignment="1" applyProtection="1">
      <alignment horizontal="center" vertical="center"/>
      <protection locked="0"/>
    </xf>
    <xf numFmtId="0" fontId="3" fillId="20" borderId="44"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0" borderId="23" xfId="0" applyFont="1" applyBorder="1" applyAlignment="1" applyProtection="1">
      <alignment horizontal="center" vertical="top" shrinkToFit="1"/>
      <protection locked="0"/>
    </xf>
    <xf numFmtId="0" fontId="3" fillId="0" borderId="18" xfId="0" applyFont="1" applyBorder="1" applyAlignment="1" applyProtection="1">
      <alignment horizontal="center" vertical="top" shrinkToFit="1"/>
      <protection locked="0"/>
    </xf>
    <xf numFmtId="0" fontId="9" fillId="0" borderId="13"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25" fillId="0" borderId="0" xfId="0" applyFont="1" applyBorder="1" applyAlignment="1" applyProtection="1">
      <alignment horizontal="center"/>
      <protection/>
    </xf>
    <xf numFmtId="0" fontId="1" fillId="0" borderId="0" xfId="59" applyFont="1" applyAlignment="1" applyProtection="1">
      <alignment horizontal="center" wrapText="1"/>
      <protection locked="0"/>
    </xf>
    <xf numFmtId="0" fontId="68" fillId="0" borderId="0" xfId="59" applyFont="1" applyBorder="1" applyAlignment="1" applyProtection="1">
      <alignment horizontal="center" vertical="center"/>
      <protection locked="0"/>
    </xf>
    <xf numFmtId="0" fontId="68" fillId="0" borderId="22" xfId="59" applyFont="1" applyBorder="1" applyAlignment="1" applyProtection="1">
      <alignment horizontal="center" vertical="center"/>
      <protection locked="0"/>
    </xf>
    <xf numFmtId="0" fontId="68" fillId="0" borderId="16" xfId="59" applyFont="1" applyBorder="1" applyAlignment="1" applyProtection="1">
      <alignment horizontal="center" vertical="center" wrapText="1"/>
      <protection locked="0"/>
    </xf>
    <xf numFmtId="0" fontId="68" fillId="0" borderId="0" xfId="59" applyFont="1" applyBorder="1" applyAlignment="1" applyProtection="1">
      <alignment horizontal="center" vertical="center" wrapText="1"/>
      <protection locked="0"/>
    </xf>
    <xf numFmtId="0" fontId="68" fillId="0" borderId="22" xfId="59" applyFont="1" applyBorder="1" applyAlignment="1" applyProtection="1">
      <alignment horizontal="center" vertical="center" wrapText="1"/>
      <protection locked="0"/>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4" fillId="0" borderId="51"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14" fillId="0" borderId="78"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42" fillId="0" borderId="40" xfId="0" applyFont="1" applyBorder="1" applyAlignment="1" applyProtection="1">
      <alignment horizontal="left" vertical="center"/>
      <protection locked="0"/>
    </xf>
    <xf numFmtId="0" fontId="42" fillId="0" borderId="16" xfId="0" applyFont="1" applyBorder="1" applyAlignment="1" applyProtection="1">
      <alignment horizontal="left" vertical="center"/>
      <protection locked="0"/>
    </xf>
    <xf numFmtId="0" fontId="42" fillId="0" borderId="21" xfId="0" applyFont="1" applyBorder="1" applyAlignment="1" applyProtection="1">
      <alignment horizontal="left" vertical="center"/>
      <protection locked="0"/>
    </xf>
    <xf numFmtId="0" fontId="4" fillId="0" borderId="53" xfId="0" applyNumberFormat="1" applyFont="1" applyFill="1" applyBorder="1" applyAlignment="1" applyProtection="1">
      <alignment horizontal="center"/>
      <protection/>
    </xf>
    <xf numFmtId="0" fontId="14" fillId="0" borderId="37" xfId="0" applyNumberFormat="1" applyFont="1" applyFill="1" applyBorder="1" applyAlignment="1" applyProtection="1">
      <alignment horizontal="center" vertical="center"/>
      <protection locked="0"/>
    </xf>
    <xf numFmtId="0" fontId="14" fillId="0" borderId="63" xfId="0" applyNumberFormat="1" applyFont="1" applyFill="1" applyBorder="1" applyAlignment="1" applyProtection="1">
      <alignment horizontal="center" vertical="center"/>
      <protection locked="0"/>
    </xf>
    <xf numFmtId="0" fontId="14" fillId="0" borderId="44" xfId="0" applyFont="1" applyBorder="1" applyAlignment="1" applyProtection="1">
      <alignment horizontal="left" vertical="center"/>
      <protection locked="0"/>
    </xf>
    <xf numFmtId="0" fontId="14" fillId="0" borderId="43" xfId="0" applyFont="1" applyBorder="1" applyAlignment="1" applyProtection="1">
      <alignment horizontal="left" vertical="center"/>
      <protection locked="0"/>
    </xf>
    <xf numFmtId="0" fontId="15" fillId="0" borderId="14"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14" fillId="0" borderId="78"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4" fillId="0" borderId="51" xfId="0" applyFont="1" applyFill="1" applyBorder="1" applyAlignment="1" applyProtection="1">
      <alignment horizontal="center" vertical="center"/>
      <protection locked="0"/>
    </xf>
    <xf numFmtId="0" fontId="19" fillId="0" borderId="37" xfId="0" applyFont="1" applyFill="1" applyBorder="1" applyAlignment="1" applyProtection="1">
      <alignment horizontal="center"/>
      <protection/>
    </xf>
    <xf numFmtId="0" fontId="19" fillId="0" borderId="81"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2" xfId="0" applyFont="1" applyFill="1" applyBorder="1" applyAlignment="1" applyProtection="1">
      <alignment horizontal="center" vertical="center"/>
      <protection/>
    </xf>
    <xf numFmtId="0" fontId="7" fillId="0" borderId="41" xfId="0" applyFont="1" applyFill="1" applyBorder="1" applyAlignment="1" applyProtection="1">
      <alignment horizontal="center"/>
      <protection/>
    </xf>
    <xf numFmtId="0" fontId="7" fillId="0" borderId="44" xfId="0" applyFont="1" applyFill="1" applyBorder="1" applyAlignment="1" applyProtection="1">
      <alignment horizontal="center"/>
      <protection/>
    </xf>
    <xf numFmtId="0" fontId="15" fillId="0" borderId="32" xfId="0" applyFont="1" applyFill="1" applyBorder="1" applyAlignment="1" applyProtection="1">
      <alignment horizontal="center" vertical="center"/>
      <protection/>
    </xf>
    <xf numFmtId="0" fontId="7" fillId="0" borderId="80" xfId="0" applyFont="1" applyFill="1" applyBorder="1" applyAlignment="1" applyProtection="1">
      <alignment horizontal="center"/>
      <protection/>
    </xf>
    <xf numFmtId="0" fontId="7" fillId="0" borderId="43" xfId="0" applyFont="1" applyFill="1" applyBorder="1" applyAlignment="1" applyProtection="1">
      <alignment horizontal="center"/>
      <protection/>
    </xf>
    <xf numFmtId="0" fontId="3" fillId="0" borderId="43" xfId="0" applyFont="1" applyBorder="1" applyAlignment="1" applyProtection="1">
      <alignment horizontal="left" vertical="center"/>
      <protection locked="0"/>
    </xf>
    <xf numFmtId="0" fontId="10" fillId="0" borderId="2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wrapText="1"/>
      <protection locked="0"/>
    </xf>
    <xf numFmtId="0" fontId="19" fillId="0" borderId="25" xfId="0" applyFont="1" applyFill="1" applyBorder="1" applyAlignment="1" applyProtection="1" quotePrefix="1">
      <alignment horizontal="center" vertical="center" wrapText="1"/>
      <protection locked="0"/>
    </xf>
    <xf numFmtId="0" fontId="0" fillId="0" borderId="21" xfId="0" applyBorder="1" applyAlignment="1" applyProtection="1">
      <alignment/>
      <protection locked="0"/>
    </xf>
    <xf numFmtId="0" fontId="42" fillId="0" borderId="20" xfId="0" applyFont="1" applyFill="1" applyBorder="1" applyAlignment="1" applyProtection="1">
      <alignment horizontal="left"/>
      <protection locked="0"/>
    </xf>
    <xf numFmtId="0" fontId="0" fillId="0" borderId="25" xfId="0" applyBorder="1" applyAlignment="1" applyProtection="1">
      <alignment/>
      <protection locked="0"/>
    </xf>
    <xf numFmtId="0" fontId="9" fillId="0" borderId="0" xfId="0" applyFont="1" applyAlignment="1" applyProtection="1">
      <alignment horizontal="center"/>
      <protection/>
    </xf>
    <xf numFmtId="0" fontId="9" fillId="0" borderId="0" xfId="0" applyFont="1" applyBorder="1" applyAlignment="1" applyProtection="1">
      <alignment horizontal="center"/>
      <protection/>
    </xf>
    <xf numFmtId="0" fontId="21" fillId="0" borderId="32" xfId="0" applyFont="1" applyBorder="1" applyAlignment="1" applyProtection="1">
      <alignment horizontal="center" vertical="center"/>
      <protection/>
    </xf>
    <xf numFmtId="0" fontId="21" fillId="0" borderId="35"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15" fillId="0" borderId="32" xfId="0" applyFont="1" applyFill="1" applyBorder="1" applyAlignment="1" applyProtection="1">
      <alignment horizontal="center" vertical="center"/>
      <protection locked="0"/>
    </xf>
    <xf numFmtId="0" fontId="0" fillId="0" borderId="93" xfId="0" applyFont="1" applyBorder="1" applyAlignment="1">
      <alignment horizontal="center"/>
    </xf>
    <xf numFmtId="0" fontId="0" fillId="0" borderId="42" xfId="0" applyFont="1" applyBorder="1" applyAlignment="1">
      <alignment horizontal="center"/>
    </xf>
    <xf numFmtId="0" fontId="0" fillId="0" borderId="94" xfId="0" applyFont="1" applyBorder="1" applyAlignment="1">
      <alignment horizontal="center" vertical="center"/>
    </xf>
    <xf numFmtId="0" fontId="0" fillId="0" borderId="97" xfId="0" applyBorder="1" applyAlignment="1">
      <alignment horizontal="center" vertical="center"/>
    </xf>
    <xf numFmtId="0" fontId="0" fillId="0" borderId="95" xfId="0" applyBorder="1" applyAlignment="1">
      <alignment horizontal="center" vertical="center"/>
    </xf>
    <xf numFmtId="0" fontId="0" fillId="0" borderId="26" xfId="0" applyBorder="1" applyAlignment="1">
      <alignment horizontal="center"/>
    </xf>
    <xf numFmtId="0" fontId="0" fillId="0" borderId="39" xfId="0" applyBorder="1" applyAlignment="1">
      <alignment horizontal="center"/>
    </xf>
    <xf numFmtId="0" fontId="0" fillId="0" borderId="63" xfId="0" applyBorder="1" applyAlignment="1">
      <alignment horizontal="center"/>
    </xf>
    <xf numFmtId="0" fontId="0" fillId="0" borderId="93" xfId="0" applyBorder="1" applyAlignment="1">
      <alignment horizontal="center"/>
    </xf>
    <xf numFmtId="0" fontId="0" fillId="0" borderId="42" xfId="0" applyBorder="1" applyAlignment="1">
      <alignment horizontal="center"/>
    </xf>
    <xf numFmtId="0" fontId="0" fillId="0" borderId="42" xfId="0" applyBorder="1" applyAlignment="1">
      <alignment horizontal="center" vertical="center"/>
    </xf>
    <xf numFmtId="0" fontId="0" fillId="0" borderId="39" xfId="0" applyBorder="1" applyAlignment="1">
      <alignment horizontal="center" vertical="center"/>
    </xf>
    <xf numFmtId="0" fontId="0" fillId="0" borderId="59" xfId="0" applyBorder="1" applyAlignment="1">
      <alignment horizontal="center" vertical="center"/>
    </xf>
    <xf numFmtId="0" fontId="0" fillId="0" borderId="63"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31" xfId="0" applyFont="1" applyBorder="1" applyAlignment="1">
      <alignment horizontal="center" vertical="center"/>
    </xf>
    <xf numFmtId="0" fontId="0" fillId="0" borderId="30" xfId="0" applyFont="1"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92" xfId="0" applyFont="1" applyBorder="1" applyAlignment="1">
      <alignment horizontal="center" vertical="center"/>
    </xf>
    <xf numFmtId="0" fontId="0" fillId="0" borderId="38" xfId="0" applyBorder="1" applyAlignment="1">
      <alignment horizontal="center" vertical="center"/>
    </xf>
    <xf numFmtId="0" fontId="0" fillId="0" borderId="83" xfId="0" applyBorder="1" applyAlignment="1">
      <alignment horizontal="center" vertical="center"/>
    </xf>
    <xf numFmtId="0" fontId="0" fillId="0" borderId="42" xfId="0" applyFont="1" applyBorder="1" applyAlignment="1">
      <alignment horizontal="center"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0" fillId="0" borderId="82" xfId="0" applyFont="1" applyBorder="1" applyAlignment="1">
      <alignment horizontal="center" vertical="center" wrapText="1"/>
    </xf>
    <xf numFmtId="0" fontId="0" fillId="0" borderId="66" xfId="0" applyFont="1" applyBorder="1" applyAlignment="1">
      <alignment horizontal="center" vertical="center" wrapText="1"/>
    </xf>
    <xf numFmtId="0" fontId="6" fillId="0" borderId="22" xfId="61" applyFont="1" applyFill="1" applyBorder="1" applyAlignment="1" applyProtection="1">
      <alignment horizontal="center" vertical="center"/>
      <protection/>
    </xf>
    <xf numFmtId="0" fontId="6" fillId="0" borderId="78" xfId="61" applyFont="1" applyFill="1" applyBorder="1" applyAlignment="1" applyProtection="1">
      <alignment horizontal="center" vertical="center"/>
      <protection/>
    </xf>
    <xf numFmtId="0" fontId="6" fillId="0" borderId="0" xfId="61" applyFont="1" applyFill="1" applyBorder="1" applyAlignment="1" applyProtection="1">
      <alignment vertical="top"/>
      <protection locked="0"/>
    </xf>
    <xf numFmtId="0" fontId="4" fillId="0" borderId="0" xfId="58" applyFont="1" applyBorder="1" applyAlignment="1" applyProtection="1">
      <alignment vertical="top"/>
      <protection locked="0"/>
    </xf>
    <xf numFmtId="0" fontId="4" fillId="0" borderId="52" xfId="58" applyFont="1" applyBorder="1" applyAlignment="1" applyProtection="1">
      <alignment vertical="top"/>
      <protection locked="0"/>
    </xf>
    <xf numFmtId="0" fontId="32" fillId="0" borderId="40" xfId="61" applyFont="1" applyFill="1" applyBorder="1" applyAlignment="1" applyProtection="1">
      <alignment horizontal="center" vertical="center"/>
      <protection locked="0"/>
    </xf>
    <xf numFmtId="0" fontId="32" fillId="0" borderId="16" xfId="61" applyFont="1" applyFill="1" applyBorder="1" applyAlignment="1" applyProtection="1">
      <alignment horizontal="center" vertical="center"/>
      <protection locked="0"/>
    </xf>
    <xf numFmtId="0" fontId="32" fillId="0" borderId="21" xfId="61" applyFont="1" applyFill="1" applyBorder="1" applyAlignment="1" applyProtection="1">
      <alignment horizontal="center" vertical="center"/>
      <protection locked="0"/>
    </xf>
    <xf numFmtId="0" fontId="32" fillId="0" borderId="45" xfId="61" applyFont="1" applyFill="1" applyBorder="1" applyAlignment="1" applyProtection="1">
      <alignment horizontal="center" vertical="center"/>
      <protection locked="0"/>
    </xf>
    <xf numFmtId="0" fontId="8" fillId="24" borderId="14" xfId="58" applyFont="1" applyFill="1" applyBorder="1" applyAlignment="1" applyProtection="1">
      <alignment horizontal="left" vertical="top" wrapText="1"/>
      <protection/>
    </xf>
    <xf numFmtId="0" fontId="32" fillId="0" borderId="40" xfId="61" applyFont="1" applyFill="1" applyBorder="1" applyAlignment="1" applyProtection="1">
      <alignment horizontal="center" vertical="center"/>
      <protection/>
    </xf>
    <xf numFmtId="0" fontId="32" fillId="0" borderId="16" xfId="61" applyFont="1" applyFill="1" applyBorder="1" applyAlignment="1" applyProtection="1">
      <alignment horizontal="center" vertical="center"/>
      <protection/>
    </xf>
    <xf numFmtId="0" fontId="32" fillId="0" borderId="21" xfId="61" applyFont="1" applyFill="1" applyBorder="1" applyAlignment="1" applyProtection="1">
      <alignment horizontal="center" vertical="center"/>
      <protection/>
    </xf>
    <xf numFmtId="0" fontId="32" fillId="0" borderId="45" xfId="61" applyFont="1" applyFill="1" applyBorder="1" applyAlignment="1" applyProtection="1">
      <alignment horizontal="center" vertical="center"/>
      <protection/>
    </xf>
    <xf numFmtId="0" fontId="6" fillId="0" borderId="28" xfId="61" applyFont="1" applyFill="1" applyBorder="1" applyAlignment="1" applyProtection="1">
      <alignment horizontal="center" vertical="center"/>
      <protection locked="0"/>
    </xf>
    <xf numFmtId="0" fontId="6" fillId="0" borderId="51" xfId="61" applyFont="1" applyFill="1" applyBorder="1" applyAlignment="1" applyProtection="1">
      <alignment horizontal="center" vertical="center"/>
      <protection locked="0"/>
    </xf>
    <xf numFmtId="0" fontId="6" fillId="0" borderId="22" xfId="61" applyFont="1" applyFill="1" applyBorder="1" applyAlignment="1" applyProtection="1">
      <alignment horizontal="center" vertical="center"/>
      <protection locked="0"/>
    </xf>
    <xf numFmtId="0" fontId="6" fillId="0" borderId="78" xfId="61" applyFont="1" applyFill="1" applyBorder="1" applyAlignment="1" applyProtection="1">
      <alignment horizontal="center" vertical="center"/>
      <protection locked="0"/>
    </xf>
    <xf numFmtId="0" fontId="6" fillId="0" borderId="28" xfId="61" applyFont="1" applyFill="1" applyBorder="1" applyAlignment="1" applyProtection="1">
      <alignment horizontal="center" vertical="center"/>
      <protection/>
    </xf>
    <xf numFmtId="0" fontId="6" fillId="0" borderId="51" xfId="61" applyFont="1" applyFill="1" applyBorder="1" applyAlignment="1" applyProtection="1">
      <alignment horizontal="center" vertical="center"/>
      <protection/>
    </xf>
    <xf numFmtId="0" fontId="3" fillId="0" borderId="41" xfId="61" applyFont="1" applyBorder="1" applyAlignment="1" applyProtection="1">
      <alignment vertical="center"/>
      <protection locked="0"/>
    </xf>
    <xf numFmtId="0" fontId="4" fillId="0" borderId="44" xfId="58" applyFont="1" applyBorder="1" applyAlignment="1" applyProtection="1">
      <alignment vertical="center"/>
      <protection locked="0"/>
    </xf>
    <xf numFmtId="0" fontId="4" fillId="0" borderId="43" xfId="58" applyFont="1" applyBorder="1" applyAlignment="1" applyProtection="1">
      <alignment vertical="center"/>
      <protection locked="0"/>
    </xf>
    <xf numFmtId="0" fontId="4" fillId="0" borderId="22" xfId="58" applyFont="1" applyBorder="1" applyAlignment="1" applyProtection="1">
      <alignment horizontal="center" vertical="center"/>
      <protection locked="0"/>
    </xf>
    <xf numFmtId="0" fontId="4" fillId="0" borderId="78" xfId="58" applyFont="1" applyBorder="1" applyAlignment="1" applyProtection="1">
      <alignment horizontal="center" vertical="center"/>
      <protection locked="0"/>
    </xf>
    <xf numFmtId="0" fontId="42" fillId="0" borderId="28" xfId="0" applyFont="1" applyFill="1" applyBorder="1" applyAlignment="1" applyProtection="1">
      <alignment horizontal="left"/>
      <protection locked="0"/>
    </xf>
    <xf numFmtId="0" fontId="0" fillId="0" borderId="51" xfId="0" applyBorder="1" applyAlignment="1" applyProtection="1">
      <alignment/>
      <protection locked="0"/>
    </xf>
    <xf numFmtId="0" fontId="10" fillId="0" borderId="0" xfId="61" applyFont="1" applyFill="1" applyBorder="1" applyAlignment="1" applyProtection="1">
      <alignment horizontal="center" vertical="top"/>
      <protection locked="0"/>
    </xf>
    <xf numFmtId="0" fontId="10" fillId="0" borderId="25" xfId="61" applyFont="1" applyFill="1" applyBorder="1" applyAlignment="1" applyProtection="1">
      <alignment horizontal="center" vertical="top"/>
      <protection locked="0"/>
    </xf>
    <xf numFmtId="0" fontId="19" fillId="0" borderId="0" xfId="58" applyFont="1" applyBorder="1" applyAlignment="1" applyProtection="1">
      <alignment horizontal="center"/>
      <protection locked="0"/>
    </xf>
    <xf numFmtId="0" fontId="19" fillId="0" borderId="25" xfId="58" applyFont="1" applyBorder="1" applyAlignment="1" applyProtection="1">
      <alignment horizontal="center"/>
      <protection locked="0"/>
    </xf>
    <xf numFmtId="0" fontId="8" fillId="0" borderId="92" xfId="0" applyFont="1" applyFill="1" applyBorder="1" applyAlignment="1" applyProtection="1">
      <alignment horizontal="center"/>
      <protection/>
    </xf>
    <xf numFmtId="0" fontId="8" fillId="0" borderId="42" xfId="0" applyFont="1" applyFill="1" applyBorder="1" applyAlignment="1" applyProtection="1">
      <alignment horizontal="center"/>
      <protection/>
    </xf>
    <xf numFmtId="0" fontId="32" fillId="0" borderId="32" xfId="61" applyFont="1" applyFill="1" applyBorder="1" applyAlignment="1" applyProtection="1">
      <alignment horizontal="center" vertical="center"/>
      <protection/>
    </xf>
    <xf numFmtId="0" fontId="32" fillId="0" borderId="14" xfId="61" applyFont="1" applyFill="1" applyBorder="1" applyAlignment="1" applyProtection="1">
      <alignment horizontal="center" vertical="center"/>
      <protection/>
    </xf>
    <xf numFmtId="0" fontId="3" fillId="0" borderId="37" xfId="58" applyFont="1" applyFill="1" applyBorder="1" applyAlignment="1" applyProtection="1">
      <alignment horizontal="center" vertical="center"/>
      <protection locked="0"/>
    </xf>
    <xf numFmtId="0" fontId="4" fillId="0" borderId="37" xfId="58" applyFont="1" applyBorder="1" applyAlignment="1" applyProtection="1">
      <alignment horizontal="center" vertical="center"/>
      <protection locked="0"/>
    </xf>
    <xf numFmtId="0" fontId="4" fillId="0" borderId="81" xfId="58" applyFont="1" applyBorder="1" applyAlignment="1" applyProtection="1">
      <alignment horizontal="center" vertical="center"/>
      <protection locked="0"/>
    </xf>
    <xf numFmtId="0" fontId="3" fillId="0" borderId="41" xfId="61" applyFont="1" applyFill="1" applyBorder="1" applyAlignment="1" applyProtection="1">
      <alignment vertical="center"/>
      <protection locked="0"/>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5" fillId="0" borderId="32" xfId="0" applyFont="1" applyFill="1" applyBorder="1" applyAlignment="1" applyProtection="1">
      <alignment horizontal="center" vertical="center"/>
      <protection/>
    </xf>
    <xf numFmtId="0" fontId="15" fillId="0" borderId="40"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25" xfId="0" applyFont="1" applyFill="1" applyBorder="1" applyAlignment="1" applyProtection="1">
      <alignment horizontal="center" vertical="center"/>
      <protection locked="0"/>
    </xf>
    <xf numFmtId="0" fontId="14" fillId="0" borderId="98" xfId="0" applyFont="1" applyFill="1" applyBorder="1" applyAlignment="1" applyProtection="1">
      <alignment horizontal="center" vertical="center"/>
      <protection locked="0"/>
    </xf>
    <xf numFmtId="0" fontId="15" fillId="0" borderId="99" xfId="0" applyFont="1" applyFill="1" applyBorder="1" applyAlignment="1" applyProtection="1">
      <alignment horizontal="center" vertical="center"/>
      <protection locked="0"/>
    </xf>
    <xf numFmtId="0" fontId="4" fillId="0" borderId="0" xfId="0" applyFont="1" applyFill="1" applyAlignment="1" applyProtection="1">
      <alignment horizontal="left"/>
      <protection/>
    </xf>
    <xf numFmtId="0" fontId="4" fillId="0" borderId="0" xfId="0" applyFont="1" applyAlignment="1" applyProtection="1">
      <alignment horizontal="left"/>
      <protection/>
    </xf>
    <xf numFmtId="0" fontId="14" fillId="0" borderId="0" xfId="0" applyFont="1" applyFill="1" applyBorder="1" applyAlignment="1" applyProtection="1">
      <alignment horizontal="left"/>
      <protection/>
    </xf>
    <xf numFmtId="0" fontId="14" fillId="0" borderId="0" xfId="0" applyFont="1" applyBorder="1" applyAlignment="1" applyProtection="1">
      <alignment horizontal="left"/>
      <protection/>
    </xf>
    <xf numFmtId="0" fontId="14" fillId="0" borderId="22" xfId="0" applyFont="1" applyFill="1" applyBorder="1" applyAlignment="1" applyProtection="1">
      <alignment horizontal="center" vertical="center"/>
      <protection/>
    </xf>
    <xf numFmtId="0" fontId="14" fillId="0" borderId="51" xfId="0" applyFont="1" applyFill="1" applyBorder="1" applyAlignment="1" applyProtection="1">
      <alignment horizontal="center" vertical="center"/>
      <protection/>
    </xf>
    <xf numFmtId="0" fontId="10" fillId="0" borderId="75"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3" fillId="0" borderId="47" xfId="0" applyFont="1" applyBorder="1" applyAlignment="1" applyProtection="1">
      <alignment horizontal="left" vertical="center"/>
      <protection locked="0"/>
    </xf>
    <xf numFmtId="0" fontId="3" fillId="0" borderId="100" xfId="0" applyNumberFormat="1"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0" borderId="78" xfId="0" applyFont="1" applyFill="1" applyBorder="1" applyAlignment="1" applyProtection="1">
      <alignment horizontal="center" vertical="center"/>
      <protection/>
    </xf>
    <xf numFmtId="0" fontId="4" fillId="0" borderId="53" xfId="0" applyNumberFormat="1" applyFont="1" applyFill="1" applyBorder="1" applyAlignment="1" applyProtection="1">
      <alignment horizontal="center"/>
      <protection/>
    </xf>
    <xf numFmtId="0" fontId="19" fillId="0" borderId="37" xfId="0" applyFont="1" applyFill="1" applyBorder="1" applyAlignment="1" applyProtection="1">
      <alignment horizontal="center"/>
      <protection/>
    </xf>
    <xf numFmtId="0" fontId="19" fillId="0" borderId="81"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2"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51" xfId="0" applyFont="1" applyFill="1" applyBorder="1" applyAlignment="1" applyProtection="1">
      <alignment horizontal="center" vertical="center"/>
      <protection locked="0"/>
    </xf>
    <xf numFmtId="0" fontId="3" fillId="20" borderId="80" xfId="0" applyFont="1" applyFill="1" applyBorder="1" applyAlignment="1" applyProtection="1">
      <alignment horizontal="center" vertical="center"/>
      <protection locked="0"/>
    </xf>
    <xf numFmtId="0" fontId="3" fillId="20" borderId="44"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wrapText="1"/>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ECE1" xfId="58"/>
    <cellStyle name="Normal_JFSQ2001e" xfId="59"/>
    <cellStyle name="Normal_jqrev" xfId="60"/>
    <cellStyle name="Normal_YBFPQNEW" xfId="61"/>
    <cellStyle name="Note" xfId="62"/>
    <cellStyle name="Output" xfId="63"/>
    <cellStyle name="Percent" xfId="64"/>
    <cellStyle name="Title" xfId="65"/>
    <cellStyle name="Total" xfId="66"/>
    <cellStyle name="Warning Text" xfId="67"/>
  </cellStyles>
  <dxfs count="26">
    <dxf>
      <fill>
        <patternFill>
          <bgColor indexed="10"/>
        </patternFill>
      </fill>
    </dxf>
    <dxf>
      <fill>
        <patternFill>
          <bgColor indexed="10"/>
        </patternFill>
      </fill>
    </dxf>
    <dxf>
      <font>
        <color rgb="FF9C0006"/>
      </font>
      <fill>
        <patternFill>
          <bgColor rgb="FFFFC7CE"/>
        </patternFill>
      </fill>
    </dxf>
    <dxf>
      <fill>
        <patternFill>
          <bgColor indexed="10"/>
        </patternFill>
      </fill>
    </dxf>
    <dxf>
      <font>
        <b/>
        <i val="0"/>
      </font>
    </dxf>
    <dxf>
      <fill>
        <patternFill>
          <bgColor indexed="14"/>
        </patternFill>
      </fill>
    </dxf>
    <dxf>
      <font>
        <b/>
        <i/>
      </font>
      <fill>
        <patternFill>
          <bgColor indexed="52"/>
        </patternFill>
      </fill>
    </dxf>
    <dxf>
      <font>
        <color rgb="FF9C0006"/>
      </font>
      <fill>
        <patternFill>
          <bgColor rgb="FFFFC7CE"/>
        </patternFill>
      </fill>
    </dxf>
    <dxf>
      <font>
        <color rgb="FF9C0006"/>
      </font>
      <fill>
        <patternFill>
          <bgColor rgb="FFFFC7CE"/>
        </patternFill>
      </fill>
    </dxf>
    <dxf>
      <fill>
        <patternFill>
          <bgColor indexed="10"/>
        </patternFill>
      </fill>
    </dxf>
    <dxf>
      <font>
        <b/>
        <i val="0"/>
      </font>
    </dxf>
    <dxf>
      <font>
        <b/>
        <i/>
      </font>
      <fill>
        <patternFill>
          <bgColor indexed="14"/>
        </patternFill>
      </fill>
    </dxf>
    <dxf>
      <font>
        <b/>
        <i/>
      </font>
      <fill>
        <patternFill>
          <bgColor indexed="52"/>
        </patternFill>
      </fill>
    </dxf>
    <dxf>
      <fill>
        <patternFill>
          <bgColor indexed="10"/>
        </patternFill>
      </fill>
    </dxf>
    <dxf>
      <font>
        <color rgb="FF9C0006"/>
      </font>
      <fill>
        <patternFill>
          <bgColor rgb="FFFFC7CE"/>
        </patternFill>
      </fill>
    </dxf>
    <dxf>
      <fill>
        <patternFill>
          <bgColor indexed="10"/>
        </patternFill>
      </fill>
    </dxf>
    <dxf>
      <font>
        <b/>
        <i val="0"/>
      </font>
      <fill>
        <patternFill>
          <bgColor indexed="14"/>
        </patternFill>
      </fill>
    </dxf>
    <dxf>
      <font>
        <b/>
        <i val="0"/>
      </font>
    </dxf>
    <dxf>
      <font>
        <b/>
        <i/>
      </font>
      <fill>
        <patternFill>
          <bgColor indexed="14"/>
        </patternFill>
      </fill>
    </dxf>
    <dxf>
      <font>
        <b/>
        <i/>
      </font>
      <fill>
        <patternFill>
          <bgColor indexed="52"/>
        </patternFill>
      </fill>
    </dxf>
    <dxf>
      <fill>
        <patternFill>
          <bgColor indexed="10"/>
        </patternFill>
      </fill>
    </dxf>
    <dxf>
      <font>
        <b/>
        <i/>
      </font>
      <fill>
        <patternFill>
          <bgColor rgb="FFFF9900"/>
        </patternFill>
      </fill>
      <border/>
    </dxf>
    <dxf>
      <font>
        <b/>
        <i/>
      </font>
      <fill>
        <patternFill>
          <bgColor rgb="FFFF00FF"/>
        </patternFill>
      </fill>
      <border/>
    </dxf>
    <dxf>
      <font>
        <b/>
        <i val="0"/>
      </font>
      <border/>
    </dxf>
    <dxf>
      <font>
        <b/>
        <i val="0"/>
      </font>
      <fill>
        <patternFill>
          <bgColor rgb="FFFF00FF"/>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866775</xdr:colOff>
      <xdr:row>0</xdr:row>
      <xdr:rowOff>180975</xdr:rowOff>
    </xdr:from>
    <xdr:to>
      <xdr:col>1</xdr:col>
      <xdr:colOff>1543050</xdr:colOff>
      <xdr:row>3</xdr:row>
      <xdr:rowOff>161925</xdr:rowOff>
    </xdr:to>
    <xdr:pic>
      <xdr:nvPicPr>
        <xdr:cNvPr id="1" name="Picture 1"/>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2" name="Picture 30"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3" name="Picture 3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1543050</xdr:colOff>
      <xdr:row>3</xdr:row>
      <xdr:rowOff>161925</xdr:rowOff>
    </xdr:to>
    <xdr:pic>
      <xdr:nvPicPr>
        <xdr:cNvPr id="4" name="Picture 34"/>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5" name="Picture 36"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6" name="Picture 3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7" name="Picture 42"/>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8" name="Picture 44"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9" name="Picture 45"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0" name="Picture 46"/>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1" name="Picture 48"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2" name="Picture 49"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3" name="Picture 50"/>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4" name="Picture 52"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5" name="Picture 5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6" name="Picture 54"/>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7" name="Picture 56"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8" name="Picture 5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1543050</xdr:colOff>
      <xdr:row>0</xdr:row>
      <xdr:rowOff>142875</xdr:rowOff>
    </xdr:from>
    <xdr:to>
      <xdr:col>1</xdr:col>
      <xdr:colOff>2466975</xdr:colOff>
      <xdr:row>3</xdr:row>
      <xdr:rowOff>180975</xdr:rowOff>
    </xdr:to>
    <xdr:pic>
      <xdr:nvPicPr>
        <xdr:cNvPr id="19" name="Picture 25"/>
        <xdr:cNvPicPr preferRelativeResize="1">
          <a:picLocks noChangeAspect="1"/>
        </xdr:cNvPicPr>
      </xdr:nvPicPr>
      <xdr:blipFill>
        <a:blip r:embed="rId4"/>
        <a:stretch>
          <a:fillRect/>
        </a:stretch>
      </xdr:blipFill>
      <xdr:spPr>
        <a:xfrm>
          <a:off x="2181225" y="142875"/>
          <a:ext cx="9239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1190625</xdr:colOff>
      <xdr:row>2</xdr:row>
      <xdr:rowOff>28575</xdr:rowOff>
    </xdr:from>
    <xdr:to>
      <xdr:col>1</xdr:col>
      <xdr:colOff>1866900</xdr:colOff>
      <xdr:row>5</xdr:row>
      <xdr:rowOff>0</xdr:rowOff>
    </xdr:to>
    <xdr:pic>
      <xdr:nvPicPr>
        <xdr:cNvPr id="1" name="Picture 1"/>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2" name="Picture 188"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3" name="Picture 189"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4" name="Picture 190"/>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5" name="Picture 192"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6" name="Picture 193"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7" name="Picture 195"/>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8" name="Picture 197"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9" name="Picture 198"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10" name="Picture 199"/>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11" name="Picture 201"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12" name="Picture 202"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2200275</xdr:colOff>
      <xdr:row>1</xdr:row>
      <xdr:rowOff>123825</xdr:rowOff>
    </xdr:from>
    <xdr:to>
      <xdr:col>1</xdr:col>
      <xdr:colOff>3133725</xdr:colOff>
      <xdr:row>4</xdr:row>
      <xdr:rowOff>180975</xdr:rowOff>
    </xdr:to>
    <xdr:pic>
      <xdr:nvPicPr>
        <xdr:cNvPr id="13" name="Picture 17"/>
        <xdr:cNvPicPr preferRelativeResize="1">
          <a:picLocks noChangeAspect="1"/>
        </xdr:cNvPicPr>
      </xdr:nvPicPr>
      <xdr:blipFill>
        <a:blip r:embed="rId4"/>
        <a:stretch>
          <a:fillRect/>
        </a:stretch>
      </xdr:blipFill>
      <xdr:spPr>
        <a:xfrm>
          <a:off x="2828925" y="285750"/>
          <a:ext cx="93345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1123950</xdr:colOff>
      <xdr:row>2</xdr:row>
      <xdr:rowOff>28575</xdr:rowOff>
    </xdr:from>
    <xdr:to>
      <xdr:col>1</xdr:col>
      <xdr:colOff>1800225</xdr:colOff>
      <xdr:row>5</xdr:row>
      <xdr:rowOff>0</xdr:rowOff>
    </xdr:to>
    <xdr:pic>
      <xdr:nvPicPr>
        <xdr:cNvPr id="1" name="Picture 14"/>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2" name="Picture 16"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3" name="Picture 17"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1123950</xdr:colOff>
      <xdr:row>2</xdr:row>
      <xdr:rowOff>28575</xdr:rowOff>
    </xdr:from>
    <xdr:to>
      <xdr:col>1</xdr:col>
      <xdr:colOff>1800225</xdr:colOff>
      <xdr:row>5</xdr:row>
      <xdr:rowOff>0</xdr:rowOff>
    </xdr:to>
    <xdr:pic>
      <xdr:nvPicPr>
        <xdr:cNvPr id="4" name="Picture 20"/>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5" name="Picture 22"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6" name="Picture 23"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2124075</xdr:colOff>
      <xdr:row>1</xdr:row>
      <xdr:rowOff>171450</xdr:rowOff>
    </xdr:from>
    <xdr:to>
      <xdr:col>1</xdr:col>
      <xdr:colOff>3048000</xdr:colOff>
      <xdr:row>5</xdr:row>
      <xdr:rowOff>47625</xdr:rowOff>
    </xdr:to>
    <xdr:pic>
      <xdr:nvPicPr>
        <xdr:cNvPr id="7" name="Picture 9"/>
        <xdr:cNvPicPr preferRelativeResize="1">
          <a:picLocks noChangeAspect="1"/>
        </xdr:cNvPicPr>
      </xdr:nvPicPr>
      <xdr:blipFill>
        <a:blip r:embed="rId4"/>
        <a:stretch>
          <a:fillRect/>
        </a:stretch>
      </xdr:blipFill>
      <xdr:spPr>
        <a:xfrm>
          <a:off x="2981325" y="333375"/>
          <a:ext cx="92392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123825</xdr:rowOff>
    </xdr:from>
    <xdr:to>
      <xdr:col>10</xdr:col>
      <xdr:colOff>628650</xdr:colOff>
      <xdr:row>29</xdr:row>
      <xdr:rowOff>28575</xdr:rowOff>
    </xdr:to>
    <xdr:sp>
      <xdr:nvSpPr>
        <xdr:cNvPr id="1" name="TextBox 1"/>
        <xdr:cNvSpPr txBox="1">
          <a:spLocks noChangeArrowheads="1"/>
        </xdr:cNvSpPr>
      </xdr:nvSpPr>
      <xdr:spPr>
        <a:xfrm>
          <a:off x="28575" y="2828925"/>
          <a:ext cx="9563100" cy="1847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Definitions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Glulam</a:t>
          </a:r>
          <a:r>
            <a:rPr lang="en-US" cap="none" sz="1100" b="0" i="0" u="none" baseline="0">
              <a:solidFill>
                <a:srgbClr val="000000"/>
              </a:solidFill>
              <a:latin typeface="Calibri"/>
              <a:ea typeface="Calibri"/>
              <a:cs typeface="Calibri"/>
            </a:rPr>
            <a:t>: Builders' carpentry also includes glue-laminated timber (glulam), which is a structural timber product obtained by gluing together a number of wood laminations having their grain essentially parallel. Laminations of curved members are arranged so that the plane of each lamination is at 90 degrees to the plane of the applied load; thus, laminations of a straight gluman beam are laid flat. [from HS 4418, Builders' joinery and carpentry of wood, including cellular wood panels, assembled flooring panels, shingles and shakes]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X-lam</a:t>
          </a:r>
          <a:r>
            <a:rPr lang="en-US" cap="none" sz="1100" b="0" i="0" u="none" baseline="0">
              <a:solidFill>
                <a:srgbClr val="000000"/>
              </a:solidFill>
              <a:latin typeface="Calibri"/>
              <a:ea typeface="Calibri"/>
              <a:cs typeface="Calibri"/>
            </a:rPr>
            <a:t>: Panels consisting of laths of roughly sawn wood, assembled with glue in order to facilitate transport or later working. [from HS4421, Other articles of wood]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2</xdr:row>
      <xdr:rowOff>142875</xdr:rowOff>
    </xdr:from>
    <xdr:to>
      <xdr:col>2</xdr:col>
      <xdr:colOff>257175</xdr:colOff>
      <xdr:row>5</xdr:row>
      <xdr:rowOff>142875</xdr:rowOff>
    </xdr:to>
    <xdr:pic>
      <xdr:nvPicPr>
        <xdr:cNvPr id="1" name="Picture 1"/>
        <xdr:cNvPicPr preferRelativeResize="1">
          <a:picLocks noChangeAspect="1"/>
        </xdr:cNvPicPr>
      </xdr:nvPicPr>
      <xdr:blipFill>
        <a:blip r:embed="rId1"/>
        <a:stretch>
          <a:fillRect/>
        </a:stretch>
      </xdr:blipFill>
      <xdr:spPr>
        <a:xfrm>
          <a:off x="13049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581025</xdr:colOff>
      <xdr:row>5</xdr:row>
      <xdr:rowOff>142875</xdr:rowOff>
    </xdr:to>
    <xdr:pic>
      <xdr:nvPicPr>
        <xdr:cNvPr id="2" name="Picture 3"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3" name="Picture 4" descr="itto_logo_HQprinting"/>
        <xdr:cNvPicPr preferRelativeResize="1">
          <a:picLocks noChangeAspect="1"/>
        </xdr:cNvPicPr>
      </xdr:nvPicPr>
      <xdr:blipFill>
        <a:blip r:embed="rId3"/>
        <a:stretch>
          <a:fillRect/>
        </a:stretch>
      </xdr:blipFill>
      <xdr:spPr>
        <a:xfrm>
          <a:off x="3057525" y="561975"/>
          <a:ext cx="685800" cy="457200"/>
        </a:xfrm>
        <a:prstGeom prst="rect">
          <a:avLst/>
        </a:prstGeom>
        <a:noFill/>
        <a:ln w="9525" cmpd="sng">
          <a:noFill/>
        </a:ln>
      </xdr:spPr>
    </xdr:pic>
    <xdr:clientData/>
  </xdr:twoCellAnchor>
  <xdr:twoCellAnchor editAs="oneCell">
    <xdr:from>
      <xdr:col>1</xdr:col>
      <xdr:colOff>714375</xdr:colOff>
      <xdr:row>2</xdr:row>
      <xdr:rowOff>142875</xdr:rowOff>
    </xdr:from>
    <xdr:to>
      <xdr:col>2</xdr:col>
      <xdr:colOff>257175</xdr:colOff>
      <xdr:row>5</xdr:row>
      <xdr:rowOff>142875</xdr:rowOff>
    </xdr:to>
    <xdr:pic>
      <xdr:nvPicPr>
        <xdr:cNvPr id="4" name="Picture 8"/>
        <xdr:cNvPicPr preferRelativeResize="1">
          <a:picLocks noChangeAspect="1"/>
        </xdr:cNvPicPr>
      </xdr:nvPicPr>
      <xdr:blipFill>
        <a:blip r:embed="rId1"/>
        <a:stretch>
          <a:fillRect/>
        </a:stretch>
      </xdr:blipFill>
      <xdr:spPr>
        <a:xfrm>
          <a:off x="13049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581025</xdr:colOff>
      <xdr:row>5</xdr:row>
      <xdr:rowOff>142875</xdr:rowOff>
    </xdr:to>
    <xdr:pic>
      <xdr:nvPicPr>
        <xdr:cNvPr id="5" name="Picture 10"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6" name="Picture 11" descr="itto_logo_HQprinting"/>
        <xdr:cNvPicPr preferRelativeResize="1">
          <a:picLocks noChangeAspect="1"/>
        </xdr:cNvPicPr>
      </xdr:nvPicPr>
      <xdr:blipFill>
        <a:blip r:embed="rId3"/>
        <a:stretch>
          <a:fillRect/>
        </a:stretch>
      </xdr:blipFill>
      <xdr:spPr>
        <a:xfrm>
          <a:off x="3057525" y="561975"/>
          <a:ext cx="685800" cy="457200"/>
        </a:xfrm>
        <a:prstGeom prst="rect">
          <a:avLst/>
        </a:prstGeom>
        <a:noFill/>
        <a:ln w="9525" cmpd="sng">
          <a:noFill/>
        </a:ln>
      </xdr:spPr>
    </xdr:pic>
    <xdr:clientData/>
  </xdr:twoCellAnchor>
  <xdr:twoCellAnchor editAs="oneCell">
    <xdr:from>
      <xdr:col>2</xdr:col>
      <xdr:colOff>476250</xdr:colOff>
      <xdr:row>2</xdr:row>
      <xdr:rowOff>85725</xdr:rowOff>
    </xdr:from>
    <xdr:to>
      <xdr:col>3</xdr:col>
      <xdr:colOff>533400</xdr:colOff>
      <xdr:row>5</xdr:row>
      <xdr:rowOff>142875</xdr:rowOff>
    </xdr:to>
    <xdr:pic>
      <xdr:nvPicPr>
        <xdr:cNvPr id="7" name="Picture 9"/>
        <xdr:cNvPicPr preferRelativeResize="1">
          <a:picLocks noChangeAspect="1"/>
        </xdr:cNvPicPr>
      </xdr:nvPicPr>
      <xdr:blipFill>
        <a:blip r:embed="rId4"/>
        <a:stretch>
          <a:fillRect/>
        </a:stretch>
      </xdr:blipFill>
      <xdr:spPr>
        <a:xfrm>
          <a:off x="2181225" y="466725"/>
          <a:ext cx="92392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1076325</xdr:colOff>
      <xdr:row>2</xdr:row>
      <xdr:rowOff>38100</xdr:rowOff>
    </xdr:from>
    <xdr:to>
      <xdr:col>1</xdr:col>
      <xdr:colOff>1752600</xdr:colOff>
      <xdr:row>5</xdr:row>
      <xdr:rowOff>19050</xdr:rowOff>
    </xdr:to>
    <xdr:pic>
      <xdr:nvPicPr>
        <xdr:cNvPr id="1" name="Picture 7"/>
        <xdr:cNvPicPr preferRelativeResize="1">
          <a:picLocks noChangeAspect="1"/>
        </xdr:cNvPicPr>
      </xdr:nvPicPr>
      <xdr:blipFill>
        <a:blip r:embed="rId1"/>
        <a:stretch>
          <a:fillRect/>
        </a:stretch>
      </xdr:blipFill>
      <xdr:spPr>
        <a:xfrm>
          <a:off x="1600200"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2" name="Picture 9" descr="un-blue"/>
        <xdr:cNvPicPr preferRelativeResize="1">
          <a:picLocks noChangeAspect="1"/>
        </xdr:cNvPicPr>
      </xdr:nvPicPr>
      <xdr:blipFill>
        <a:blip r:embed="rId2"/>
        <a:stretch>
          <a:fillRect/>
        </a:stretch>
      </xdr:blipFill>
      <xdr:spPr>
        <a:xfrm>
          <a:off x="581025"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3667125</xdr:colOff>
      <xdr:row>4</xdr:row>
      <xdr:rowOff>171450</xdr:rowOff>
    </xdr:to>
    <xdr:pic>
      <xdr:nvPicPr>
        <xdr:cNvPr id="3" name="Picture 10" descr="itto_logo_HQprinting"/>
        <xdr:cNvPicPr preferRelativeResize="1">
          <a:picLocks noChangeAspect="1"/>
        </xdr:cNvPicPr>
      </xdr:nvPicPr>
      <xdr:blipFill>
        <a:blip r:embed="rId3"/>
        <a:stretch>
          <a:fillRect/>
        </a:stretch>
      </xdr:blipFill>
      <xdr:spPr>
        <a:xfrm>
          <a:off x="3914775" y="457200"/>
          <a:ext cx="276225" cy="504825"/>
        </a:xfrm>
        <a:prstGeom prst="rect">
          <a:avLst/>
        </a:prstGeom>
        <a:noFill/>
        <a:ln w="9525" cmpd="sng">
          <a:noFill/>
        </a:ln>
      </xdr:spPr>
    </xdr:pic>
    <xdr:clientData/>
  </xdr:twoCellAnchor>
  <xdr:twoCellAnchor editAs="oneCell">
    <xdr:from>
      <xdr:col>1</xdr:col>
      <xdr:colOff>1076325</xdr:colOff>
      <xdr:row>2</xdr:row>
      <xdr:rowOff>38100</xdr:rowOff>
    </xdr:from>
    <xdr:to>
      <xdr:col>1</xdr:col>
      <xdr:colOff>1752600</xdr:colOff>
      <xdr:row>5</xdr:row>
      <xdr:rowOff>19050</xdr:rowOff>
    </xdr:to>
    <xdr:pic>
      <xdr:nvPicPr>
        <xdr:cNvPr id="4" name="Picture 13"/>
        <xdr:cNvPicPr preferRelativeResize="1">
          <a:picLocks noChangeAspect="1"/>
        </xdr:cNvPicPr>
      </xdr:nvPicPr>
      <xdr:blipFill>
        <a:blip r:embed="rId1"/>
        <a:stretch>
          <a:fillRect/>
        </a:stretch>
      </xdr:blipFill>
      <xdr:spPr>
        <a:xfrm>
          <a:off x="1600200"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5" name="Picture 15" descr="un-blue"/>
        <xdr:cNvPicPr preferRelativeResize="1">
          <a:picLocks noChangeAspect="1"/>
        </xdr:cNvPicPr>
      </xdr:nvPicPr>
      <xdr:blipFill>
        <a:blip r:embed="rId2"/>
        <a:stretch>
          <a:fillRect/>
        </a:stretch>
      </xdr:blipFill>
      <xdr:spPr>
        <a:xfrm>
          <a:off x="581025"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3667125</xdr:colOff>
      <xdr:row>4</xdr:row>
      <xdr:rowOff>171450</xdr:rowOff>
    </xdr:to>
    <xdr:pic>
      <xdr:nvPicPr>
        <xdr:cNvPr id="6" name="Picture 16" descr="itto_logo_HQprinting"/>
        <xdr:cNvPicPr preferRelativeResize="1">
          <a:picLocks noChangeAspect="1"/>
        </xdr:cNvPicPr>
      </xdr:nvPicPr>
      <xdr:blipFill>
        <a:blip r:embed="rId3"/>
        <a:stretch>
          <a:fillRect/>
        </a:stretch>
      </xdr:blipFill>
      <xdr:spPr>
        <a:xfrm>
          <a:off x="3914775" y="457200"/>
          <a:ext cx="276225" cy="504825"/>
        </a:xfrm>
        <a:prstGeom prst="rect">
          <a:avLst/>
        </a:prstGeom>
        <a:noFill/>
        <a:ln w="9525" cmpd="sng">
          <a:noFill/>
        </a:ln>
      </xdr:spPr>
    </xdr:pic>
    <xdr:clientData/>
  </xdr:twoCellAnchor>
  <xdr:twoCellAnchor editAs="oneCell">
    <xdr:from>
      <xdr:col>1</xdr:col>
      <xdr:colOff>2095500</xdr:colOff>
      <xdr:row>1</xdr:row>
      <xdr:rowOff>133350</xdr:rowOff>
    </xdr:from>
    <xdr:to>
      <xdr:col>1</xdr:col>
      <xdr:colOff>3019425</xdr:colOff>
      <xdr:row>5</xdr:row>
      <xdr:rowOff>0</xdr:rowOff>
    </xdr:to>
    <xdr:pic>
      <xdr:nvPicPr>
        <xdr:cNvPr id="7" name="Picture 9"/>
        <xdr:cNvPicPr preferRelativeResize="1">
          <a:picLocks noChangeAspect="1"/>
        </xdr:cNvPicPr>
      </xdr:nvPicPr>
      <xdr:blipFill>
        <a:blip r:embed="rId4"/>
        <a:stretch>
          <a:fillRect/>
        </a:stretch>
      </xdr:blipFill>
      <xdr:spPr>
        <a:xfrm>
          <a:off x="2619375" y="295275"/>
          <a:ext cx="92392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1133475</xdr:colOff>
      <xdr:row>2</xdr:row>
      <xdr:rowOff>47625</xdr:rowOff>
    </xdr:from>
    <xdr:to>
      <xdr:col>1</xdr:col>
      <xdr:colOff>1819275</xdr:colOff>
      <xdr:row>6</xdr:row>
      <xdr:rowOff>9525</xdr:rowOff>
    </xdr:to>
    <xdr:pic>
      <xdr:nvPicPr>
        <xdr:cNvPr id="1" name="Picture 5"/>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2" name="Picture 7"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3" name="Picture 8"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1133475</xdr:colOff>
      <xdr:row>2</xdr:row>
      <xdr:rowOff>47625</xdr:rowOff>
    </xdr:from>
    <xdr:to>
      <xdr:col>1</xdr:col>
      <xdr:colOff>1819275</xdr:colOff>
      <xdr:row>6</xdr:row>
      <xdr:rowOff>9525</xdr:rowOff>
    </xdr:to>
    <xdr:pic>
      <xdr:nvPicPr>
        <xdr:cNvPr id="4" name="Picture 10"/>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5" name="Picture 12"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6" name="Picture 13"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2200275</xdr:colOff>
      <xdr:row>2</xdr:row>
      <xdr:rowOff>19050</xdr:rowOff>
    </xdr:from>
    <xdr:to>
      <xdr:col>2</xdr:col>
      <xdr:colOff>304800</xdr:colOff>
      <xdr:row>6</xdr:row>
      <xdr:rowOff>76200</xdr:rowOff>
    </xdr:to>
    <xdr:pic>
      <xdr:nvPicPr>
        <xdr:cNvPr id="7" name="Picture 9"/>
        <xdr:cNvPicPr preferRelativeResize="1">
          <a:picLocks noChangeAspect="1"/>
        </xdr:cNvPicPr>
      </xdr:nvPicPr>
      <xdr:blipFill>
        <a:blip r:embed="rId4"/>
        <a:stretch>
          <a:fillRect/>
        </a:stretch>
      </xdr:blipFill>
      <xdr:spPr>
        <a:xfrm>
          <a:off x="2838450" y="352425"/>
          <a:ext cx="914400"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6</xdr:row>
      <xdr:rowOff>104775</xdr:rowOff>
    </xdr:to>
    <xdr:pic>
      <xdr:nvPicPr>
        <xdr:cNvPr id="1" name="Picture 1"/>
        <xdr:cNvPicPr preferRelativeResize="1">
          <a:picLocks noChangeAspect="1"/>
        </xdr:cNvPicPr>
      </xdr:nvPicPr>
      <xdr:blipFill>
        <a:blip r:embed="rId1"/>
        <a:stretch>
          <a:fillRect/>
        </a:stretch>
      </xdr:blipFill>
      <xdr:spPr>
        <a:xfrm>
          <a:off x="0" y="0"/>
          <a:ext cx="685800" cy="10763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BC8:BD68" comment="" totalsRowShown="0">
  <autoFilter ref="BC8:BD68"/>
  <tableColumns count="2">
    <tableColumn id="1" name="Column1"/>
    <tableColumn id="2" name="Column2"/>
  </tableColumns>
  <tableStyleInfo name="TableStyleMedium15" showFirstColumn="0" showLastColumn="0" showRowStripes="1" showColumnStripes="0"/>
</table>
</file>

<file path=xl/tables/table2.xml><?xml version="1.0" encoding="utf-8"?>
<table xmlns="http://schemas.openxmlformats.org/spreadsheetml/2006/main" id="2" name="Table13" displayName="Table13" ref="BB8:BC68" comment="" totalsRowShown="0">
  <autoFilter ref="BB8:BC68"/>
  <tableColumns count="2">
    <tableColumn id="1" name="Column1"/>
    <tableColumn id="2" name="Column2"/>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indexed="57"/>
  </sheetPr>
  <dimension ref="A1:IB225"/>
  <sheetViews>
    <sheetView showGridLines="0" tabSelected="1" zoomScale="85" zoomScaleNormal="85" zoomScaleSheetLayoutView="100" zoomScalePageLayoutView="0" workbookViewId="0" topLeftCell="A1">
      <selection activeCell="G2" sqref="G2"/>
    </sheetView>
  </sheetViews>
  <sheetFormatPr defaultColWidth="9.625" defaultRowHeight="12.75" customHeight="1"/>
  <cols>
    <col min="1" max="1" width="8.375" style="104" customWidth="1"/>
    <col min="2" max="2" width="52.375" style="56" customWidth="1"/>
    <col min="3" max="3" width="9.00390625" style="56" customWidth="1"/>
    <col min="4" max="5" width="25.625" style="56" customWidth="1"/>
    <col min="6" max="6" width="7.875" style="56" customWidth="1"/>
    <col min="7" max="7" width="7.125" style="56" customWidth="1"/>
    <col min="8" max="8" width="9.125" style="56" customWidth="1"/>
    <col min="9" max="9" width="8.25390625" style="56" customWidth="1"/>
    <col min="10" max="10" width="12.625" style="102" customWidth="1"/>
    <col min="11" max="11" width="8.875" style="56" customWidth="1"/>
    <col min="12" max="12" width="50.625" style="56" customWidth="1"/>
    <col min="13" max="13" width="9.375" style="56" customWidth="1"/>
    <col min="14" max="16" width="12.625" style="56" customWidth="1"/>
    <col min="17" max="17" width="19.50390625" style="56" customWidth="1"/>
    <col min="18" max="18" width="31.875" style="56" customWidth="1"/>
    <col min="19" max="19" width="18.375" style="56" customWidth="1"/>
    <col min="20" max="20" width="17.125" style="56" customWidth="1"/>
    <col min="21" max="21" width="12.25390625" style="56" customWidth="1"/>
    <col min="22" max="22" width="12.625" style="56" customWidth="1"/>
    <col min="23" max="23" width="6.50390625" style="56" customWidth="1"/>
    <col min="24" max="24" width="12.625" style="56" customWidth="1"/>
    <col min="25" max="25" width="13.50390625" style="56" customWidth="1"/>
    <col min="26" max="26" width="12.625" style="56" customWidth="1"/>
    <col min="27" max="27" width="1.625" style="56" customWidth="1"/>
    <col min="28" max="28" width="12.625" style="56" customWidth="1"/>
    <col min="29" max="29" width="1.625" style="56" customWidth="1"/>
    <col min="30" max="30" width="12.625" style="56" customWidth="1"/>
    <col min="31" max="31" width="1.625" style="56" customWidth="1"/>
    <col min="32" max="32" width="12.625" style="56" customWidth="1"/>
    <col min="33" max="33" width="1.625" style="56" customWidth="1"/>
    <col min="34" max="34" width="12.625" style="56" customWidth="1"/>
    <col min="35" max="35" width="1.625" style="56" customWidth="1"/>
    <col min="36" max="36" width="12.625" style="56" customWidth="1"/>
    <col min="37" max="37" width="1.625" style="56" customWidth="1"/>
    <col min="38" max="16384" width="9.625" style="56" customWidth="1"/>
  </cols>
  <sheetData>
    <row r="1" spans="1:14" ht="16.5" customHeight="1">
      <c r="A1" s="52"/>
      <c r="B1" s="352" t="s">
        <v>197</v>
      </c>
      <c r="C1" s="353" t="s">
        <v>251</v>
      </c>
      <c r="D1" s="755" t="s">
        <v>415</v>
      </c>
      <c r="E1" s="129"/>
      <c r="F1" s="699"/>
      <c r="G1" s="699"/>
      <c r="H1" s="699"/>
      <c r="I1" s="699"/>
      <c r="M1" s="57" t="s">
        <v>251</v>
      </c>
      <c r="N1" s="57" t="s">
        <v>415</v>
      </c>
    </row>
    <row r="2" spans="1:9" ht="16.5" customHeight="1">
      <c r="A2" s="354"/>
      <c r="B2" s="355" t="s">
        <v>197</v>
      </c>
      <c r="C2" s="1186" t="s">
        <v>214</v>
      </c>
      <c r="D2" s="1189"/>
      <c r="E2" s="130"/>
      <c r="F2" s="699"/>
      <c r="G2" s="699"/>
      <c r="H2" s="699"/>
      <c r="I2" s="699"/>
    </row>
    <row r="3" spans="1:15" ht="16.5" customHeight="1">
      <c r="A3" s="354"/>
      <c r="B3" s="355" t="s">
        <v>197</v>
      </c>
      <c r="C3" s="1187" t="s">
        <v>197</v>
      </c>
      <c r="D3" s="1189"/>
      <c r="E3" s="1190"/>
      <c r="F3" s="699"/>
      <c r="G3" s="699"/>
      <c r="H3" s="699"/>
      <c r="I3" s="699"/>
      <c r="K3" s="1191" t="s">
        <v>181</v>
      </c>
      <c r="L3" s="1191"/>
      <c r="M3" s="1191"/>
      <c r="N3" s="1191"/>
      <c r="O3" s="698"/>
    </row>
    <row r="4" spans="1:25" ht="16.5" customHeight="1">
      <c r="A4" s="354"/>
      <c r="B4" s="355"/>
      <c r="C4" s="334" t="s">
        <v>210</v>
      </c>
      <c r="D4" s="131"/>
      <c r="E4" s="130"/>
      <c r="F4" s="699"/>
      <c r="G4" s="699"/>
      <c r="H4" s="699"/>
      <c r="I4" s="699"/>
      <c r="K4" s="1191"/>
      <c r="L4" s="1191"/>
      <c r="M4" s="1191"/>
      <c r="N4" s="1191"/>
      <c r="O4" s="698"/>
      <c r="Q4" s="699"/>
      <c r="R4" s="699"/>
      <c r="S4" s="699"/>
      <c r="T4" s="1134" t="s">
        <v>374</v>
      </c>
      <c r="U4" s="1134"/>
      <c r="V4" s="699"/>
      <c r="W4" s="699"/>
      <c r="X4" s="699"/>
      <c r="Y4" s="699"/>
    </row>
    <row r="5" spans="1:25" ht="16.5" customHeight="1">
      <c r="A5" s="1192" t="s">
        <v>242</v>
      </c>
      <c r="B5" s="1193"/>
      <c r="C5" s="1194"/>
      <c r="D5" s="1195"/>
      <c r="E5" s="1196"/>
      <c r="F5" s="699"/>
      <c r="G5" s="699"/>
      <c r="H5" s="699"/>
      <c r="I5" s="699"/>
      <c r="K5" s="1191"/>
      <c r="L5" s="1191"/>
      <c r="M5" s="1191"/>
      <c r="N5" s="1191"/>
      <c r="O5" s="698"/>
      <c r="Q5" s="699"/>
      <c r="R5" s="699"/>
      <c r="S5" s="699"/>
      <c r="T5" s="1134" t="s">
        <v>375</v>
      </c>
      <c r="U5" s="1134"/>
      <c r="V5" s="699"/>
      <c r="W5" s="699"/>
      <c r="X5" s="699"/>
      <c r="Y5" s="699"/>
    </row>
    <row r="6" spans="1:25" ht="16.5" customHeight="1">
      <c r="A6" s="1192"/>
      <c r="B6" s="1193"/>
      <c r="C6" s="132"/>
      <c r="D6" s="133"/>
      <c r="E6" s="134"/>
      <c r="F6" s="699"/>
      <c r="G6" s="699"/>
      <c r="H6" s="699"/>
      <c r="I6" s="699"/>
      <c r="K6" s="1191"/>
      <c r="L6" s="1191"/>
      <c r="M6" s="1191"/>
      <c r="N6" s="1191"/>
      <c r="O6" s="698"/>
      <c r="Q6" s="1135" t="s">
        <v>376</v>
      </c>
      <c r="R6" s="1136"/>
      <c r="S6" s="1136"/>
      <c r="T6" s="1136"/>
      <c r="U6" s="1136"/>
      <c r="V6" s="1136"/>
      <c r="W6" s="1136"/>
      <c r="X6" s="1136"/>
      <c r="Y6" s="1136"/>
    </row>
    <row r="7" spans="1:25" ht="16.5" customHeight="1">
      <c r="A7" s="1203" t="s">
        <v>204</v>
      </c>
      <c r="B7" s="1204"/>
      <c r="C7" s="334" t="s">
        <v>211</v>
      </c>
      <c r="D7" s="135"/>
      <c r="E7" s="136"/>
      <c r="F7" s="699"/>
      <c r="G7" s="699"/>
      <c r="H7" s="699"/>
      <c r="I7" s="699"/>
      <c r="L7" s="58" t="s">
        <v>197</v>
      </c>
      <c r="N7" s="1205" t="s">
        <v>32</v>
      </c>
      <c r="O7" s="1205"/>
      <c r="Q7" s="1136"/>
      <c r="R7" s="1136"/>
      <c r="S7" s="1136"/>
      <c r="T7" s="1136"/>
      <c r="U7" s="1136"/>
      <c r="V7" s="1136"/>
      <c r="W7" s="1136"/>
      <c r="X7" s="1136"/>
      <c r="Y7" s="1136"/>
    </row>
    <row r="8" spans="1:25" ht="15.75" customHeight="1">
      <c r="A8" s="1203" t="s">
        <v>241</v>
      </c>
      <c r="B8" s="1204"/>
      <c r="C8" s="334" t="s">
        <v>213</v>
      </c>
      <c r="D8" s="131"/>
      <c r="E8" s="130"/>
      <c r="F8" s="700"/>
      <c r="G8" s="701"/>
      <c r="H8" s="699"/>
      <c r="I8" s="699"/>
      <c r="L8" s="59" t="s">
        <v>35</v>
      </c>
      <c r="N8" s="1205"/>
      <c r="O8" s="1205"/>
      <c r="Q8" s="1136" t="s">
        <v>377</v>
      </c>
      <c r="R8" s="1136"/>
      <c r="S8" s="1136"/>
      <c r="T8" s="1136"/>
      <c r="U8" s="1136"/>
      <c r="V8" s="1136"/>
      <c r="W8" s="1206"/>
      <c r="X8" s="1206"/>
      <c r="Y8" s="1206"/>
    </row>
    <row r="9" spans="1:25" ht="15.75" customHeight="1" thickBot="1">
      <c r="A9" s="356"/>
      <c r="B9" s="27"/>
      <c r="C9" s="12"/>
      <c r="D9" s="283" t="s">
        <v>190</v>
      </c>
      <c r="E9" s="284" t="s">
        <v>191</v>
      </c>
      <c r="F9" s="702" t="s">
        <v>182</v>
      </c>
      <c r="G9" s="702" t="s">
        <v>182</v>
      </c>
      <c r="H9" s="702" t="s">
        <v>183</v>
      </c>
      <c r="I9" s="702" t="s">
        <v>183</v>
      </c>
      <c r="K9" s="61" t="s">
        <v>197</v>
      </c>
      <c r="L9" s="58"/>
      <c r="M9" s="102" t="s">
        <v>197</v>
      </c>
      <c r="N9" s="102"/>
      <c r="O9" s="102"/>
      <c r="Q9" s="1136"/>
      <c r="R9" s="1136"/>
      <c r="S9" s="1136"/>
      <c r="T9" s="1136"/>
      <c r="U9" s="1136"/>
      <c r="V9" s="1137"/>
      <c r="W9" s="1206"/>
      <c r="X9" s="1206"/>
      <c r="Y9" s="1206"/>
    </row>
    <row r="10" spans="1:25" ht="12.75" customHeight="1">
      <c r="A10" s="357" t="s">
        <v>215</v>
      </c>
      <c r="B10" s="358" t="s">
        <v>215</v>
      </c>
      <c r="C10" s="1201" t="s">
        <v>208</v>
      </c>
      <c r="D10" s="703">
        <v>2015</v>
      </c>
      <c r="E10" s="704">
        <v>2016</v>
      </c>
      <c r="F10" s="705">
        <v>2015</v>
      </c>
      <c r="G10" s="706">
        <v>2016</v>
      </c>
      <c r="H10" s="706">
        <v>2015</v>
      </c>
      <c r="I10" s="211">
        <v>2016</v>
      </c>
      <c r="J10" s="756"/>
      <c r="K10" s="275" t="s">
        <v>215</v>
      </c>
      <c r="L10" s="276" t="s">
        <v>215</v>
      </c>
      <c r="M10" s="757" t="s">
        <v>208</v>
      </c>
      <c r="N10" s="758">
        <v>2015</v>
      </c>
      <c r="O10" s="759">
        <v>2016</v>
      </c>
      <c r="Q10" s="1136"/>
      <c r="R10" s="1136"/>
      <c r="S10" s="1138">
        <v>2015</v>
      </c>
      <c r="T10" s="1138">
        <v>2016</v>
      </c>
      <c r="U10" s="1138" t="s">
        <v>378</v>
      </c>
      <c r="V10" s="1137"/>
      <c r="W10" s="699" t="s">
        <v>379</v>
      </c>
      <c r="X10" s="1139"/>
      <c r="Y10" s="1139"/>
    </row>
    <row r="11" spans="1:25" ht="12.75" customHeight="1">
      <c r="A11" s="359" t="s">
        <v>205</v>
      </c>
      <c r="B11" s="360"/>
      <c r="C11" s="1202"/>
      <c r="D11" s="361" t="s">
        <v>206</v>
      </c>
      <c r="E11" s="362" t="s">
        <v>206</v>
      </c>
      <c r="F11" s="707"/>
      <c r="G11" s="708"/>
      <c r="H11" s="708"/>
      <c r="I11" s="760"/>
      <c r="J11" s="756"/>
      <c r="K11" s="5" t="s">
        <v>205</v>
      </c>
      <c r="L11" s="62"/>
      <c r="M11" s="63"/>
      <c r="N11" s="64" t="s">
        <v>206</v>
      </c>
      <c r="O11" s="761" t="s">
        <v>206</v>
      </c>
      <c r="Q11" s="1207" t="s">
        <v>380</v>
      </c>
      <c r="R11" s="1141" t="s">
        <v>381</v>
      </c>
      <c r="S11" s="1142">
        <v>11162.996000000001</v>
      </c>
      <c r="T11" s="1142">
        <v>11722.112</v>
      </c>
      <c r="U11" s="1143">
        <v>0.05008655382479743</v>
      </c>
      <c r="V11" s="1144"/>
      <c r="W11" s="1136" t="s">
        <v>382</v>
      </c>
      <c r="X11" s="1139"/>
      <c r="Y11" s="1139"/>
    </row>
    <row r="12" spans="1:25" s="336" customFormat="1" ht="12.75" customHeight="1">
      <c r="A12" s="1197" t="s">
        <v>361</v>
      </c>
      <c r="B12" s="1198"/>
      <c r="C12" s="1199"/>
      <c r="D12" s="1199"/>
      <c r="E12" s="1200"/>
      <c r="F12" s="707"/>
      <c r="G12" s="708"/>
      <c r="H12" s="708"/>
      <c r="I12" s="708"/>
      <c r="J12" s="762"/>
      <c r="K12" s="763"/>
      <c r="L12" s="65" t="s">
        <v>361</v>
      </c>
      <c r="M12" s="66"/>
      <c r="N12" s="67"/>
      <c r="O12" s="764"/>
      <c r="Q12" s="1208"/>
      <c r="R12" s="211" t="s">
        <v>383</v>
      </c>
      <c r="S12" s="1145" t="s">
        <v>420</v>
      </c>
      <c r="T12" s="1145">
        <v>-573.6143</v>
      </c>
      <c r="U12" s="1146" t="s">
        <v>420</v>
      </c>
      <c r="V12" s="1147"/>
      <c r="W12" s="1136" t="s">
        <v>384</v>
      </c>
      <c r="X12" s="709"/>
      <c r="Y12" s="1148"/>
    </row>
    <row r="13" spans="1:236" s="717" customFormat="1" ht="12.75" customHeight="1">
      <c r="A13" s="710">
        <v>1</v>
      </c>
      <c r="B13" s="711" t="s">
        <v>362</v>
      </c>
      <c r="C13" s="712" t="s">
        <v>33</v>
      </c>
      <c r="D13" s="713">
        <v>15314.7</v>
      </c>
      <c r="E13" s="713">
        <v>15927.425999999998</v>
      </c>
      <c r="F13" s="714" t="s">
        <v>421</v>
      </c>
      <c r="G13" s="1050" t="s">
        <v>421</v>
      </c>
      <c r="H13" s="715" t="s">
        <v>421</v>
      </c>
      <c r="I13" s="1185" t="s">
        <v>419</v>
      </c>
      <c r="J13" s="766"/>
      <c r="K13" s="767">
        <v>1</v>
      </c>
      <c r="L13" s="719" t="s">
        <v>362</v>
      </c>
      <c r="M13" s="720" t="s">
        <v>196</v>
      </c>
      <c r="N13" s="721">
        <v>0</v>
      </c>
      <c r="O13" s="768">
        <v>0</v>
      </c>
      <c r="P13" s="769"/>
      <c r="Q13" s="1209" t="s">
        <v>385</v>
      </c>
      <c r="R13" s="1149" t="s">
        <v>386</v>
      </c>
      <c r="S13" s="1150">
        <v>730</v>
      </c>
      <c r="T13" s="1150">
        <v>900</v>
      </c>
      <c r="U13" s="1143">
        <v>0.23287671232876717</v>
      </c>
      <c r="V13" s="1151"/>
      <c r="W13" s="1152">
        <v>2.4</v>
      </c>
      <c r="X13" s="1148"/>
      <c r="Y13" s="1148"/>
      <c r="Z13" s="769"/>
      <c r="AA13" s="769"/>
      <c r="AB13" s="769"/>
      <c r="AC13" s="769"/>
      <c r="AD13" s="769"/>
      <c r="AE13" s="769"/>
      <c r="AF13" s="769"/>
      <c r="AG13" s="769"/>
      <c r="AH13" s="769"/>
      <c r="AI13" s="769"/>
      <c r="AJ13" s="769"/>
      <c r="AK13" s="769"/>
      <c r="AL13" s="769"/>
      <c r="AM13" s="769"/>
      <c r="AN13" s="769"/>
      <c r="AO13" s="769"/>
      <c r="AP13" s="769"/>
      <c r="AQ13" s="769"/>
      <c r="AR13" s="769"/>
      <c r="AS13" s="769"/>
      <c r="AT13" s="769"/>
      <c r="AU13" s="769"/>
      <c r="AV13" s="769"/>
      <c r="AW13" s="769"/>
      <c r="AX13" s="769"/>
      <c r="AY13" s="769"/>
      <c r="AZ13" s="769"/>
      <c r="BA13" s="769"/>
      <c r="BB13" s="769"/>
      <c r="BC13" s="769"/>
      <c r="BD13" s="769"/>
      <c r="BE13" s="769"/>
      <c r="BF13" s="769"/>
      <c r="BG13" s="769"/>
      <c r="BH13" s="769"/>
      <c r="BI13" s="769"/>
      <c r="BJ13" s="769"/>
      <c r="BK13" s="769"/>
      <c r="BL13" s="769"/>
      <c r="BM13" s="769"/>
      <c r="BN13" s="769"/>
      <c r="BO13" s="769"/>
      <c r="BP13" s="769"/>
      <c r="BQ13" s="769"/>
      <c r="BR13" s="769"/>
      <c r="BS13" s="769"/>
      <c r="BT13" s="769"/>
      <c r="BU13" s="769"/>
      <c r="BV13" s="769"/>
      <c r="BW13" s="769"/>
      <c r="BX13" s="769"/>
      <c r="BY13" s="769"/>
      <c r="BZ13" s="769"/>
      <c r="CA13" s="769"/>
      <c r="CB13" s="769"/>
      <c r="CC13" s="769"/>
      <c r="CD13" s="769"/>
      <c r="CE13" s="769"/>
      <c r="CF13" s="769"/>
      <c r="CG13" s="769"/>
      <c r="CH13" s="769"/>
      <c r="CI13" s="769"/>
      <c r="CJ13" s="769"/>
      <c r="CK13" s="769"/>
      <c r="CL13" s="769"/>
      <c r="CM13" s="769"/>
      <c r="CN13" s="769"/>
      <c r="CO13" s="769"/>
      <c r="CP13" s="769"/>
      <c r="CQ13" s="769"/>
      <c r="CR13" s="769"/>
      <c r="CS13" s="769"/>
      <c r="CT13" s="769"/>
      <c r="CU13" s="769"/>
      <c r="CV13" s="769"/>
      <c r="CW13" s="769"/>
      <c r="CX13" s="769"/>
      <c r="CY13" s="769"/>
      <c r="CZ13" s="769"/>
      <c r="DA13" s="769"/>
      <c r="DB13" s="769"/>
      <c r="DC13" s="769"/>
      <c r="DD13" s="769"/>
      <c r="DE13" s="769"/>
      <c r="DF13" s="769"/>
      <c r="DG13" s="769"/>
      <c r="DH13" s="769"/>
      <c r="DI13" s="769"/>
      <c r="DJ13" s="769"/>
      <c r="DK13" s="769"/>
      <c r="DL13" s="769"/>
      <c r="DM13" s="769"/>
      <c r="DN13" s="769"/>
      <c r="DO13" s="769"/>
      <c r="DP13" s="769"/>
      <c r="DQ13" s="769"/>
      <c r="DR13" s="769"/>
      <c r="DS13" s="769"/>
      <c r="DT13" s="769"/>
      <c r="DU13" s="769"/>
      <c r="DV13" s="769"/>
      <c r="DW13" s="769"/>
      <c r="DX13" s="769"/>
      <c r="DY13" s="769"/>
      <c r="DZ13" s="769"/>
      <c r="EA13" s="769"/>
      <c r="EB13" s="769"/>
      <c r="EC13" s="769"/>
      <c r="ED13" s="769"/>
      <c r="EE13" s="769"/>
      <c r="EF13" s="769"/>
      <c r="EG13" s="769"/>
      <c r="EH13" s="769"/>
      <c r="EI13" s="769"/>
      <c r="EJ13" s="769"/>
      <c r="EK13" s="769"/>
      <c r="EL13" s="769"/>
      <c r="EM13" s="769"/>
      <c r="EN13" s="769"/>
      <c r="EO13" s="769"/>
      <c r="EP13" s="769"/>
      <c r="EQ13" s="769"/>
      <c r="ER13" s="769"/>
      <c r="ES13" s="769"/>
      <c r="ET13" s="769"/>
      <c r="EU13" s="769"/>
      <c r="EV13" s="769"/>
      <c r="EW13" s="769"/>
      <c r="EX13" s="769"/>
      <c r="EY13" s="769"/>
      <c r="EZ13" s="769"/>
      <c r="FA13" s="769"/>
      <c r="FB13" s="769"/>
      <c r="FC13" s="769"/>
      <c r="FD13" s="769"/>
      <c r="FE13" s="769"/>
      <c r="FF13" s="769"/>
      <c r="FG13" s="769"/>
      <c r="FH13" s="769"/>
      <c r="FI13" s="769"/>
      <c r="FJ13" s="769"/>
      <c r="FK13" s="769"/>
      <c r="FL13" s="769"/>
      <c r="FM13" s="769"/>
      <c r="FN13" s="769"/>
      <c r="FO13" s="769"/>
      <c r="FP13" s="769"/>
      <c r="FQ13" s="769"/>
      <c r="FR13" s="769"/>
      <c r="FS13" s="769"/>
      <c r="FT13" s="769"/>
      <c r="FU13" s="769"/>
      <c r="FV13" s="769"/>
      <c r="FW13" s="769"/>
      <c r="FX13" s="769"/>
      <c r="FY13" s="769"/>
      <c r="FZ13" s="769"/>
      <c r="GA13" s="769"/>
      <c r="GB13" s="769"/>
      <c r="GC13" s="769"/>
      <c r="GD13" s="769"/>
      <c r="GE13" s="769"/>
      <c r="GF13" s="769"/>
      <c r="GG13" s="769"/>
      <c r="GH13" s="769"/>
      <c r="GI13" s="769"/>
      <c r="GJ13" s="769"/>
      <c r="GK13" s="769"/>
      <c r="GL13" s="769"/>
      <c r="GM13" s="769"/>
      <c r="GN13" s="769"/>
      <c r="GO13" s="769"/>
      <c r="GP13" s="769"/>
      <c r="GQ13" s="769"/>
      <c r="GR13" s="769"/>
      <c r="GS13" s="769"/>
      <c r="GT13" s="769"/>
      <c r="GU13" s="769"/>
      <c r="GV13" s="769"/>
      <c r="GW13" s="769"/>
      <c r="GX13" s="769"/>
      <c r="GY13" s="769"/>
      <c r="GZ13" s="769"/>
      <c r="HA13" s="769"/>
      <c r="HB13" s="769"/>
      <c r="HC13" s="769"/>
      <c r="HD13" s="769"/>
      <c r="HE13" s="769"/>
      <c r="HF13" s="769"/>
      <c r="HG13" s="769"/>
      <c r="HH13" s="769"/>
      <c r="HI13" s="769"/>
      <c r="HJ13" s="769"/>
      <c r="HK13" s="769"/>
      <c r="HL13" s="769"/>
      <c r="HM13" s="769"/>
      <c r="HN13" s="769"/>
      <c r="HO13" s="769"/>
      <c r="HP13" s="769"/>
      <c r="HQ13" s="769"/>
      <c r="HR13" s="769"/>
      <c r="HS13" s="769"/>
      <c r="HT13" s="769"/>
      <c r="HU13" s="769"/>
      <c r="HV13" s="769"/>
      <c r="HW13" s="769"/>
      <c r="HX13" s="769"/>
      <c r="HY13" s="769"/>
      <c r="HZ13" s="769"/>
      <c r="IA13" s="769"/>
      <c r="IB13" s="769"/>
    </row>
    <row r="14" spans="1:236" s="717" customFormat="1" ht="12.75" customHeight="1">
      <c r="A14" s="722" t="s">
        <v>220</v>
      </c>
      <c r="B14" s="723" t="s">
        <v>201</v>
      </c>
      <c r="C14" s="712" t="s">
        <v>33</v>
      </c>
      <c r="D14" s="713">
        <v>6024.412</v>
      </c>
      <c r="E14" s="713">
        <v>5730.714999999999</v>
      </c>
      <c r="F14" s="714" t="s">
        <v>421</v>
      </c>
      <c r="G14" s="1051" t="s">
        <v>421</v>
      </c>
      <c r="H14" s="715" t="s">
        <v>421</v>
      </c>
      <c r="I14" s="715" t="s">
        <v>421</v>
      </c>
      <c r="J14" s="766"/>
      <c r="K14" s="14" t="s">
        <v>220</v>
      </c>
      <c r="L14" s="724" t="s">
        <v>201</v>
      </c>
      <c r="M14" s="720" t="s">
        <v>196</v>
      </c>
      <c r="N14" s="725">
        <v>0</v>
      </c>
      <c r="O14" s="770">
        <v>0</v>
      </c>
      <c r="P14" s="769"/>
      <c r="Q14" s="1210"/>
      <c r="R14" s="1153" t="s">
        <v>387</v>
      </c>
      <c r="S14" s="1154">
        <v>5935.811</v>
      </c>
      <c r="T14" s="1154">
        <v>4649.5070000000005</v>
      </c>
      <c r="U14" s="1143">
        <v>-0.2167023175097723</v>
      </c>
      <c r="V14" s="1155"/>
      <c r="W14" s="1152">
        <v>1</v>
      </c>
      <c r="X14" s="1148"/>
      <c r="Y14" s="1148"/>
      <c r="Z14" s="769"/>
      <c r="AA14" s="769"/>
      <c r="AB14" s="769"/>
      <c r="AC14" s="769"/>
      <c r="AD14" s="769"/>
      <c r="AE14" s="769"/>
      <c r="AF14" s="769"/>
      <c r="AG14" s="769"/>
      <c r="AH14" s="769"/>
      <c r="AI14" s="769"/>
      <c r="AJ14" s="769"/>
      <c r="AK14" s="769"/>
      <c r="AL14" s="769"/>
      <c r="AM14" s="769"/>
      <c r="AN14" s="769"/>
      <c r="AO14" s="769"/>
      <c r="AP14" s="769"/>
      <c r="AQ14" s="769"/>
      <c r="AR14" s="769"/>
      <c r="AS14" s="769"/>
      <c r="AT14" s="769"/>
      <c r="AU14" s="769"/>
      <c r="AV14" s="769"/>
      <c r="AW14" s="769"/>
      <c r="AX14" s="769"/>
      <c r="AY14" s="769"/>
      <c r="AZ14" s="769"/>
      <c r="BA14" s="769"/>
      <c r="BB14" s="769"/>
      <c r="BC14" s="769"/>
      <c r="BD14" s="769"/>
      <c r="BE14" s="769"/>
      <c r="BF14" s="769"/>
      <c r="BG14" s="769"/>
      <c r="BH14" s="769"/>
      <c r="BI14" s="769"/>
      <c r="BJ14" s="769"/>
      <c r="BK14" s="769"/>
      <c r="BL14" s="769"/>
      <c r="BM14" s="769"/>
      <c r="BN14" s="769"/>
      <c r="BO14" s="769"/>
      <c r="BP14" s="769"/>
      <c r="BQ14" s="769"/>
      <c r="BR14" s="769"/>
      <c r="BS14" s="769"/>
      <c r="BT14" s="769"/>
      <c r="BU14" s="769"/>
      <c r="BV14" s="769"/>
      <c r="BW14" s="769"/>
      <c r="BX14" s="769"/>
      <c r="BY14" s="769"/>
      <c r="BZ14" s="769"/>
      <c r="CA14" s="769"/>
      <c r="CB14" s="769"/>
      <c r="CC14" s="769"/>
      <c r="CD14" s="769"/>
      <c r="CE14" s="769"/>
      <c r="CF14" s="769"/>
      <c r="CG14" s="769"/>
      <c r="CH14" s="769"/>
      <c r="CI14" s="769"/>
      <c r="CJ14" s="769"/>
      <c r="CK14" s="769"/>
      <c r="CL14" s="769"/>
      <c r="CM14" s="769"/>
      <c r="CN14" s="769"/>
      <c r="CO14" s="769"/>
      <c r="CP14" s="769"/>
      <c r="CQ14" s="769"/>
      <c r="CR14" s="769"/>
      <c r="CS14" s="769"/>
      <c r="CT14" s="769"/>
      <c r="CU14" s="769"/>
      <c r="CV14" s="769"/>
      <c r="CW14" s="769"/>
      <c r="CX14" s="769"/>
      <c r="CY14" s="769"/>
      <c r="CZ14" s="769"/>
      <c r="DA14" s="769"/>
      <c r="DB14" s="769"/>
      <c r="DC14" s="769"/>
      <c r="DD14" s="769"/>
      <c r="DE14" s="769"/>
      <c r="DF14" s="769"/>
      <c r="DG14" s="769"/>
      <c r="DH14" s="769"/>
      <c r="DI14" s="769"/>
      <c r="DJ14" s="769"/>
      <c r="DK14" s="769"/>
      <c r="DL14" s="769"/>
      <c r="DM14" s="769"/>
      <c r="DN14" s="769"/>
      <c r="DO14" s="769"/>
      <c r="DP14" s="769"/>
      <c r="DQ14" s="769"/>
      <c r="DR14" s="769"/>
      <c r="DS14" s="769"/>
      <c r="DT14" s="769"/>
      <c r="DU14" s="769"/>
      <c r="DV14" s="769"/>
      <c r="DW14" s="769"/>
      <c r="DX14" s="769"/>
      <c r="DY14" s="769"/>
      <c r="DZ14" s="769"/>
      <c r="EA14" s="769"/>
      <c r="EB14" s="769"/>
      <c r="EC14" s="769"/>
      <c r="ED14" s="769"/>
      <c r="EE14" s="769"/>
      <c r="EF14" s="769"/>
      <c r="EG14" s="769"/>
      <c r="EH14" s="769"/>
      <c r="EI14" s="769"/>
      <c r="EJ14" s="769"/>
      <c r="EK14" s="769"/>
      <c r="EL14" s="769"/>
      <c r="EM14" s="769"/>
      <c r="EN14" s="769"/>
      <c r="EO14" s="769"/>
      <c r="EP14" s="769"/>
      <c r="EQ14" s="769"/>
      <c r="ER14" s="769"/>
      <c r="ES14" s="769"/>
      <c r="ET14" s="769"/>
      <c r="EU14" s="769"/>
      <c r="EV14" s="769"/>
      <c r="EW14" s="769"/>
      <c r="EX14" s="769"/>
      <c r="EY14" s="769"/>
      <c r="EZ14" s="769"/>
      <c r="FA14" s="769"/>
      <c r="FB14" s="769"/>
      <c r="FC14" s="769"/>
      <c r="FD14" s="769"/>
      <c r="FE14" s="769"/>
      <c r="FF14" s="769"/>
      <c r="FG14" s="769"/>
      <c r="FH14" s="769"/>
      <c r="FI14" s="769"/>
      <c r="FJ14" s="769"/>
      <c r="FK14" s="769"/>
      <c r="FL14" s="769"/>
      <c r="FM14" s="769"/>
      <c r="FN14" s="769"/>
      <c r="FO14" s="769"/>
      <c r="FP14" s="769"/>
      <c r="FQ14" s="769"/>
      <c r="FR14" s="769"/>
      <c r="FS14" s="769"/>
      <c r="FT14" s="769"/>
      <c r="FU14" s="769"/>
      <c r="FV14" s="769"/>
      <c r="FW14" s="769"/>
      <c r="FX14" s="769"/>
      <c r="FY14" s="769"/>
      <c r="FZ14" s="769"/>
      <c r="GA14" s="769"/>
      <c r="GB14" s="769"/>
      <c r="GC14" s="769"/>
      <c r="GD14" s="769"/>
      <c r="GE14" s="769"/>
      <c r="GF14" s="769"/>
      <c r="GG14" s="769"/>
      <c r="GH14" s="769"/>
      <c r="GI14" s="769"/>
      <c r="GJ14" s="769"/>
      <c r="GK14" s="769"/>
      <c r="GL14" s="769"/>
      <c r="GM14" s="769"/>
      <c r="GN14" s="769"/>
      <c r="GO14" s="769"/>
      <c r="GP14" s="769"/>
      <c r="GQ14" s="769"/>
      <c r="GR14" s="769"/>
      <c r="GS14" s="769"/>
      <c r="GT14" s="769"/>
      <c r="GU14" s="769"/>
      <c r="GV14" s="769"/>
      <c r="GW14" s="769"/>
      <c r="GX14" s="769"/>
      <c r="GY14" s="769"/>
      <c r="GZ14" s="769"/>
      <c r="HA14" s="769"/>
      <c r="HB14" s="769"/>
      <c r="HC14" s="769"/>
      <c r="HD14" s="769"/>
      <c r="HE14" s="769"/>
      <c r="HF14" s="769"/>
      <c r="HG14" s="769"/>
      <c r="HH14" s="769"/>
      <c r="HI14" s="769"/>
      <c r="HJ14" s="769"/>
      <c r="HK14" s="769"/>
      <c r="HL14" s="769"/>
      <c r="HM14" s="769"/>
      <c r="HN14" s="769"/>
      <c r="HO14" s="769"/>
      <c r="HP14" s="769"/>
      <c r="HQ14" s="769"/>
      <c r="HR14" s="769"/>
      <c r="HS14" s="769"/>
      <c r="HT14" s="769"/>
      <c r="HU14" s="769"/>
      <c r="HV14" s="769"/>
      <c r="HW14" s="769"/>
      <c r="HX14" s="769"/>
      <c r="HY14" s="769"/>
      <c r="HZ14" s="769"/>
      <c r="IA14" s="769"/>
      <c r="IB14" s="769"/>
    </row>
    <row r="15" spans="1:236" s="717" customFormat="1" ht="12.75" customHeight="1">
      <c r="A15" s="722" t="s">
        <v>290</v>
      </c>
      <c r="B15" s="723" t="s">
        <v>202</v>
      </c>
      <c r="C15" s="712" t="s">
        <v>33</v>
      </c>
      <c r="D15" s="713">
        <v>9290.288</v>
      </c>
      <c r="E15" s="713">
        <v>10196.711</v>
      </c>
      <c r="F15" s="714" t="s">
        <v>421</v>
      </c>
      <c r="G15" s="1051" t="s">
        <v>421</v>
      </c>
      <c r="H15" s="715" t="s">
        <v>421</v>
      </c>
      <c r="I15" s="715" t="s">
        <v>421</v>
      </c>
      <c r="J15" s="766"/>
      <c r="K15" s="14" t="s">
        <v>290</v>
      </c>
      <c r="L15" s="724" t="s">
        <v>202</v>
      </c>
      <c r="M15" s="720" t="s">
        <v>196</v>
      </c>
      <c r="N15" s="726">
        <v>0</v>
      </c>
      <c r="O15" s="771">
        <v>0</v>
      </c>
      <c r="P15" s="769"/>
      <c r="Q15" s="1210"/>
      <c r="R15" s="1153" t="s">
        <v>388</v>
      </c>
      <c r="S15" s="1154">
        <v>107.632</v>
      </c>
      <c r="T15" s="1154">
        <v>184.356</v>
      </c>
      <c r="U15" s="1143">
        <v>0.7128363312026162</v>
      </c>
      <c r="V15" s="1155"/>
      <c r="W15" s="1152">
        <v>1</v>
      </c>
      <c r="X15" s="1148"/>
      <c r="Y15" s="1148"/>
      <c r="Z15" s="769"/>
      <c r="AA15" s="769"/>
      <c r="AB15" s="769"/>
      <c r="AC15" s="769"/>
      <c r="AD15" s="769"/>
      <c r="AE15" s="769"/>
      <c r="AF15" s="769"/>
      <c r="AG15" s="769"/>
      <c r="AH15" s="769"/>
      <c r="AI15" s="769"/>
      <c r="AJ15" s="769"/>
      <c r="AK15" s="769"/>
      <c r="AL15" s="769"/>
      <c r="AM15" s="769"/>
      <c r="AN15" s="769"/>
      <c r="AO15" s="769"/>
      <c r="AP15" s="769"/>
      <c r="AQ15" s="769"/>
      <c r="AR15" s="769"/>
      <c r="AS15" s="769"/>
      <c r="AT15" s="769"/>
      <c r="AU15" s="769"/>
      <c r="AV15" s="769"/>
      <c r="AW15" s="769"/>
      <c r="AX15" s="769"/>
      <c r="AY15" s="769"/>
      <c r="AZ15" s="769"/>
      <c r="BA15" s="769"/>
      <c r="BB15" s="769"/>
      <c r="BC15" s="769"/>
      <c r="BD15" s="769"/>
      <c r="BE15" s="769"/>
      <c r="BF15" s="769"/>
      <c r="BG15" s="769"/>
      <c r="BH15" s="769"/>
      <c r="BI15" s="769"/>
      <c r="BJ15" s="769"/>
      <c r="BK15" s="769"/>
      <c r="BL15" s="769"/>
      <c r="BM15" s="769"/>
      <c r="BN15" s="769"/>
      <c r="BO15" s="769"/>
      <c r="BP15" s="769"/>
      <c r="BQ15" s="769"/>
      <c r="BR15" s="769"/>
      <c r="BS15" s="769"/>
      <c r="BT15" s="769"/>
      <c r="BU15" s="769"/>
      <c r="BV15" s="769"/>
      <c r="BW15" s="769"/>
      <c r="BX15" s="769"/>
      <c r="BY15" s="769"/>
      <c r="BZ15" s="769"/>
      <c r="CA15" s="769"/>
      <c r="CB15" s="769"/>
      <c r="CC15" s="769"/>
      <c r="CD15" s="769"/>
      <c r="CE15" s="769"/>
      <c r="CF15" s="769"/>
      <c r="CG15" s="769"/>
      <c r="CH15" s="769"/>
      <c r="CI15" s="769"/>
      <c r="CJ15" s="769"/>
      <c r="CK15" s="769"/>
      <c r="CL15" s="769"/>
      <c r="CM15" s="769"/>
      <c r="CN15" s="769"/>
      <c r="CO15" s="769"/>
      <c r="CP15" s="769"/>
      <c r="CQ15" s="769"/>
      <c r="CR15" s="769"/>
      <c r="CS15" s="769"/>
      <c r="CT15" s="769"/>
      <c r="CU15" s="769"/>
      <c r="CV15" s="769"/>
      <c r="CW15" s="769"/>
      <c r="CX15" s="769"/>
      <c r="CY15" s="769"/>
      <c r="CZ15" s="769"/>
      <c r="DA15" s="769"/>
      <c r="DB15" s="769"/>
      <c r="DC15" s="769"/>
      <c r="DD15" s="769"/>
      <c r="DE15" s="769"/>
      <c r="DF15" s="769"/>
      <c r="DG15" s="769"/>
      <c r="DH15" s="769"/>
      <c r="DI15" s="769"/>
      <c r="DJ15" s="769"/>
      <c r="DK15" s="769"/>
      <c r="DL15" s="769"/>
      <c r="DM15" s="769"/>
      <c r="DN15" s="769"/>
      <c r="DO15" s="769"/>
      <c r="DP15" s="769"/>
      <c r="DQ15" s="769"/>
      <c r="DR15" s="769"/>
      <c r="DS15" s="769"/>
      <c r="DT15" s="769"/>
      <c r="DU15" s="769"/>
      <c r="DV15" s="769"/>
      <c r="DW15" s="769"/>
      <c r="DX15" s="769"/>
      <c r="DY15" s="769"/>
      <c r="DZ15" s="769"/>
      <c r="EA15" s="769"/>
      <c r="EB15" s="769"/>
      <c r="EC15" s="769"/>
      <c r="ED15" s="769"/>
      <c r="EE15" s="769"/>
      <c r="EF15" s="769"/>
      <c r="EG15" s="769"/>
      <c r="EH15" s="769"/>
      <c r="EI15" s="769"/>
      <c r="EJ15" s="769"/>
      <c r="EK15" s="769"/>
      <c r="EL15" s="769"/>
      <c r="EM15" s="769"/>
      <c r="EN15" s="769"/>
      <c r="EO15" s="769"/>
      <c r="EP15" s="769"/>
      <c r="EQ15" s="769"/>
      <c r="ER15" s="769"/>
      <c r="ES15" s="769"/>
      <c r="ET15" s="769"/>
      <c r="EU15" s="769"/>
      <c r="EV15" s="769"/>
      <c r="EW15" s="769"/>
      <c r="EX15" s="769"/>
      <c r="EY15" s="769"/>
      <c r="EZ15" s="769"/>
      <c r="FA15" s="769"/>
      <c r="FB15" s="769"/>
      <c r="FC15" s="769"/>
      <c r="FD15" s="769"/>
      <c r="FE15" s="769"/>
      <c r="FF15" s="769"/>
      <c r="FG15" s="769"/>
      <c r="FH15" s="769"/>
      <c r="FI15" s="769"/>
      <c r="FJ15" s="769"/>
      <c r="FK15" s="769"/>
      <c r="FL15" s="769"/>
      <c r="FM15" s="769"/>
      <c r="FN15" s="769"/>
      <c r="FO15" s="769"/>
      <c r="FP15" s="769"/>
      <c r="FQ15" s="769"/>
      <c r="FR15" s="769"/>
      <c r="FS15" s="769"/>
      <c r="FT15" s="769"/>
      <c r="FU15" s="769"/>
      <c r="FV15" s="769"/>
      <c r="FW15" s="769"/>
      <c r="FX15" s="769"/>
      <c r="FY15" s="769"/>
      <c r="FZ15" s="769"/>
      <c r="GA15" s="769"/>
      <c r="GB15" s="769"/>
      <c r="GC15" s="769"/>
      <c r="GD15" s="769"/>
      <c r="GE15" s="769"/>
      <c r="GF15" s="769"/>
      <c r="GG15" s="769"/>
      <c r="GH15" s="769"/>
      <c r="GI15" s="769"/>
      <c r="GJ15" s="769"/>
      <c r="GK15" s="769"/>
      <c r="GL15" s="769"/>
      <c r="GM15" s="769"/>
      <c r="GN15" s="769"/>
      <c r="GO15" s="769"/>
      <c r="GP15" s="769"/>
      <c r="GQ15" s="769"/>
      <c r="GR15" s="769"/>
      <c r="GS15" s="769"/>
      <c r="GT15" s="769"/>
      <c r="GU15" s="769"/>
      <c r="GV15" s="769"/>
      <c r="GW15" s="769"/>
      <c r="GX15" s="769"/>
      <c r="GY15" s="769"/>
      <c r="GZ15" s="769"/>
      <c r="HA15" s="769"/>
      <c r="HB15" s="769"/>
      <c r="HC15" s="769"/>
      <c r="HD15" s="769"/>
      <c r="HE15" s="769"/>
      <c r="HF15" s="769"/>
      <c r="HG15" s="769"/>
      <c r="HH15" s="769"/>
      <c r="HI15" s="769"/>
      <c r="HJ15" s="769"/>
      <c r="HK15" s="769"/>
      <c r="HL15" s="769"/>
      <c r="HM15" s="769"/>
      <c r="HN15" s="769"/>
      <c r="HO15" s="769"/>
      <c r="HP15" s="769"/>
      <c r="HQ15" s="769"/>
      <c r="HR15" s="769"/>
      <c r="HS15" s="769"/>
      <c r="HT15" s="769"/>
      <c r="HU15" s="769"/>
      <c r="HV15" s="769"/>
      <c r="HW15" s="769"/>
      <c r="HX15" s="769"/>
      <c r="HY15" s="769"/>
      <c r="HZ15" s="769"/>
      <c r="IA15" s="769"/>
      <c r="IB15" s="769"/>
    </row>
    <row r="16" spans="1:236" s="380" customFormat="1" ht="12.75" customHeight="1">
      <c r="A16" s="722" t="s">
        <v>159</v>
      </c>
      <c r="B16" s="723" t="s">
        <v>245</v>
      </c>
      <c r="C16" s="712" t="s">
        <v>33</v>
      </c>
      <c r="D16" s="713">
        <v>5079.301</v>
      </c>
      <c r="E16" s="713">
        <v>4881.715</v>
      </c>
      <c r="F16" s="727" t="s">
        <v>421</v>
      </c>
      <c r="G16" s="1051" t="s">
        <v>421</v>
      </c>
      <c r="H16" s="728" t="s">
        <v>421</v>
      </c>
      <c r="I16" s="728" t="s">
        <v>421</v>
      </c>
      <c r="J16" s="766"/>
      <c r="K16" s="14" t="s">
        <v>159</v>
      </c>
      <c r="L16" s="730" t="s">
        <v>245</v>
      </c>
      <c r="M16" s="720" t="s">
        <v>196</v>
      </c>
      <c r="N16" s="731">
        <v>0</v>
      </c>
      <c r="O16" s="772">
        <v>0</v>
      </c>
      <c r="P16" s="79"/>
      <c r="Q16" s="1210"/>
      <c r="R16" s="1153" t="s">
        <v>389</v>
      </c>
      <c r="S16" s="1154">
        <v>316.171</v>
      </c>
      <c r="T16" s="1154">
        <v>184.418</v>
      </c>
      <c r="U16" s="1143">
        <v>-0.41671437291845237</v>
      </c>
      <c r="V16" s="1155"/>
      <c r="W16" s="1152">
        <v>1</v>
      </c>
      <c r="X16" s="1148"/>
      <c r="Y16" s="103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row>
    <row r="17" spans="1:25" s="79" customFormat="1" ht="12.75" customHeight="1">
      <c r="A17" s="732" t="s">
        <v>221</v>
      </c>
      <c r="B17" s="365" t="s">
        <v>201</v>
      </c>
      <c r="C17" s="733" t="s">
        <v>33</v>
      </c>
      <c r="D17" s="692">
        <v>1017.574</v>
      </c>
      <c r="E17" s="692">
        <v>776.513</v>
      </c>
      <c r="F17" s="734"/>
      <c r="G17" s="735">
        <v>7</v>
      </c>
      <c r="H17" s="735" t="s">
        <v>421</v>
      </c>
      <c r="I17" s="735" t="s">
        <v>422</v>
      </c>
      <c r="J17" s="773"/>
      <c r="K17" s="14" t="s">
        <v>221</v>
      </c>
      <c r="L17" s="1" t="s">
        <v>201</v>
      </c>
      <c r="M17" s="720" t="s">
        <v>196</v>
      </c>
      <c r="N17" s="736"/>
      <c r="O17" s="774"/>
      <c r="Q17" s="1210"/>
      <c r="R17" s="1149" t="s">
        <v>390</v>
      </c>
      <c r="S17" s="1150" t="s">
        <v>420</v>
      </c>
      <c r="T17" s="1150" t="s">
        <v>420</v>
      </c>
      <c r="U17" s="1143" t="s">
        <v>420</v>
      </c>
      <c r="V17" s="1155"/>
      <c r="W17" s="1152">
        <v>1.58</v>
      </c>
      <c r="X17" s="1039"/>
      <c r="Y17" s="1039"/>
    </row>
    <row r="18" spans="1:25" s="79" customFormat="1" ht="12.75" customHeight="1">
      <c r="A18" s="732" t="s">
        <v>291</v>
      </c>
      <c r="B18" s="365" t="s">
        <v>202</v>
      </c>
      <c r="C18" s="738" t="s">
        <v>33</v>
      </c>
      <c r="D18" s="692">
        <v>4061.727</v>
      </c>
      <c r="E18" s="692">
        <v>4105.202</v>
      </c>
      <c r="F18" s="734"/>
      <c r="G18" s="735">
        <v>7</v>
      </c>
      <c r="H18" s="735" t="s">
        <v>421</v>
      </c>
      <c r="I18" s="735" t="s">
        <v>422</v>
      </c>
      <c r="J18" s="773"/>
      <c r="K18" s="14" t="s">
        <v>291</v>
      </c>
      <c r="L18" s="1" t="s">
        <v>202</v>
      </c>
      <c r="M18" s="720" t="s">
        <v>196</v>
      </c>
      <c r="N18" s="739"/>
      <c r="O18" s="775"/>
      <c r="Q18" s="1210"/>
      <c r="R18" s="1156" t="s">
        <v>391</v>
      </c>
      <c r="S18" s="1157">
        <v>664.183</v>
      </c>
      <c r="T18" s="1157">
        <v>631.431</v>
      </c>
      <c r="U18" s="1143">
        <v>-0.04931171077850527</v>
      </c>
      <c r="V18" s="1155"/>
      <c r="W18" s="1152">
        <v>1.8</v>
      </c>
      <c r="X18" s="1039"/>
      <c r="Y18" s="1148"/>
    </row>
    <row r="19" spans="1:236" s="380" customFormat="1" ht="12.75" customHeight="1">
      <c r="A19" s="722" t="s">
        <v>160</v>
      </c>
      <c r="B19" s="723" t="s">
        <v>363</v>
      </c>
      <c r="C19" s="712" t="s">
        <v>33</v>
      </c>
      <c r="D19" s="713">
        <v>10235.399</v>
      </c>
      <c r="E19" s="713">
        <v>11045.710999999998</v>
      </c>
      <c r="F19" s="727" t="s">
        <v>421</v>
      </c>
      <c r="G19" s="727" t="s">
        <v>421</v>
      </c>
      <c r="H19" s="728" t="s">
        <v>421</v>
      </c>
      <c r="I19" s="728" t="s">
        <v>421</v>
      </c>
      <c r="J19" s="766"/>
      <c r="K19" s="14" t="s">
        <v>160</v>
      </c>
      <c r="L19" s="730" t="s">
        <v>363</v>
      </c>
      <c r="M19" s="720" t="s">
        <v>196</v>
      </c>
      <c r="N19" s="731">
        <v>-1.0231815394945443E-12</v>
      </c>
      <c r="O19" s="772">
        <v>-1.1368683772161603E-12</v>
      </c>
      <c r="P19" s="79"/>
      <c r="Q19" s="1210"/>
      <c r="R19" s="1141" t="s">
        <v>392</v>
      </c>
      <c r="S19" s="1142">
        <v>0</v>
      </c>
      <c r="T19" s="1142">
        <v>0</v>
      </c>
      <c r="U19" s="1143" t="s">
        <v>420</v>
      </c>
      <c r="V19" s="1155"/>
      <c r="W19" s="1152">
        <v>2.5</v>
      </c>
      <c r="X19" s="1148"/>
      <c r="Y19" s="1148"/>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row>
    <row r="20" spans="1:236" s="380" customFormat="1" ht="12.75" customHeight="1">
      <c r="A20" s="722" t="s">
        <v>222</v>
      </c>
      <c r="B20" s="741" t="s">
        <v>201</v>
      </c>
      <c r="C20" s="712" t="s">
        <v>33</v>
      </c>
      <c r="D20" s="713">
        <v>5006.838</v>
      </c>
      <c r="E20" s="713">
        <v>4954.201999999999</v>
      </c>
      <c r="F20" s="727" t="s">
        <v>421</v>
      </c>
      <c r="G20" s="727" t="s">
        <v>421</v>
      </c>
      <c r="H20" s="728" t="s">
        <v>421</v>
      </c>
      <c r="I20" s="728" t="s">
        <v>421</v>
      </c>
      <c r="J20" s="766"/>
      <c r="K20" s="14" t="s">
        <v>222</v>
      </c>
      <c r="L20" s="742" t="s">
        <v>201</v>
      </c>
      <c r="M20" s="720" t="s">
        <v>196</v>
      </c>
      <c r="N20" s="736">
        <v>-6.252776074688882E-13</v>
      </c>
      <c r="O20" s="774">
        <v>0</v>
      </c>
      <c r="P20" s="79"/>
      <c r="Q20" s="1210"/>
      <c r="R20" s="1149" t="s">
        <v>393</v>
      </c>
      <c r="S20" s="1150">
        <v>0</v>
      </c>
      <c r="T20" s="1150">
        <v>0</v>
      </c>
      <c r="U20" s="1143" t="s">
        <v>420</v>
      </c>
      <c r="V20" s="1151"/>
      <c r="W20" s="1152">
        <v>4.9</v>
      </c>
      <c r="X20" s="1148"/>
      <c r="Y20" s="1158"/>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row>
    <row r="21" spans="1:236" s="380" customFormat="1" ht="12.75" customHeight="1">
      <c r="A21" s="722" t="s">
        <v>292</v>
      </c>
      <c r="B21" s="741" t="s">
        <v>202</v>
      </c>
      <c r="C21" s="712" t="s">
        <v>33</v>
      </c>
      <c r="D21" s="713">
        <v>5228.561</v>
      </c>
      <c r="E21" s="713">
        <v>6091.509</v>
      </c>
      <c r="F21" s="727" t="s">
        <v>421</v>
      </c>
      <c r="G21" s="727" t="s">
        <v>421</v>
      </c>
      <c r="H21" s="728" t="s">
        <v>421</v>
      </c>
      <c r="I21" s="728" t="s">
        <v>421</v>
      </c>
      <c r="J21" s="766"/>
      <c r="K21" s="14" t="s">
        <v>292</v>
      </c>
      <c r="L21" s="742" t="s">
        <v>202</v>
      </c>
      <c r="M21" s="720" t="s">
        <v>196</v>
      </c>
      <c r="N21" s="736">
        <v>0</v>
      </c>
      <c r="O21" s="774">
        <v>0</v>
      </c>
      <c r="P21" s="79"/>
      <c r="Q21" s="1211"/>
      <c r="R21" s="1159" t="s">
        <v>394</v>
      </c>
      <c r="S21" s="1160">
        <v>0</v>
      </c>
      <c r="T21" s="1160">
        <v>0</v>
      </c>
      <c r="U21" s="1146" t="s">
        <v>420</v>
      </c>
      <c r="V21" s="1151"/>
      <c r="W21" s="1152">
        <v>5.7</v>
      </c>
      <c r="X21" s="1158"/>
      <c r="Y21" s="1158"/>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row>
    <row r="22" spans="1:236" s="380" customFormat="1" ht="12.75" customHeight="1">
      <c r="A22" s="722" t="s">
        <v>218</v>
      </c>
      <c r="B22" s="741" t="s">
        <v>267</v>
      </c>
      <c r="C22" s="712" t="s">
        <v>33</v>
      </c>
      <c r="D22" s="713">
        <v>8643.529</v>
      </c>
      <c r="E22" s="713">
        <v>8992.707999999999</v>
      </c>
      <c r="F22" s="727" t="s">
        <v>421</v>
      </c>
      <c r="G22" s="727" t="s">
        <v>421</v>
      </c>
      <c r="H22" s="728" t="s">
        <v>421</v>
      </c>
      <c r="I22" s="728" t="s">
        <v>421</v>
      </c>
      <c r="J22" s="766"/>
      <c r="K22" s="14" t="s">
        <v>218</v>
      </c>
      <c r="L22" s="742" t="s">
        <v>267</v>
      </c>
      <c r="M22" s="720" t="s">
        <v>196</v>
      </c>
      <c r="N22" s="743">
        <v>0</v>
      </c>
      <c r="O22" s="776">
        <v>0</v>
      </c>
      <c r="P22" s="79"/>
      <c r="Q22" s="1161" t="s">
        <v>395</v>
      </c>
      <c r="R22" s="1162" t="s">
        <v>385</v>
      </c>
      <c r="S22" s="1163" t="s">
        <v>420</v>
      </c>
      <c r="T22" s="1163" t="s">
        <v>420</v>
      </c>
      <c r="U22" s="1164" t="s">
        <v>420</v>
      </c>
      <c r="V22" s="1039"/>
      <c r="W22" s="1039"/>
      <c r="X22" s="1158"/>
      <c r="Y22" s="1158"/>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row>
    <row r="23" spans="1:25" s="79" customFormat="1" ht="12.75" customHeight="1">
      <c r="A23" s="732" t="s">
        <v>219</v>
      </c>
      <c r="B23" s="744" t="s">
        <v>201</v>
      </c>
      <c r="C23" s="733" t="s">
        <v>33</v>
      </c>
      <c r="D23" s="692">
        <v>4438.417</v>
      </c>
      <c r="E23" s="692">
        <v>4386.855</v>
      </c>
      <c r="F23" s="734"/>
      <c r="G23" s="735">
        <v>7</v>
      </c>
      <c r="H23" s="735" t="s">
        <v>421</v>
      </c>
      <c r="I23" s="735" t="s">
        <v>422</v>
      </c>
      <c r="J23" s="773"/>
      <c r="K23" s="14" t="s">
        <v>219</v>
      </c>
      <c r="L23" s="745" t="s">
        <v>201</v>
      </c>
      <c r="M23" s="720" t="s">
        <v>196</v>
      </c>
      <c r="N23" s="736"/>
      <c r="O23" s="774"/>
      <c r="Q23" s="1140"/>
      <c r="R23" s="1165" t="s">
        <v>396</v>
      </c>
      <c r="S23" s="1166" t="s">
        <v>420</v>
      </c>
      <c r="T23" s="1166" t="s">
        <v>420</v>
      </c>
      <c r="U23" s="1167" t="s">
        <v>420</v>
      </c>
      <c r="V23" s="1168" t="s">
        <v>397</v>
      </c>
      <c r="W23" s="1039"/>
      <c r="X23" s="1158"/>
      <c r="Y23" s="1158"/>
    </row>
    <row r="24" spans="1:25" s="79" customFormat="1" ht="12.75" customHeight="1">
      <c r="A24" s="732" t="s">
        <v>293</v>
      </c>
      <c r="B24" s="744" t="s">
        <v>202</v>
      </c>
      <c r="C24" s="733" t="s">
        <v>33</v>
      </c>
      <c r="D24" s="692">
        <v>4205.112</v>
      </c>
      <c r="E24" s="692">
        <v>4605.853</v>
      </c>
      <c r="F24" s="734"/>
      <c r="G24" s="735">
        <v>7</v>
      </c>
      <c r="H24" s="735" t="s">
        <v>421</v>
      </c>
      <c r="I24" s="735" t="s">
        <v>422</v>
      </c>
      <c r="J24" s="773"/>
      <c r="K24" s="14" t="s">
        <v>293</v>
      </c>
      <c r="L24" s="745" t="s">
        <v>202</v>
      </c>
      <c r="M24" s="720" t="s">
        <v>196</v>
      </c>
      <c r="N24" s="736"/>
      <c r="O24" s="774"/>
      <c r="Q24" s="1140"/>
      <c r="R24" s="1158" t="s">
        <v>398</v>
      </c>
      <c r="S24" s="1169" t="s">
        <v>420</v>
      </c>
      <c r="T24" s="1169" t="s">
        <v>420</v>
      </c>
      <c r="U24" s="1039"/>
      <c r="V24" s="1168" t="s">
        <v>399</v>
      </c>
      <c r="W24" s="1039"/>
      <c r="X24" s="1158"/>
      <c r="Y24" s="1039"/>
    </row>
    <row r="25" spans="1:236" s="380" customFormat="1" ht="12.75" customHeight="1">
      <c r="A25" s="722" t="s">
        <v>223</v>
      </c>
      <c r="B25" s="741" t="s">
        <v>364</v>
      </c>
      <c r="C25" s="712" t="s">
        <v>33</v>
      </c>
      <c r="D25" s="713">
        <v>896.684</v>
      </c>
      <c r="E25" s="713">
        <v>1044.657</v>
      </c>
      <c r="F25" s="727" t="s">
        <v>421</v>
      </c>
      <c r="G25" s="727" t="s">
        <v>421</v>
      </c>
      <c r="H25" s="728" t="s">
        <v>421</v>
      </c>
      <c r="I25" s="728" t="s">
        <v>421</v>
      </c>
      <c r="J25" s="766"/>
      <c r="K25" s="14" t="s">
        <v>223</v>
      </c>
      <c r="L25" s="742" t="s">
        <v>364</v>
      </c>
      <c r="M25" s="720" t="s">
        <v>196</v>
      </c>
      <c r="N25" s="743">
        <v>0</v>
      </c>
      <c r="O25" s="776">
        <v>0</v>
      </c>
      <c r="P25" s="79"/>
      <c r="Q25" s="1140"/>
      <c r="R25" s="1039"/>
      <c r="S25" s="1039"/>
      <c r="T25" s="1039"/>
      <c r="U25" s="1039"/>
      <c r="V25" s="1168" t="s">
        <v>400</v>
      </c>
      <c r="W25" s="1039"/>
      <c r="X25" s="1158"/>
      <c r="Y25" s="1158"/>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row>
    <row r="26" spans="1:25" s="79" customFormat="1" ht="12.75" customHeight="1">
      <c r="A26" s="732" t="s">
        <v>224</v>
      </c>
      <c r="B26" s="744" t="s">
        <v>201</v>
      </c>
      <c r="C26" s="733" t="s">
        <v>33</v>
      </c>
      <c r="D26" s="692">
        <v>372.594</v>
      </c>
      <c r="E26" s="692">
        <v>291.123</v>
      </c>
      <c r="F26" s="734"/>
      <c r="G26" s="735">
        <v>7</v>
      </c>
      <c r="H26" s="735" t="s">
        <v>421</v>
      </c>
      <c r="I26" s="735" t="s">
        <v>422</v>
      </c>
      <c r="J26" s="773"/>
      <c r="K26" s="14" t="s">
        <v>224</v>
      </c>
      <c r="L26" s="745" t="s">
        <v>201</v>
      </c>
      <c r="M26" s="720" t="s">
        <v>196</v>
      </c>
      <c r="N26" s="736"/>
      <c r="O26" s="774"/>
      <c r="Q26" s="1170"/>
      <c r="R26" s="1039"/>
      <c r="S26" s="1039"/>
      <c r="T26" s="1039"/>
      <c r="U26" s="1039"/>
      <c r="V26" s="1171"/>
      <c r="W26" s="1158"/>
      <c r="X26" s="1158"/>
      <c r="Y26" s="1158"/>
    </row>
    <row r="27" spans="1:25" s="79" customFormat="1" ht="12.75" customHeight="1">
      <c r="A27" s="732" t="s">
        <v>294</v>
      </c>
      <c r="B27" s="744" t="s">
        <v>202</v>
      </c>
      <c r="C27" s="733" t="s">
        <v>33</v>
      </c>
      <c r="D27" s="692">
        <v>524.09</v>
      </c>
      <c r="E27" s="692">
        <v>753.534</v>
      </c>
      <c r="F27" s="734"/>
      <c r="G27" s="735">
        <v>7</v>
      </c>
      <c r="H27" s="735" t="s">
        <v>421</v>
      </c>
      <c r="I27" s="735" t="s">
        <v>422</v>
      </c>
      <c r="J27" s="773"/>
      <c r="K27" s="14" t="s">
        <v>294</v>
      </c>
      <c r="L27" s="745" t="s">
        <v>202</v>
      </c>
      <c r="M27" s="720" t="s">
        <v>196</v>
      </c>
      <c r="N27" s="736"/>
      <c r="O27" s="774"/>
      <c r="Q27" s="1170"/>
      <c r="R27" s="1039"/>
      <c r="S27" s="1039"/>
      <c r="T27" s="1039"/>
      <c r="U27" s="1039"/>
      <c r="V27" s="1171"/>
      <c r="W27" s="1158"/>
      <c r="X27" s="1158"/>
      <c r="Y27" s="1158"/>
    </row>
    <row r="28" spans="1:236" s="380" customFormat="1" ht="12.75" customHeight="1">
      <c r="A28" s="722" t="s">
        <v>225</v>
      </c>
      <c r="B28" s="741" t="s">
        <v>243</v>
      </c>
      <c r="C28" s="712" t="s">
        <v>33</v>
      </c>
      <c r="D28" s="713">
        <v>695.186</v>
      </c>
      <c r="E28" s="713">
        <v>1008.346</v>
      </c>
      <c r="F28" s="727" t="s">
        <v>421</v>
      </c>
      <c r="G28" s="727" t="s">
        <v>421</v>
      </c>
      <c r="H28" s="728" t="s">
        <v>421</v>
      </c>
      <c r="I28" s="728" t="s">
        <v>421</v>
      </c>
      <c r="J28" s="766"/>
      <c r="K28" s="14" t="s">
        <v>225</v>
      </c>
      <c r="L28" s="742" t="s">
        <v>243</v>
      </c>
      <c r="M28" s="720" t="s">
        <v>196</v>
      </c>
      <c r="N28" s="743">
        <v>0</v>
      </c>
      <c r="O28" s="776">
        <v>0</v>
      </c>
      <c r="P28" s="79"/>
      <c r="Q28" s="1170"/>
      <c r="R28" s="1039"/>
      <c r="S28" s="1039"/>
      <c r="T28" s="1039"/>
      <c r="U28" s="1039"/>
      <c r="V28" s="1150"/>
      <c r="W28" s="1039"/>
      <c r="X28" s="1158"/>
      <c r="Y28" s="1158"/>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row>
    <row r="29" spans="1:25" s="79" customFormat="1" ht="12.75" customHeight="1">
      <c r="A29" s="732" t="s">
        <v>226</v>
      </c>
      <c r="B29" s="744" t="s">
        <v>201</v>
      </c>
      <c r="C29" s="733" t="s">
        <v>33</v>
      </c>
      <c r="D29" s="692">
        <v>195.827</v>
      </c>
      <c r="E29" s="692">
        <v>276.224</v>
      </c>
      <c r="F29" s="734"/>
      <c r="G29" s="735">
        <v>7</v>
      </c>
      <c r="H29" s="735" t="s">
        <v>421</v>
      </c>
      <c r="I29" s="735" t="s">
        <v>422</v>
      </c>
      <c r="J29" s="773"/>
      <c r="K29" s="14" t="s">
        <v>226</v>
      </c>
      <c r="L29" s="745" t="s">
        <v>201</v>
      </c>
      <c r="M29" s="720" t="s">
        <v>196</v>
      </c>
      <c r="N29" s="736"/>
      <c r="O29" s="774"/>
      <c r="Q29" s="1170"/>
      <c r="R29" s="1039"/>
      <c r="S29" s="1039"/>
      <c r="T29" s="1039"/>
      <c r="U29" s="1039"/>
      <c r="V29" s="1150"/>
      <c r="W29" s="1172" t="s">
        <v>401</v>
      </c>
      <c r="X29" s="1173">
        <v>0.35</v>
      </c>
      <c r="Y29" s="1158"/>
    </row>
    <row r="30" spans="1:25" s="79" customFormat="1" ht="12.75" customHeight="1">
      <c r="A30" s="732" t="s">
        <v>296</v>
      </c>
      <c r="B30" s="746" t="s">
        <v>202</v>
      </c>
      <c r="C30" s="733" t="s">
        <v>33</v>
      </c>
      <c r="D30" s="692">
        <v>499.359</v>
      </c>
      <c r="E30" s="692">
        <v>732.122</v>
      </c>
      <c r="F30" s="734"/>
      <c r="G30" s="735">
        <v>7</v>
      </c>
      <c r="H30" s="735" t="s">
        <v>421</v>
      </c>
      <c r="I30" s="735" t="s">
        <v>422</v>
      </c>
      <c r="J30" s="773"/>
      <c r="K30" s="14" t="s">
        <v>296</v>
      </c>
      <c r="L30" s="747" t="s">
        <v>202</v>
      </c>
      <c r="M30" s="720" t="s">
        <v>196</v>
      </c>
      <c r="N30" s="739"/>
      <c r="O30" s="775"/>
      <c r="Q30" s="1158"/>
      <c r="R30" s="1174"/>
      <c r="S30" s="1150"/>
      <c r="T30" s="1150"/>
      <c r="U30" s="1150"/>
      <c r="V30" s="1150"/>
      <c r="W30" s="1149" t="s">
        <v>402</v>
      </c>
      <c r="X30" s="1173">
        <v>1</v>
      </c>
      <c r="Y30" s="1158"/>
    </row>
    <row r="31" spans="1:236" s="336" customFormat="1" ht="12.75" customHeight="1">
      <c r="A31" s="777"/>
      <c r="B31" s="777"/>
      <c r="C31" s="752" t="s">
        <v>216</v>
      </c>
      <c r="D31" s="778"/>
      <c r="E31" s="778"/>
      <c r="F31" s="707"/>
      <c r="G31" s="708"/>
      <c r="H31" s="708"/>
      <c r="I31" s="708"/>
      <c r="J31" s="114"/>
      <c r="K31" s="280" t="s">
        <v>197</v>
      </c>
      <c r="L31" s="69" t="s">
        <v>216</v>
      </c>
      <c r="M31" s="70" t="s">
        <v>197</v>
      </c>
      <c r="N31" s="779"/>
      <c r="O31" s="780"/>
      <c r="P31" s="769"/>
      <c r="Q31" s="1158"/>
      <c r="R31" s="1039"/>
      <c r="S31" s="1039"/>
      <c r="T31" s="1039"/>
      <c r="U31" s="1039"/>
      <c r="V31" s="1158"/>
      <c r="W31" s="1149" t="s">
        <v>403</v>
      </c>
      <c r="X31" s="1175">
        <v>0.985</v>
      </c>
      <c r="Y31" s="1158"/>
      <c r="Z31" s="769"/>
      <c r="AA31" s="769"/>
      <c r="AB31" s="769"/>
      <c r="AC31" s="769"/>
      <c r="AD31" s="769"/>
      <c r="AE31" s="769"/>
      <c r="AF31" s="769"/>
      <c r="AG31" s="769"/>
      <c r="AH31" s="769"/>
      <c r="AI31" s="769"/>
      <c r="AJ31" s="769"/>
      <c r="AK31" s="769"/>
      <c r="AL31" s="769"/>
      <c r="AM31" s="769"/>
      <c r="AN31" s="769"/>
      <c r="AO31" s="769"/>
      <c r="AP31" s="769"/>
      <c r="AQ31" s="769"/>
      <c r="AR31" s="769"/>
      <c r="AS31" s="769"/>
      <c r="AT31" s="769"/>
      <c r="AU31" s="769"/>
      <c r="AV31" s="769"/>
      <c r="AW31" s="769"/>
      <c r="AX31" s="769"/>
      <c r="AY31" s="769"/>
      <c r="AZ31" s="769"/>
      <c r="BA31" s="769"/>
      <c r="BB31" s="769"/>
      <c r="BC31" s="769"/>
      <c r="BD31" s="769"/>
      <c r="BE31" s="769"/>
      <c r="BF31" s="769"/>
      <c r="BG31" s="769"/>
      <c r="BH31" s="769"/>
      <c r="BI31" s="769"/>
      <c r="BJ31" s="769"/>
      <c r="BK31" s="769"/>
      <c r="BL31" s="769"/>
      <c r="BM31" s="769"/>
      <c r="BN31" s="769"/>
      <c r="BO31" s="769"/>
      <c r="BP31" s="769"/>
      <c r="BQ31" s="769"/>
      <c r="BR31" s="769"/>
      <c r="BS31" s="769"/>
      <c r="BT31" s="769"/>
      <c r="BU31" s="769"/>
      <c r="BV31" s="769"/>
      <c r="BW31" s="769"/>
      <c r="BX31" s="769"/>
      <c r="BY31" s="769"/>
      <c r="BZ31" s="769"/>
      <c r="CA31" s="769"/>
      <c r="CB31" s="769"/>
      <c r="CC31" s="769"/>
      <c r="CD31" s="769"/>
      <c r="CE31" s="769"/>
      <c r="CF31" s="769"/>
      <c r="CG31" s="769"/>
      <c r="CH31" s="769"/>
      <c r="CI31" s="769"/>
      <c r="CJ31" s="769"/>
      <c r="CK31" s="769"/>
      <c r="CL31" s="769"/>
      <c r="CM31" s="769"/>
      <c r="CN31" s="769"/>
      <c r="CO31" s="769"/>
      <c r="CP31" s="769"/>
      <c r="CQ31" s="769"/>
      <c r="CR31" s="769"/>
      <c r="CS31" s="769"/>
      <c r="CT31" s="769"/>
      <c r="CU31" s="769"/>
      <c r="CV31" s="769"/>
      <c r="CW31" s="769"/>
      <c r="CX31" s="769"/>
      <c r="CY31" s="769"/>
      <c r="CZ31" s="769"/>
      <c r="DA31" s="769"/>
      <c r="DB31" s="769"/>
      <c r="DC31" s="769"/>
      <c r="DD31" s="769"/>
      <c r="DE31" s="769"/>
      <c r="DF31" s="769"/>
      <c r="DG31" s="769"/>
      <c r="DH31" s="769"/>
      <c r="DI31" s="769"/>
      <c r="DJ31" s="769"/>
      <c r="DK31" s="769"/>
      <c r="DL31" s="769"/>
      <c r="DM31" s="769"/>
      <c r="DN31" s="769"/>
      <c r="DO31" s="769"/>
      <c r="DP31" s="769"/>
      <c r="DQ31" s="769"/>
      <c r="DR31" s="769"/>
      <c r="DS31" s="769"/>
      <c r="DT31" s="769"/>
      <c r="DU31" s="769"/>
      <c r="DV31" s="769"/>
      <c r="DW31" s="769"/>
      <c r="DX31" s="769"/>
      <c r="DY31" s="769"/>
      <c r="DZ31" s="769"/>
      <c r="EA31" s="769"/>
      <c r="EB31" s="769"/>
      <c r="EC31" s="769"/>
      <c r="ED31" s="769"/>
      <c r="EE31" s="769"/>
      <c r="EF31" s="769"/>
      <c r="EG31" s="769"/>
      <c r="EH31" s="769"/>
      <c r="EI31" s="769"/>
      <c r="EJ31" s="769"/>
      <c r="EK31" s="769"/>
      <c r="EL31" s="769"/>
      <c r="EM31" s="769"/>
      <c r="EN31" s="769"/>
      <c r="EO31" s="769"/>
      <c r="EP31" s="769"/>
      <c r="EQ31" s="769"/>
      <c r="ER31" s="769"/>
      <c r="ES31" s="769"/>
      <c r="ET31" s="769"/>
      <c r="EU31" s="769"/>
      <c r="EV31" s="769"/>
      <c r="EW31" s="769"/>
      <c r="EX31" s="769"/>
      <c r="EY31" s="769"/>
      <c r="EZ31" s="769"/>
      <c r="FA31" s="769"/>
      <c r="FB31" s="769"/>
      <c r="FC31" s="769"/>
      <c r="FD31" s="769"/>
      <c r="FE31" s="769"/>
      <c r="FF31" s="769"/>
      <c r="FG31" s="769"/>
      <c r="FH31" s="769"/>
      <c r="FI31" s="769"/>
      <c r="FJ31" s="769"/>
      <c r="FK31" s="769"/>
      <c r="FL31" s="769"/>
      <c r="FM31" s="769"/>
      <c r="FN31" s="769"/>
      <c r="FO31" s="769"/>
      <c r="FP31" s="769"/>
      <c r="FQ31" s="769"/>
      <c r="FR31" s="769"/>
      <c r="FS31" s="769"/>
      <c r="FT31" s="769"/>
      <c r="FU31" s="769"/>
      <c r="FV31" s="769"/>
      <c r="FW31" s="769"/>
      <c r="FX31" s="769"/>
      <c r="FY31" s="769"/>
      <c r="FZ31" s="769"/>
      <c r="GA31" s="769"/>
      <c r="GB31" s="769"/>
      <c r="GC31" s="769"/>
      <c r="GD31" s="769"/>
      <c r="GE31" s="769"/>
      <c r="GF31" s="769"/>
      <c r="GG31" s="769"/>
      <c r="GH31" s="769"/>
      <c r="GI31" s="769"/>
      <c r="GJ31" s="769"/>
      <c r="GK31" s="769"/>
      <c r="GL31" s="769"/>
      <c r="GM31" s="769"/>
      <c r="GN31" s="769"/>
      <c r="GO31" s="769"/>
      <c r="GP31" s="769"/>
      <c r="GQ31" s="769"/>
      <c r="GR31" s="769"/>
      <c r="GS31" s="769"/>
      <c r="GT31" s="769"/>
      <c r="GU31" s="769"/>
      <c r="GV31" s="769"/>
      <c r="GW31" s="769"/>
      <c r="GX31" s="769"/>
      <c r="GY31" s="769"/>
      <c r="GZ31" s="769"/>
      <c r="HA31" s="769"/>
      <c r="HB31" s="769"/>
      <c r="HC31" s="769"/>
      <c r="HD31" s="769"/>
      <c r="HE31" s="769"/>
      <c r="HF31" s="769"/>
      <c r="HG31" s="769"/>
      <c r="HH31" s="769"/>
      <c r="HI31" s="769"/>
      <c r="HJ31" s="769"/>
      <c r="HK31" s="769"/>
      <c r="HL31" s="769"/>
      <c r="HM31" s="769"/>
      <c r="HN31" s="769"/>
      <c r="HO31" s="769"/>
      <c r="HP31" s="769"/>
      <c r="HQ31" s="769"/>
      <c r="HR31" s="769"/>
      <c r="HS31" s="769"/>
      <c r="HT31" s="769"/>
      <c r="HU31" s="769"/>
      <c r="HV31" s="769"/>
      <c r="HW31" s="769"/>
      <c r="HX31" s="769"/>
      <c r="HY31" s="769"/>
      <c r="HZ31" s="769"/>
      <c r="IA31" s="769"/>
      <c r="IB31" s="769"/>
    </row>
    <row r="32" spans="1:15" s="1092" customFormat="1" ht="12.75" customHeight="1">
      <c r="A32" s="1081">
        <v>2</v>
      </c>
      <c r="B32" s="1082" t="s">
        <v>247</v>
      </c>
      <c r="C32" s="712" t="s">
        <v>302</v>
      </c>
      <c r="D32" s="1083">
        <v>6</v>
      </c>
      <c r="E32" s="1083">
        <v>2.211</v>
      </c>
      <c r="F32" s="1084"/>
      <c r="G32" s="1085"/>
      <c r="H32" s="1085" t="s">
        <v>421</v>
      </c>
      <c r="I32" s="1085" t="s">
        <v>421</v>
      </c>
      <c r="J32" s="1086"/>
      <c r="K32" s="1087">
        <v>2</v>
      </c>
      <c r="L32" s="1088" t="s">
        <v>247</v>
      </c>
      <c r="M32" s="1089" t="s">
        <v>302</v>
      </c>
      <c r="N32" s="1090"/>
      <c r="O32" s="1091"/>
    </row>
    <row r="33" spans="1:15" s="1092" customFormat="1" ht="12.75" customHeight="1">
      <c r="A33" s="1093">
        <v>3</v>
      </c>
      <c r="B33" s="1082" t="s">
        <v>365</v>
      </c>
      <c r="C33" s="1094" t="s">
        <v>33</v>
      </c>
      <c r="D33" s="1083">
        <v>2630</v>
      </c>
      <c r="E33" s="1083">
        <v>2550</v>
      </c>
      <c r="F33" s="1084"/>
      <c r="G33" s="1085"/>
      <c r="H33" s="1085" t="s">
        <v>421</v>
      </c>
      <c r="I33" s="1085" t="s">
        <v>421</v>
      </c>
      <c r="J33" s="1086"/>
      <c r="K33" s="1093">
        <v>3</v>
      </c>
      <c r="L33" s="1082" t="s">
        <v>326</v>
      </c>
      <c r="M33" s="1094" t="s">
        <v>33</v>
      </c>
      <c r="N33" s="743">
        <v>0</v>
      </c>
      <c r="O33" s="743">
        <v>0</v>
      </c>
    </row>
    <row r="34" spans="1:15" s="79" customFormat="1" ht="12.75" customHeight="1">
      <c r="A34" s="442" t="s">
        <v>327</v>
      </c>
      <c r="B34" s="1132" t="s">
        <v>366</v>
      </c>
      <c r="C34" s="1079" t="s">
        <v>33</v>
      </c>
      <c r="D34" s="1073">
        <v>330</v>
      </c>
      <c r="E34" s="1073">
        <v>350</v>
      </c>
      <c r="F34" s="734"/>
      <c r="G34" s="735">
        <v>9</v>
      </c>
      <c r="H34" s="735"/>
      <c r="I34" s="735"/>
      <c r="J34" s="773"/>
      <c r="K34" s="442" t="s">
        <v>327</v>
      </c>
      <c r="L34" s="896" t="s">
        <v>328</v>
      </c>
      <c r="M34" s="1079" t="s">
        <v>33</v>
      </c>
      <c r="N34" s="736"/>
      <c r="O34" s="774"/>
    </row>
    <row r="35" spans="1:15" s="79" customFormat="1" ht="12.75" customHeight="1">
      <c r="A35" s="442" t="s">
        <v>329</v>
      </c>
      <c r="B35" s="1132" t="s">
        <v>367</v>
      </c>
      <c r="C35" s="1080" t="s">
        <v>33</v>
      </c>
      <c r="D35" s="1073">
        <v>2300</v>
      </c>
      <c r="E35" s="1073">
        <v>2200</v>
      </c>
      <c r="F35" s="734"/>
      <c r="G35" s="735">
        <v>9</v>
      </c>
      <c r="H35" s="735"/>
      <c r="I35" s="735"/>
      <c r="J35" s="773"/>
      <c r="K35" s="442" t="s">
        <v>329</v>
      </c>
      <c r="L35" s="896" t="s">
        <v>330</v>
      </c>
      <c r="M35" s="1080" t="s">
        <v>33</v>
      </c>
      <c r="N35" s="736"/>
      <c r="O35" s="774"/>
    </row>
    <row r="36" spans="1:15" s="1092" customFormat="1" ht="12.75" customHeight="1">
      <c r="A36" s="1081">
        <v>4</v>
      </c>
      <c r="B36" s="1082" t="s">
        <v>331</v>
      </c>
      <c r="C36" s="1094" t="s">
        <v>302</v>
      </c>
      <c r="D36" s="1095">
        <v>730</v>
      </c>
      <c r="E36" s="1095">
        <v>900</v>
      </c>
      <c r="F36" s="1084"/>
      <c r="G36" s="1085"/>
      <c r="H36" s="1085" t="s">
        <v>421</v>
      </c>
      <c r="I36" s="1085" t="s">
        <v>421</v>
      </c>
      <c r="J36" s="1086"/>
      <c r="K36" s="1081">
        <v>4</v>
      </c>
      <c r="L36" s="1082" t="s">
        <v>331</v>
      </c>
      <c r="M36" s="1094" t="s">
        <v>302</v>
      </c>
      <c r="N36" s="743">
        <v>0</v>
      </c>
      <c r="O36" s="743">
        <v>0</v>
      </c>
    </row>
    <row r="37" spans="1:15" s="79" customFormat="1" ht="12.75" customHeight="1">
      <c r="A37" s="442" t="s">
        <v>193</v>
      </c>
      <c r="B37" s="1131" t="s">
        <v>368</v>
      </c>
      <c r="C37" s="1079" t="s">
        <v>302</v>
      </c>
      <c r="D37" s="692">
        <v>550</v>
      </c>
      <c r="E37" s="692">
        <v>700</v>
      </c>
      <c r="F37" s="734"/>
      <c r="G37" s="1074">
        <v>9</v>
      </c>
      <c r="H37" s="735"/>
      <c r="I37" s="735"/>
      <c r="J37" s="773"/>
      <c r="K37" s="442" t="s">
        <v>193</v>
      </c>
      <c r="L37" s="1075" t="s">
        <v>332</v>
      </c>
      <c r="M37" s="1079" t="s">
        <v>302</v>
      </c>
      <c r="N37" s="736"/>
      <c r="O37" s="774"/>
    </row>
    <row r="38" spans="1:15" s="79" customFormat="1" ht="12.75" customHeight="1">
      <c r="A38" s="442" t="s">
        <v>333</v>
      </c>
      <c r="B38" s="1131" t="s">
        <v>369</v>
      </c>
      <c r="C38" s="1096" t="s">
        <v>302</v>
      </c>
      <c r="D38" s="692">
        <v>180</v>
      </c>
      <c r="E38" s="692">
        <v>200</v>
      </c>
      <c r="F38" s="734"/>
      <c r="G38" s="1074">
        <v>9</v>
      </c>
      <c r="H38" s="735"/>
      <c r="I38" s="735"/>
      <c r="J38" s="773"/>
      <c r="K38" s="442" t="s">
        <v>333</v>
      </c>
      <c r="L38" s="1075" t="s">
        <v>334</v>
      </c>
      <c r="M38" s="1096" t="s">
        <v>302</v>
      </c>
      <c r="N38" s="736"/>
      <c r="O38" s="774"/>
    </row>
    <row r="39" spans="1:236" s="380" customFormat="1" ht="12.75" customHeight="1">
      <c r="A39" s="784">
        <v>5</v>
      </c>
      <c r="B39" s="785" t="s">
        <v>248</v>
      </c>
      <c r="C39" s="712" t="s">
        <v>33</v>
      </c>
      <c r="D39" s="713">
        <v>5935.811</v>
      </c>
      <c r="E39" s="713">
        <v>4649.5070000000005</v>
      </c>
      <c r="F39" s="727" t="s">
        <v>421</v>
      </c>
      <c r="G39" s="727" t="s">
        <v>421</v>
      </c>
      <c r="H39" s="728" t="s">
        <v>421</v>
      </c>
      <c r="I39" s="728" t="s">
        <v>421</v>
      </c>
      <c r="J39" s="766"/>
      <c r="K39" s="14">
        <v>5</v>
      </c>
      <c r="L39" s="718" t="s">
        <v>248</v>
      </c>
      <c r="M39" s="720" t="s">
        <v>196</v>
      </c>
      <c r="N39" s="743">
        <v>0</v>
      </c>
      <c r="O39" s="772">
        <v>0</v>
      </c>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row>
    <row r="40" spans="1:15" s="79" customFormat="1" ht="12.75" customHeight="1">
      <c r="A40" s="786" t="s">
        <v>227</v>
      </c>
      <c r="B40" s="787" t="s">
        <v>201</v>
      </c>
      <c r="C40" s="733" t="s">
        <v>33</v>
      </c>
      <c r="D40" s="693">
        <v>4599.709</v>
      </c>
      <c r="E40" s="693">
        <v>3686.76</v>
      </c>
      <c r="F40" s="734"/>
      <c r="G40" s="735">
        <v>7</v>
      </c>
      <c r="H40" s="735" t="s">
        <v>421</v>
      </c>
      <c r="I40" s="735" t="s">
        <v>422</v>
      </c>
      <c r="J40" s="773"/>
      <c r="K40" s="14" t="s">
        <v>227</v>
      </c>
      <c r="L40" s="788" t="s">
        <v>201</v>
      </c>
      <c r="M40" s="720" t="s">
        <v>196</v>
      </c>
      <c r="N40" s="736"/>
      <c r="O40" s="774"/>
    </row>
    <row r="41" spans="1:15" s="79" customFormat="1" ht="12.75" customHeight="1">
      <c r="A41" s="786" t="s">
        <v>295</v>
      </c>
      <c r="B41" s="787" t="s">
        <v>202</v>
      </c>
      <c r="C41" s="733" t="s">
        <v>33</v>
      </c>
      <c r="D41" s="693">
        <v>1336.102</v>
      </c>
      <c r="E41" s="693">
        <v>962.747</v>
      </c>
      <c r="F41" s="734"/>
      <c r="G41" s="735">
        <v>7</v>
      </c>
      <c r="H41" s="735" t="s">
        <v>421</v>
      </c>
      <c r="I41" s="735" t="s">
        <v>422</v>
      </c>
      <c r="J41" s="773"/>
      <c r="K41" s="14" t="s">
        <v>295</v>
      </c>
      <c r="L41" s="788" t="s">
        <v>202</v>
      </c>
      <c r="M41" s="720" t="s">
        <v>196</v>
      </c>
      <c r="N41" s="736"/>
      <c r="O41" s="774"/>
    </row>
    <row r="42" spans="1:15" s="79" customFormat="1" ht="12.75" customHeight="1">
      <c r="A42" s="789" t="s">
        <v>15</v>
      </c>
      <c r="B42" s="790" t="s">
        <v>244</v>
      </c>
      <c r="C42" s="733" t="s">
        <v>33</v>
      </c>
      <c r="D42" s="693">
        <v>0</v>
      </c>
      <c r="E42" s="693">
        <v>0</v>
      </c>
      <c r="F42" s="734"/>
      <c r="G42" s="735">
        <v>7</v>
      </c>
      <c r="H42" s="735" t="s">
        <v>421</v>
      </c>
      <c r="I42" s="735" t="s">
        <v>422</v>
      </c>
      <c r="J42" s="791"/>
      <c r="K42" s="14" t="s">
        <v>15</v>
      </c>
      <c r="L42" s="1" t="s">
        <v>244</v>
      </c>
      <c r="M42" s="720" t="s">
        <v>196</v>
      </c>
      <c r="N42" s="739" t="s">
        <v>421</v>
      </c>
      <c r="O42" s="775" t="s">
        <v>421</v>
      </c>
    </row>
    <row r="43" spans="1:236" s="380" customFormat="1" ht="12.75" customHeight="1">
      <c r="A43" s="792">
        <v>6</v>
      </c>
      <c r="B43" s="793" t="s">
        <v>250</v>
      </c>
      <c r="C43" s="712" t="s">
        <v>33</v>
      </c>
      <c r="D43" s="713">
        <v>6000.072</v>
      </c>
      <c r="E43" s="713">
        <v>4575.909</v>
      </c>
      <c r="F43" s="727" t="e">
        <v>#VALUE!</v>
      </c>
      <c r="G43" s="727"/>
      <c r="H43" s="728" t="s">
        <v>421</v>
      </c>
      <c r="I43" s="728" t="s">
        <v>421</v>
      </c>
      <c r="J43" s="766"/>
      <c r="K43" s="14">
        <v>6</v>
      </c>
      <c r="L43" s="718" t="s">
        <v>250</v>
      </c>
      <c r="M43" s="720" t="s">
        <v>196</v>
      </c>
      <c r="N43" s="731" t="e">
        <v>#VALUE!</v>
      </c>
      <c r="O43" s="772">
        <v>3575.704</v>
      </c>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row>
    <row r="44" spans="1:236" s="380" customFormat="1" ht="12.75" customHeight="1">
      <c r="A44" s="792" t="s">
        <v>161</v>
      </c>
      <c r="B44" s="723" t="s">
        <v>249</v>
      </c>
      <c r="C44" s="712" t="s">
        <v>33</v>
      </c>
      <c r="D44" s="713">
        <v>107.632</v>
      </c>
      <c r="E44" s="713">
        <v>184.356</v>
      </c>
      <c r="F44" s="727" t="e">
        <v>#VALUE!</v>
      </c>
      <c r="G44" s="727"/>
      <c r="H44" s="728" t="s">
        <v>421</v>
      </c>
      <c r="I44" s="728" t="s">
        <v>421</v>
      </c>
      <c r="J44" s="766"/>
      <c r="K44" s="14" t="s">
        <v>161</v>
      </c>
      <c r="L44" s="724" t="s">
        <v>249</v>
      </c>
      <c r="M44" s="720" t="s">
        <v>196</v>
      </c>
      <c r="N44" s="743" t="e">
        <v>#VALUE!</v>
      </c>
      <c r="O44" s="776">
        <v>134.356</v>
      </c>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row>
    <row r="45" spans="1:15" s="79" customFormat="1" ht="12.75" customHeight="1">
      <c r="A45" s="794" t="s">
        <v>228</v>
      </c>
      <c r="B45" s="365" t="s">
        <v>201</v>
      </c>
      <c r="C45" s="733" t="s">
        <v>33</v>
      </c>
      <c r="D45" s="693" t="s">
        <v>414</v>
      </c>
      <c r="E45" s="693"/>
      <c r="F45" s="734"/>
      <c r="G45" s="735">
        <v>6</v>
      </c>
      <c r="H45" s="735" t="s">
        <v>421</v>
      </c>
      <c r="I45" s="735" t="s">
        <v>421</v>
      </c>
      <c r="J45" s="791"/>
      <c r="K45" s="14" t="s">
        <v>228</v>
      </c>
      <c r="L45" s="1" t="s">
        <v>201</v>
      </c>
      <c r="M45" s="720" t="s">
        <v>196</v>
      </c>
      <c r="N45" s="736"/>
      <c r="O45" s="774"/>
    </row>
    <row r="46" spans="1:15" s="79" customFormat="1" ht="12.75" customHeight="1">
      <c r="A46" s="794" t="s">
        <v>297</v>
      </c>
      <c r="B46" s="365" t="s">
        <v>202</v>
      </c>
      <c r="C46" s="733" t="s">
        <v>33</v>
      </c>
      <c r="D46" s="693">
        <v>48.727</v>
      </c>
      <c r="E46" s="693">
        <v>50</v>
      </c>
      <c r="F46" s="734"/>
      <c r="G46" s="735">
        <v>9</v>
      </c>
      <c r="H46" s="735" t="s">
        <v>421</v>
      </c>
      <c r="I46" s="735" t="s">
        <v>423</v>
      </c>
      <c r="J46" s="791"/>
      <c r="K46" s="14" t="s">
        <v>297</v>
      </c>
      <c r="L46" s="1" t="s">
        <v>202</v>
      </c>
      <c r="M46" s="720" t="s">
        <v>196</v>
      </c>
      <c r="N46" s="736" t="s">
        <v>197</v>
      </c>
      <c r="O46" s="774"/>
    </row>
    <row r="47" spans="1:15" s="79" customFormat="1" ht="12.75" customHeight="1">
      <c r="A47" s="794" t="s">
        <v>16</v>
      </c>
      <c r="B47" s="744" t="s">
        <v>244</v>
      </c>
      <c r="C47" s="733" t="s">
        <v>33</v>
      </c>
      <c r="D47" s="693">
        <v>0</v>
      </c>
      <c r="E47" s="693">
        <v>0</v>
      </c>
      <c r="F47" s="734"/>
      <c r="G47" s="735">
        <v>7</v>
      </c>
      <c r="H47" s="735" t="s">
        <v>421</v>
      </c>
      <c r="I47" s="735" t="s">
        <v>422</v>
      </c>
      <c r="J47" s="791"/>
      <c r="K47" s="14" t="s">
        <v>16</v>
      </c>
      <c r="L47" s="745" t="s">
        <v>244</v>
      </c>
      <c r="M47" s="720" t="s">
        <v>196</v>
      </c>
      <c r="N47" s="736" t="s">
        <v>421</v>
      </c>
      <c r="O47" s="774" t="s">
        <v>421</v>
      </c>
    </row>
    <row r="48" spans="1:236" s="380" customFormat="1" ht="12.75" customHeight="1">
      <c r="A48" s="792" t="s">
        <v>162</v>
      </c>
      <c r="B48" s="723" t="s">
        <v>252</v>
      </c>
      <c r="C48" s="712" t="s">
        <v>33</v>
      </c>
      <c r="D48" s="713">
        <v>316.171</v>
      </c>
      <c r="E48" s="713">
        <v>184.418</v>
      </c>
      <c r="F48" s="727" t="e">
        <v>#VALUE!</v>
      </c>
      <c r="G48" s="727"/>
      <c r="H48" s="728" t="s">
        <v>421</v>
      </c>
      <c r="I48" s="728" t="s">
        <v>421</v>
      </c>
      <c r="J48" s="766"/>
      <c r="K48" s="14" t="s">
        <v>162</v>
      </c>
      <c r="L48" s="724" t="s">
        <v>252</v>
      </c>
      <c r="M48" s="720" t="s">
        <v>196</v>
      </c>
      <c r="N48" s="743" t="e">
        <v>#VALUE!</v>
      </c>
      <c r="O48" s="776">
        <v>160.91</v>
      </c>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row>
    <row r="49" spans="1:15" s="79" customFormat="1" ht="12.75" customHeight="1">
      <c r="A49" s="794" t="s">
        <v>229</v>
      </c>
      <c r="B49" s="365" t="s">
        <v>201</v>
      </c>
      <c r="C49" s="733" t="s">
        <v>33</v>
      </c>
      <c r="D49" s="693">
        <v>23.214</v>
      </c>
      <c r="E49" s="693">
        <v>23.508</v>
      </c>
      <c r="F49" s="734"/>
      <c r="G49" s="735">
        <v>7</v>
      </c>
      <c r="H49" s="735" t="s">
        <v>421</v>
      </c>
      <c r="I49" s="735" t="s">
        <v>422</v>
      </c>
      <c r="J49" s="773"/>
      <c r="K49" s="14" t="s">
        <v>229</v>
      </c>
      <c r="L49" s="1" t="s">
        <v>201</v>
      </c>
      <c r="M49" s="720" t="s">
        <v>196</v>
      </c>
      <c r="N49" s="736"/>
      <c r="O49" s="774"/>
    </row>
    <row r="50" spans="1:15" s="79" customFormat="1" ht="12.75" customHeight="1">
      <c r="A50" s="794" t="s">
        <v>298</v>
      </c>
      <c r="B50" s="365" t="s">
        <v>202</v>
      </c>
      <c r="C50" s="733" t="s">
        <v>33</v>
      </c>
      <c r="D50" s="693" t="s">
        <v>414</v>
      </c>
      <c r="E50" s="693"/>
      <c r="F50" s="734"/>
      <c r="G50" s="735">
        <v>6</v>
      </c>
      <c r="H50" s="735" t="s">
        <v>421</v>
      </c>
      <c r="I50" s="735" t="s">
        <v>421</v>
      </c>
      <c r="J50" s="773"/>
      <c r="K50" s="14" t="s">
        <v>298</v>
      </c>
      <c r="L50" s="1" t="s">
        <v>202</v>
      </c>
      <c r="M50" s="720" t="s">
        <v>196</v>
      </c>
      <c r="N50" s="736"/>
      <c r="O50" s="774"/>
    </row>
    <row r="51" spans="1:15" s="79" customFormat="1" ht="12.75" customHeight="1">
      <c r="A51" s="794" t="s">
        <v>17</v>
      </c>
      <c r="B51" s="744" t="s">
        <v>244</v>
      </c>
      <c r="C51" s="733" t="s">
        <v>33</v>
      </c>
      <c r="D51" s="693" t="s">
        <v>414</v>
      </c>
      <c r="E51" s="693"/>
      <c r="F51" s="734"/>
      <c r="G51" s="735">
        <v>6</v>
      </c>
      <c r="H51" s="735" t="s">
        <v>421</v>
      </c>
      <c r="I51" s="735" t="s">
        <v>421</v>
      </c>
      <c r="J51" s="773"/>
      <c r="K51" s="14" t="s">
        <v>17</v>
      </c>
      <c r="L51" s="745" t="s">
        <v>244</v>
      </c>
      <c r="M51" s="720" t="s">
        <v>196</v>
      </c>
      <c r="N51" s="736" t="s">
        <v>421</v>
      </c>
      <c r="O51" s="795" t="s">
        <v>421</v>
      </c>
    </row>
    <row r="52" spans="1:15" s="79" customFormat="1" ht="12.75" customHeight="1">
      <c r="A52" s="794" t="s">
        <v>163</v>
      </c>
      <c r="B52" s="796" t="s">
        <v>370</v>
      </c>
      <c r="C52" s="733" t="s">
        <v>33</v>
      </c>
      <c r="D52" s="693" t="s">
        <v>414</v>
      </c>
      <c r="E52" s="693"/>
      <c r="F52" s="734"/>
      <c r="G52" s="735">
        <v>6</v>
      </c>
      <c r="H52" s="735" t="s">
        <v>421</v>
      </c>
      <c r="I52" s="735" t="s">
        <v>421</v>
      </c>
      <c r="J52" s="773"/>
      <c r="K52" s="14" t="s">
        <v>163</v>
      </c>
      <c r="L52" s="724" t="s">
        <v>370</v>
      </c>
      <c r="M52" s="720" t="s">
        <v>196</v>
      </c>
      <c r="N52" s="736"/>
      <c r="O52" s="774"/>
    </row>
    <row r="53" spans="1:15" s="79" customFormat="1" ht="12.75" customHeight="1">
      <c r="A53" s="794" t="s">
        <v>271</v>
      </c>
      <c r="B53" s="797" t="s">
        <v>371</v>
      </c>
      <c r="C53" s="733" t="s">
        <v>33</v>
      </c>
      <c r="D53" s="693">
        <v>1436.698</v>
      </c>
      <c r="E53" s="693">
        <v>1638.898</v>
      </c>
      <c r="F53" s="734"/>
      <c r="G53" s="735">
        <v>7</v>
      </c>
      <c r="H53" s="735" t="s">
        <v>421</v>
      </c>
      <c r="I53" s="735" t="s">
        <v>422</v>
      </c>
      <c r="J53" s="773"/>
      <c r="K53" s="14" t="s">
        <v>271</v>
      </c>
      <c r="L53" s="798" t="s">
        <v>371</v>
      </c>
      <c r="M53" s="720" t="s">
        <v>196</v>
      </c>
      <c r="N53" s="736" t="s">
        <v>421</v>
      </c>
      <c r="O53" s="774" t="s">
        <v>421</v>
      </c>
    </row>
    <row r="54" spans="1:236" s="380" customFormat="1" ht="12.75" customHeight="1">
      <c r="A54" s="792" t="s">
        <v>164</v>
      </c>
      <c r="B54" s="723" t="s">
        <v>253</v>
      </c>
      <c r="C54" s="712" t="s">
        <v>33</v>
      </c>
      <c r="D54" s="713">
        <v>664.183</v>
      </c>
      <c r="E54" s="713">
        <v>631.431</v>
      </c>
      <c r="F54" s="727" t="e">
        <v>#VALUE!</v>
      </c>
      <c r="G54" s="727"/>
      <c r="H54" s="728" t="s">
        <v>421</v>
      </c>
      <c r="I54" s="728" t="s">
        <v>421</v>
      </c>
      <c r="J54" s="766"/>
      <c r="K54" s="14" t="s">
        <v>164</v>
      </c>
      <c r="L54" s="724" t="s">
        <v>253</v>
      </c>
      <c r="M54" s="720" t="s">
        <v>196</v>
      </c>
      <c r="N54" s="743" t="e">
        <v>#VALUE!</v>
      </c>
      <c r="O54" s="776">
        <v>617.743</v>
      </c>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row>
    <row r="55" spans="1:15" s="79" customFormat="1" ht="12.75" customHeight="1">
      <c r="A55" s="794" t="s">
        <v>230</v>
      </c>
      <c r="B55" s="365" t="s">
        <v>254</v>
      </c>
      <c r="C55" s="733" t="s">
        <v>33</v>
      </c>
      <c r="D55" s="693" t="s">
        <v>414</v>
      </c>
      <c r="E55" s="693"/>
      <c r="F55" s="734"/>
      <c r="G55" s="735">
        <v>6</v>
      </c>
      <c r="H55" s="735" t="s">
        <v>421</v>
      </c>
      <c r="I55" s="735" t="s">
        <v>421</v>
      </c>
      <c r="J55" s="773"/>
      <c r="K55" s="14" t="s">
        <v>230</v>
      </c>
      <c r="L55" s="1" t="s">
        <v>254</v>
      </c>
      <c r="M55" s="720" t="s">
        <v>196</v>
      </c>
      <c r="N55" s="736"/>
      <c r="O55" s="774"/>
    </row>
    <row r="56" spans="1:15" s="79" customFormat="1" ht="12.75" customHeight="1">
      <c r="A56" s="794" t="s">
        <v>231</v>
      </c>
      <c r="B56" s="365" t="s">
        <v>372</v>
      </c>
      <c r="C56" s="733" t="s">
        <v>33</v>
      </c>
      <c r="D56" s="693" t="s">
        <v>414</v>
      </c>
      <c r="E56" s="693"/>
      <c r="F56" s="734"/>
      <c r="G56" s="735">
        <v>6</v>
      </c>
      <c r="H56" s="735" t="s">
        <v>421</v>
      </c>
      <c r="I56" s="735" t="s">
        <v>421</v>
      </c>
      <c r="J56" s="773"/>
      <c r="K56" s="14" t="s">
        <v>231</v>
      </c>
      <c r="L56" s="1" t="s">
        <v>372</v>
      </c>
      <c r="M56" s="720" t="s">
        <v>196</v>
      </c>
      <c r="N56" s="736"/>
      <c r="O56" s="774"/>
    </row>
    <row r="57" spans="1:15" s="79" customFormat="1" ht="12.75" customHeight="1">
      <c r="A57" s="799" t="s">
        <v>232</v>
      </c>
      <c r="B57" s="1115" t="s">
        <v>92</v>
      </c>
      <c r="C57" s="733" t="s">
        <v>33</v>
      </c>
      <c r="D57" s="693" t="s">
        <v>414</v>
      </c>
      <c r="E57" s="693">
        <v>13.688</v>
      </c>
      <c r="F57" s="734"/>
      <c r="G57" s="735">
        <v>7</v>
      </c>
      <c r="H57" s="735" t="s">
        <v>421</v>
      </c>
      <c r="I57" s="735" t="s">
        <v>422</v>
      </c>
      <c r="J57" s="773"/>
      <c r="K57" s="14" t="s">
        <v>232</v>
      </c>
      <c r="L57" s="800" t="s">
        <v>92</v>
      </c>
      <c r="M57" s="720" t="s">
        <v>196</v>
      </c>
      <c r="N57" s="739"/>
      <c r="O57" s="775"/>
    </row>
    <row r="58" spans="1:236" s="380" customFormat="1" ht="12.75" customHeight="1">
      <c r="A58" s="710">
        <v>7</v>
      </c>
      <c r="B58" s="711" t="s">
        <v>256</v>
      </c>
      <c r="C58" s="712" t="s">
        <v>302</v>
      </c>
      <c r="D58" s="713">
        <v>0</v>
      </c>
      <c r="E58" s="713">
        <v>0</v>
      </c>
      <c r="F58" s="727" t="s">
        <v>421</v>
      </c>
      <c r="G58" s="727" t="s">
        <v>421</v>
      </c>
      <c r="H58" s="728" t="s">
        <v>421</v>
      </c>
      <c r="I58" s="728" t="s">
        <v>421</v>
      </c>
      <c r="J58" s="766"/>
      <c r="K58" s="14">
        <v>7</v>
      </c>
      <c r="L58" s="718" t="s">
        <v>256</v>
      </c>
      <c r="M58" s="720" t="s">
        <v>302</v>
      </c>
      <c r="N58" s="731">
        <v>0</v>
      </c>
      <c r="O58" s="772">
        <v>0</v>
      </c>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row>
    <row r="59" spans="1:15" s="79" customFormat="1" ht="12.75" customHeight="1">
      <c r="A59" s="732" t="s">
        <v>165</v>
      </c>
      <c r="B59" s="796" t="s">
        <v>255</v>
      </c>
      <c r="C59" s="733" t="s">
        <v>302</v>
      </c>
      <c r="D59" s="693">
        <v>0</v>
      </c>
      <c r="E59" s="693">
        <v>0</v>
      </c>
      <c r="F59" s="734"/>
      <c r="G59" s="735">
        <v>7</v>
      </c>
      <c r="H59" s="735" t="s">
        <v>421</v>
      </c>
      <c r="I59" s="735" t="s">
        <v>422</v>
      </c>
      <c r="J59" s="773"/>
      <c r="K59" s="14" t="s">
        <v>165</v>
      </c>
      <c r="L59" s="788" t="s">
        <v>255</v>
      </c>
      <c r="M59" s="720" t="s">
        <v>302</v>
      </c>
      <c r="N59" s="736"/>
      <c r="O59" s="774"/>
    </row>
    <row r="60" spans="1:15" s="79" customFormat="1" ht="12.75" customHeight="1">
      <c r="A60" s="732" t="s">
        <v>166</v>
      </c>
      <c r="B60" s="796" t="s">
        <v>257</v>
      </c>
      <c r="C60" s="733" t="s">
        <v>302</v>
      </c>
      <c r="D60" s="693">
        <v>0</v>
      </c>
      <c r="E60" s="693">
        <v>0</v>
      </c>
      <c r="F60" s="734"/>
      <c r="G60" s="735">
        <v>7</v>
      </c>
      <c r="H60" s="735" t="s">
        <v>421</v>
      </c>
      <c r="I60" s="735" t="s">
        <v>422</v>
      </c>
      <c r="J60" s="773"/>
      <c r="K60" s="14" t="s">
        <v>166</v>
      </c>
      <c r="L60" s="788" t="s">
        <v>257</v>
      </c>
      <c r="M60" s="720" t="s">
        <v>302</v>
      </c>
      <c r="N60" s="736"/>
      <c r="O60" s="774"/>
    </row>
    <row r="61" spans="1:236" s="380" customFormat="1" ht="12.75" customHeight="1">
      <c r="A61" s="722" t="s">
        <v>167</v>
      </c>
      <c r="B61" s="723" t="s">
        <v>258</v>
      </c>
      <c r="C61" s="712" t="s">
        <v>302</v>
      </c>
      <c r="D61" s="713">
        <v>0</v>
      </c>
      <c r="E61" s="713">
        <v>0</v>
      </c>
      <c r="F61" s="727" t="s">
        <v>421</v>
      </c>
      <c r="G61" s="727" t="s">
        <v>421</v>
      </c>
      <c r="H61" s="728" t="s">
        <v>421</v>
      </c>
      <c r="I61" s="728" t="s">
        <v>421</v>
      </c>
      <c r="J61" s="766"/>
      <c r="K61" s="14" t="s">
        <v>167</v>
      </c>
      <c r="L61" s="724" t="s">
        <v>258</v>
      </c>
      <c r="M61" s="720" t="s">
        <v>302</v>
      </c>
      <c r="N61" s="743">
        <v>0</v>
      </c>
      <c r="O61" s="776">
        <v>0</v>
      </c>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row>
    <row r="62" spans="1:15" s="79" customFormat="1" ht="12.75" customHeight="1">
      <c r="A62" s="732" t="s">
        <v>233</v>
      </c>
      <c r="B62" s="365" t="s">
        <v>265</v>
      </c>
      <c r="C62" s="364" t="s">
        <v>302</v>
      </c>
      <c r="D62" s="693">
        <v>0</v>
      </c>
      <c r="E62" s="693">
        <v>0</v>
      </c>
      <c r="F62" s="734"/>
      <c r="G62" s="735">
        <v>7</v>
      </c>
      <c r="H62" s="735" t="s">
        <v>421</v>
      </c>
      <c r="I62" s="735" t="s">
        <v>422</v>
      </c>
      <c r="J62" s="773"/>
      <c r="K62" s="14" t="s">
        <v>233</v>
      </c>
      <c r="L62" s="1" t="s">
        <v>265</v>
      </c>
      <c r="M62" s="720" t="s">
        <v>302</v>
      </c>
      <c r="N62" s="736"/>
      <c r="O62" s="774"/>
    </row>
    <row r="63" spans="1:15" s="79" customFormat="1" ht="12.75" customHeight="1">
      <c r="A63" s="732" t="s">
        <v>234</v>
      </c>
      <c r="B63" s="365" t="s">
        <v>259</v>
      </c>
      <c r="C63" s="364" t="s">
        <v>302</v>
      </c>
      <c r="D63" s="693">
        <v>0</v>
      </c>
      <c r="E63" s="693">
        <v>0</v>
      </c>
      <c r="F63" s="734"/>
      <c r="G63" s="735">
        <v>7</v>
      </c>
      <c r="H63" s="735" t="s">
        <v>421</v>
      </c>
      <c r="I63" s="735" t="s">
        <v>422</v>
      </c>
      <c r="J63" s="773"/>
      <c r="K63" s="14" t="s">
        <v>234</v>
      </c>
      <c r="L63" s="1" t="s">
        <v>259</v>
      </c>
      <c r="M63" s="720" t="s">
        <v>302</v>
      </c>
      <c r="N63" s="736"/>
      <c r="O63" s="774"/>
    </row>
    <row r="64" spans="1:15" s="79" customFormat="1" ht="12.75" customHeight="1">
      <c r="A64" s="732" t="s">
        <v>235</v>
      </c>
      <c r="B64" s="365" t="s">
        <v>266</v>
      </c>
      <c r="C64" s="364" t="s">
        <v>302</v>
      </c>
      <c r="D64" s="693">
        <v>0</v>
      </c>
      <c r="E64" s="693">
        <v>0</v>
      </c>
      <c r="F64" s="734"/>
      <c r="G64" s="735">
        <v>7</v>
      </c>
      <c r="H64" s="735" t="s">
        <v>421</v>
      </c>
      <c r="I64" s="735" t="s">
        <v>422</v>
      </c>
      <c r="J64" s="773"/>
      <c r="K64" s="14" t="s">
        <v>235</v>
      </c>
      <c r="L64" s="1" t="s">
        <v>266</v>
      </c>
      <c r="M64" s="720" t="s">
        <v>302</v>
      </c>
      <c r="N64" s="736"/>
      <c r="O64" s="774"/>
    </row>
    <row r="65" spans="1:15" s="79" customFormat="1" ht="12.75" customHeight="1">
      <c r="A65" s="732" t="s">
        <v>236</v>
      </c>
      <c r="B65" s="365" t="s">
        <v>260</v>
      </c>
      <c r="C65" s="364" t="s">
        <v>302</v>
      </c>
      <c r="D65" s="693">
        <v>0</v>
      </c>
      <c r="E65" s="693">
        <v>0</v>
      </c>
      <c r="F65" s="734"/>
      <c r="G65" s="735">
        <v>7</v>
      </c>
      <c r="H65" s="735" t="s">
        <v>421</v>
      </c>
      <c r="I65" s="735" t="s">
        <v>422</v>
      </c>
      <c r="J65" s="773"/>
      <c r="K65" s="14" t="s">
        <v>236</v>
      </c>
      <c r="L65" s="1" t="s">
        <v>260</v>
      </c>
      <c r="M65" s="720" t="s">
        <v>302</v>
      </c>
      <c r="N65" s="736"/>
      <c r="O65" s="774"/>
    </row>
    <row r="66" spans="1:15" s="79" customFormat="1" ht="12.75" customHeight="1">
      <c r="A66" s="732" t="s">
        <v>168</v>
      </c>
      <c r="B66" s="796" t="s">
        <v>261</v>
      </c>
      <c r="C66" s="733" t="s">
        <v>302</v>
      </c>
      <c r="D66" s="693">
        <v>0</v>
      </c>
      <c r="E66" s="693">
        <v>0</v>
      </c>
      <c r="F66" s="734"/>
      <c r="G66" s="735">
        <v>7</v>
      </c>
      <c r="H66" s="735" t="s">
        <v>421</v>
      </c>
      <c r="I66" s="735" t="s">
        <v>422</v>
      </c>
      <c r="J66" s="773"/>
      <c r="K66" s="14" t="s">
        <v>168</v>
      </c>
      <c r="L66" s="788" t="s">
        <v>261</v>
      </c>
      <c r="M66" s="720" t="s">
        <v>302</v>
      </c>
      <c r="N66" s="739"/>
      <c r="O66" s="775"/>
    </row>
    <row r="67" spans="1:236" s="380" customFormat="1" ht="12.75" customHeight="1">
      <c r="A67" s="710">
        <v>8</v>
      </c>
      <c r="B67" s="711" t="s">
        <v>270</v>
      </c>
      <c r="C67" s="712" t="s">
        <v>302</v>
      </c>
      <c r="D67" s="713">
        <v>0</v>
      </c>
      <c r="E67" s="713">
        <v>0</v>
      </c>
      <c r="F67" s="727" t="s">
        <v>421</v>
      </c>
      <c r="G67" s="727" t="s">
        <v>421</v>
      </c>
      <c r="H67" s="728" t="s">
        <v>421</v>
      </c>
      <c r="I67" s="728" t="s">
        <v>421</v>
      </c>
      <c r="J67" s="766"/>
      <c r="K67" s="14">
        <v>8</v>
      </c>
      <c r="L67" s="718" t="s">
        <v>270</v>
      </c>
      <c r="M67" s="720" t="s">
        <v>302</v>
      </c>
      <c r="N67" s="743">
        <v>0</v>
      </c>
      <c r="O67" s="772">
        <v>0</v>
      </c>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c r="HR67" s="79"/>
      <c r="HS67" s="79"/>
      <c r="HT67" s="79"/>
      <c r="HU67" s="79"/>
      <c r="HV67" s="79"/>
      <c r="HW67" s="79"/>
      <c r="HX67" s="79"/>
      <c r="HY67" s="79"/>
      <c r="HZ67" s="79"/>
      <c r="IA67" s="79"/>
      <c r="IB67" s="79"/>
    </row>
    <row r="68" spans="1:15" s="79" customFormat="1" ht="12.75" customHeight="1">
      <c r="A68" s="732" t="s">
        <v>169</v>
      </c>
      <c r="B68" s="796" t="s">
        <v>289</v>
      </c>
      <c r="C68" s="733" t="s">
        <v>302</v>
      </c>
      <c r="D68" s="693">
        <v>0</v>
      </c>
      <c r="E68" s="693">
        <v>0</v>
      </c>
      <c r="F68" s="734"/>
      <c r="G68" s="735">
        <v>7</v>
      </c>
      <c r="H68" s="735" t="s">
        <v>421</v>
      </c>
      <c r="I68" s="735" t="s">
        <v>422</v>
      </c>
      <c r="J68" s="773"/>
      <c r="K68" s="14" t="s">
        <v>169</v>
      </c>
      <c r="L68" s="801" t="s">
        <v>289</v>
      </c>
      <c r="M68" s="720" t="s">
        <v>302</v>
      </c>
      <c r="N68" s="736"/>
      <c r="O68" s="774"/>
    </row>
    <row r="69" spans="1:15" s="79" customFormat="1" ht="12.75" customHeight="1">
      <c r="A69" s="732" t="s">
        <v>170</v>
      </c>
      <c r="B69" s="802" t="s">
        <v>272</v>
      </c>
      <c r="C69" s="733" t="s">
        <v>302</v>
      </c>
      <c r="D69" s="693">
        <v>0</v>
      </c>
      <c r="E69" s="693">
        <v>0</v>
      </c>
      <c r="F69" s="734"/>
      <c r="G69" s="735">
        <v>7</v>
      </c>
      <c r="H69" s="735" t="s">
        <v>421</v>
      </c>
      <c r="I69" s="735" t="s">
        <v>422</v>
      </c>
      <c r="J69" s="382"/>
      <c r="K69" s="14" t="s">
        <v>170</v>
      </c>
      <c r="L69" s="803" t="s">
        <v>272</v>
      </c>
      <c r="M69" s="720" t="s">
        <v>302</v>
      </c>
      <c r="N69" s="739"/>
      <c r="O69" s="775"/>
    </row>
    <row r="70" spans="1:15" s="90" customFormat="1" ht="12.75" customHeight="1">
      <c r="A70" s="804">
        <v>9</v>
      </c>
      <c r="B70" s="782" t="s">
        <v>262</v>
      </c>
      <c r="C70" s="781" t="s">
        <v>302</v>
      </c>
      <c r="D70" s="693">
        <v>492</v>
      </c>
      <c r="E70" s="693">
        <v>510</v>
      </c>
      <c r="F70" s="734"/>
      <c r="G70" s="735">
        <v>9</v>
      </c>
      <c r="H70" s="735" t="s">
        <v>421</v>
      </c>
      <c r="I70" s="735" t="s">
        <v>423</v>
      </c>
      <c r="J70" s="773"/>
      <c r="K70" s="14">
        <v>9</v>
      </c>
      <c r="L70" s="783" t="s">
        <v>262</v>
      </c>
      <c r="M70" s="720" t="s">
        <v>302</v>
      </c>
      <c r="N70" s="805"/>
      <c r="O70" s="806"/>
    </row>
    <row r="71" spans="1:236" s="380" customFormat="1" ht="12.75" customHeight="1">
      <c r="A71" s="710">
        <v>10</v>
      </c>
      <c r="B71" s="711" t="s">
        <v>263</v>
      </c>
      <c r="C71" s="712" t="s">
        <v>302</v>
      </c>
      <c r="D71" s="713">
        <v>390.693</v>
      </c>
      <c r="E71" s="713">
        <v>303.78700000000003</v>
      </c>
      <c r="F71" s="727" t="e">
        <v>#VALUE!</v>
      </c>
      <c r="G71" s="727"/>
      <c r="H71" s="728" t="s">
        <v>421</v>
      </c>
      <c r="I71" s="728" t="s">
        <v>421</v>
      </c>
      <c r="J71" s="766"/>
      <c r="K71" s="14">
        <v>10</v>
      </c>
      <c r="L71" s="718" t="s">
        <v>263</v>
      </c>
      <c r="M71" s="720" t="s">
        <v>302</v>
      </c>
      <c r="N71" s="731" t="e">
        <v>#VALUE!</v>
      </c>
      <c r="O71" s="807">
        <v>0.8620000000000232</v>
      </c>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c r="FW71" s="79"/>
      <c r="FX71" s="79"/>
      <c r="FY71" s="79"/>
      <c r="FZ71" s="79"/>
      <c r="GA71" s="79"/>
      <c r="GB71" s="79"/>
      <c r="GC71" s="79"/>
      <c r="GD71" s="79"/>
      <c r="GE71" s="79"/>
      <c r="GF71" s="79"/>
      <c r="GG71" s="79"/>
      <c r="GH71" s="79"/>
      <c r="GI71" s="79"/>
      <c r="GJ71" s="79"/>
      <c r="GK71" s="79"/>
      <c r="GL71" s="79"/>
      <c r="GM71" s="79"/>
      <c r="GN71" s="79"/>
      <c r="GO71" s="79"/>
      <c r="GP71" s="79"/>
      <c r="GQ71" s="79"/>
      <c r="GR71" s="79"/>
      <c r="GS71" s="79"/>
      <c r="GT71" s="79"/>
      <c r="GU71" s="79"/>
      <c r="GV71" s="79"/>
      <c r="GW71" s="79"/>
      <c r="GX71" s="79"/>
      <c r="GY71" s="79"/>
      <c r="GZ71" s="79"/>
      <c r="HA71" s="79"/>
      <c r="HB71" s="79"/>
      <c r="HC71" s="79"/>
      <c r="HD71" s="79"/>
      <c r="HE71" s="79"/>
      <c r="HF71" s="79"/>
      <c r="HG71" s="79"/>
      <c r="HH71" s="79"/>
      <c r="HI71" s="79"/>
      <c r="HJ71" s="79"/>
      <c r="HK71" s="79"/>
      <c r="HL71" s="79"/>
      <c r="HM71" s="79"/>
      <c r="HN71" s="79"/>
      <c r="HO71" s="79"/>
      <c r="HP71" s="79"/>
      <c r="HQ71" s="79"/>
      <c r="HR71" s="79"/>
      <c r="HS71" s="79"/>
      <c r="HT71" s="79"/>
      <c r="HU71" s="79"/>
      <c r="HV71" s="79"/>
      <c r="HW71" s="79"/>
      <c r="HX71" s="79"/>
      <c r="HY71" s="79"/>
      <c r="HZ71" s="79"/>
      <c r="IA71" s="79"/>
      <c r="IB71" s="79"/>
    </row>
    <row r="72" spans="1:236" s="380" customFormat="1" ht="12.75" customHeight="1">
      <c r="A72" s="722" t="s">
        <v>171</v>
      </c>
      <c r="B72" s="723" t="s">
        <v>275</v>
      </c>
      <c r="C72" s="712" t="s">
        <v>302</v>
      </c>
      <c r="D72" s="713">
        <v>2.246</v>
      </c>
      <c r="E72" s="713">
        <v>0.041</v>
      </c>
      <c r="F72" s="727" t="e">
        <v>#VALUE!</v>
      </c>
      <c r="G72" s="727"/>
      <c r="H72" s="728" t="s">
        <v>421</v>
      </c>
      <c r="I72" s="728" t="s">
        <v>421</v>
      </c>
      <c r="J72" s="766"/>
      <c r="K72" s="14" t="s">
        <v>171</v>
      </c>
      <c r="L72" s="724" t="s">
        <v>275</v>
      </c>
      <c r="M72" s="720" t="s">
        <v>302</v>
      </c>
      <c r="N72" s="743" t="e">
        <v>#VALUE!</v>
      </c>
      <c r="O72" s="808">
        <v>0.041</v>
      </c>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c r="EO72" s="79"/>
      <c r="EP72" s="79"/>
      <c r="EQ72" s="79"/>
      <c r="ER72" s="79"/>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c r="GQ72" s="79"/>
      <c r="GR72" s="79"/>
      <c r="GS72" s="79"/>
      <c r="GT72" s="79"/>
      <c r="GU72" s="79"/>
      <c r="GV72" s="79"/>
      <c r="GW72" s="79"/>
      <c r="GX72" s="79"/>
      <c r="GY72" s="79"/>
      <c r="GZ72" s="79"/>
      <c r="HA72" s="79"/>
      <c r="HB72" s="79"/>
      <c r="HC72" s="79"/>
      <c r="HD72" s="79"/>
      <c r="HE72" s="79"/>
      <c r="HF72" s="79"/>
      <c r="HG72" s="79"/>
      <c r="HH72" s="79"/>
      <c r="HI72" s="79"/>
      <c r="HJ72" s="79"/>
      <c r="HK72" s="79"/>
      <c r="HL72" s="79"/>
      <c r="HM72" s="79"/>
      <c r="HN72" s="79"/>
      <c r="HO72" s="79"/>
      <c r="HP72" s="79"/>
      <c r="HQ72" s="79"/>
      <c r="HR72" s="79"/>
      <c r="HS72" s="79"/>
      <c r="HT72" s="79"/>
      <c r="HU72" s="79"/>
      <c r="HV72" s="79"/>
      <c r="HW72" s="79"/>
      <c r="HX72" s="79"/>
      <c r="HY72" s="79"/>
      <c r="HZ72" s="79"/>
      <c r="IA72" s="79"/>
      <c r="IB72" s="79"/>
    </row>
    <row r="73" spans="1:15" s="79" customFormat="1" ht="12.75" customHeight="1">
      <c r="A73" s="732" t="s">
        <v>276</v>
      </c>
      <c r="B73" s="365" t="s">
        <v>264</v>
      </c>
      <c r="C73" s="364" t="s">
        <v>302</v>
      </c>
      <c r="D73" s="693">
        <v>0</v>
      </c>
      <c r="E73" s="693">
        <v>0</v>
      </c>
      <c r="F73" s="734"/>
      <c r="G73" s="735">
        <v>7</v>
      </c>
      <c r="H73" s="735" t="s">
        <v>421</v>
      </c>
      <c r="I73" s="735" t="s">
        <v>422</v>
      </c>
      <c r="J73" s="773"/>
      <c r="K73" s="14" t="s">
        <v>276</v>
      </c>
      <c r="L73" s="1" t="s">
        <v>264</v>
      </c>
      <c r="M73" s="720" t="s">
        <v>302</v>
      </c>
      <c r="N73" s="736"/>
      <c r="O73" s="795"/>
    </row>
    <row r="74" spans="1:15" s="79" customFormat="1" ht="12.75" customHeight="1">
      <c r="A74" s="732" t="s">
        <v>277</v>
      </c>
      <c r="B74" s="365" t="s">
        <v>278</v>
      </c>
      <c r="C74" s="364" t="s">
        <v>302</v>
      </c>
      <c r="D74" s="693">
        <v>0</v>
      </c>
      <c r="E74" s="693">
        <v>0</v>
      </c>
      <c r="F74" s="734"/>
      <c r="G74" s="735">
        <v>7</v>
      </c>
      <c r="H74" s="735" t="s">
        <v>421</v>
      </c>
      <c r="I74" s="735" t="s">
        <v>422</v>
      </c>
      <c r="J74" s="382"/>
      <c r="K74" s="14" t="s">
        <v>277</v>
      </c>
      <c r="L74" s="1" t="s">
        <v>278</v>
      </c>
      <c r="M74" s="720" t="s">
        <v>302</v>
      </c>
      <c r="N74" s="736"/>
      <c r="O74" s="795"/>
    </row>
    <row r="75" spans="1:15" s="79" customFormat="1" ht="12.75" customHeight="1">
      <c r="A75" s="732" t="s">
        <v>279</v>
      </c>
      <c r="B75" s="365" t="s">
        <v>280</v>
      </c>
      <c r="C75" s="364" t="s">
        <v>302</v>
      </c>
      <c r="D75" s="693" t="s">
        <v>414</v>
      </c>
      <c r="E75" s="693"/>
      <c r="F75" s="734"/>
      <c r="G75" s="735">
        <v>6</v>
      </c>
      <c r="H75" s="735" t="s">
        <v>421</v>
      </c>
      <c r="I75" s="735" t="s">
        <v>421</v>
      </c>
      <c r="J75" s="382"/>
      <c r="K75" s="14" t="s">
        <v>279</v>
      </c>
      <c r="L75" s="1" t="s">
        <v>280</v>
      </c>
      <c r="M75" s="720" t="s">
        <v>302</v>
      </c>
      <c r="N75" s="736"/>
      <c r="O75" s="795"/>
    </row>
    <row r="76" spans="1:15" s="79" customFormat="1" ht="12.75" customHeight="1">
      <c r="A76" s="732" t="s">
        <v>281</v>
      </c>
      <c r="B76" s="365" t="s">
        <v>282</v>
      </c>
      <c r="C76" s="364" t="s">
        <v>302</v>
      </c>
      <c r="D76" s="693" t="s">
        <v>414</v>
      </c>
      <c r="E76" s="693">
        <v>0</v>
      </c>
      <c r="F76" s="734"/>
      <c r="G76" s="735">
        <v>7</v>
      </c>
      <c r="H76" s="735" t="s">
        <v>421</v>
      </c>
      <c r="I76" s="735" t="s">
        <v>422</v>
      </c>
      <c r="J76" s="382"/>
      <c r="K76" s="14" t="s">
        <v>281</v>
      </c>
      <c r="L76" s="1" t="s">
        <v>282</v>
      </c>
      <c r="M76" s="720" t="s">
        <v>302</v>
      </c>
      <c r="N76" s="736"/>
      <c r="O76" s="795"/>
    </row>
    <row r="77" spans="1:15" s="79" customFormat="1" ht="12.75" customHeight="1">
      <c r="A77" s="732" t="s">
        <v>172</v>
      </c>
      <c r="B77" s="796" t="s">
        <v>283</v>
      </c>
      <c r="C77" s="733" t="s">
        <v>302</v>
      </c>
      <c r="D77" s="693">
        <v>35</v>
      </c>
      <c r="E77" s="693">
        <v>48</v>
      </c>
      <c r="F77" s="734"/>
      <c r="G77" s="735">
        <v>9</v>
      </c>
      <c r="H77" s="735" t="s">
        <v>421</v>
      </c>
      <c r="I77" s="735" t="s">
        <v>423</v>
      </c>
      <c r="J77" s="773"/>
      <c r="K77" s="14" t="s">
        <v>172</v>
      </c>
      <c r="L77" s="788" t="s">
        <v>283</v>
      </c>
      <c r="M77" s="720" t="s">
        <v>302</v>
      </c>
      <c r="N77" s="736"/>
      <c r="O77" s="795"/>
    </row>
    <row r="78" spans="1:236" s="380" customFormat="1" ht="12.75" customHeight="1">
      <c r="A78" s="722" t="s">
        <v>173</v>
      </c>
      <c r="B78" s="723" t="s">
        <v>284</v>
      </c>
      <c r="C78" s="712" t="s">
        <v>302</v>
      </c>
      <c r="D78" s="713">
        <v>352.708</v>
      </c>
      <c r="E78" s="713">
        <v>254.88400000000001</v>
      </c>
      <c r="F78" s="727" t="e">
        <v>#VALUE!</v>
      </c>
      <c r="G78" s="727"/>
      <c r="H78" s="728" t="s">
        <v>421</v>
      </c>
      <c r="I78" s="728" t="s">
        <v>421</v>
      </c>
      <c r="J78" s="766"/>
      <c r="K78" s="14" t="s">
        <v>173</v>
      </c>
      <c r="L78" s="724" t="s">
        <v>284</v>
      </c>
      <c r="M78" s="720" t="s">
        <v>302</v>
      </c>
      <c r="N78" s="743" t="e">
        <v>#VALUE!</v>
      </c>
      <c r="O78" s="808">
        <v>29.149</v>
      </c>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row>
    <row r="79" spans="1:15" s="79" customFormat="1" ht="12.75" customHeight="1">
      <c r="A79" s="732" t="s">
        <v>237</v>
      </c>
      <c r="B79" s="365" t="s">
        <v>285</v>
      </c>
      <c r="C79" s="364" t="s">
        <v>302</v>
      </c>
      <c r="D79" s="693" t="s">
        <v>414</v>
      </c>
      <c r="E79" s="693">
        <v>225.735</v>
      </c>
      <c r="F79" s="734"/>
      <c r="G79" s="735">
        <v>7</v>
      </c>
      <c r="H79" s="735" t="s">
        <v>421</v>
      </c>
      <c r="I79" s="735" t="s">
        <v>422</v>
      </c>
      <c r="J79" s="382"/>
      <c r="K79" s="14" t="s">
        <v>237</v>
      </c>
      <c r="L79" s="1" t="s">
        <v>285</v>
      </c>
      <c r="M79" s="720" t="s">
        <v>302</v>
      </c>
      <c r="N79" s="736"/>
      <c r="O79" s="774"/>
    </row>
    <row r="80" spans="1:15" s="79" customFormat="1" ht="12.75" customHeight="1">
      <c r="A80" s="732" t="s">
        <v>238</v>
      </c>
      <c r="B80" s="365" t="s">
        <v>93</v>
      </c>
      <c r="C80" s="364" t="s">
        <v>302</v>
      </c>
      <c r="D80" s="693" t="s">
        <v>414</v>
      </c>
      <c r="E80" s="693"/>
      <c r="F80" s="734"/>
      <c r="G80" s="735">
        <v>6</v>
      </c>
      <c r="H80" s="735" t="s">
        <v>421</v>
      </c>
      <c r="I80" s="735" t="s">
        <v>421</v>
      </c>
      <c r="J80" s="382"/>
      <c r="K80" s="14" t="s">
        <v>238</v>
      </c>
      <c r="L80" s="1" t="s">
        <v>93</v>
      </c>
      <c r="M80" s="720" t="s">
        <v>302</v>
      </c>
      <c r="N80" s="736"/>
      <c r="O80" s="774"/>
    </row>
    <row r="81" spans="1:15" s="79" customFormat="1" ht="12.75" customHeight="1">
      <c r="A81" s="732" t="s">
        <v>239</v>
      </c>
      <c r="B81" s="365" t="s">
        <v>286</v>
      </c>
      <c r="C81" s="364" t="s">
        <v>302</v>
      </c>
      <c r="D81" s="694">
        <v>106.102</v>
      </c>
      <c r="E81" s="694">
        <v>0</v>
      </c>
      <c r="F81" s="734"/>
      <c r="G81" s="735">
        <v>7</v>
      </c>
      <c r="H81" s="735" t="s">
        <v>421</v>
      </c>
      <c r="I81" s="735" t="s">
        <v>422</v>
      </c>
      <c r="J81" s="382"/>
      <c r="K81" s="14" t="s">
        <v>239</v>
      </c>
      <c r="L81" s="1" t="s">
        <v>286</v>
      </c>
      <c r="M81" s="720" t="s">
        <v>302</v>
      </c>
      <c r="N81" s="736"/>
      <c r="O81" s="774"/>
    </row>
    <row r="82" spans="1:15" s="79" customFormat="1" ht="12.75" customHeight="1" thickBot="1">
      <c r="A82" s="732" t="s">
        <v>287</v>
      </c>
      <c r="B82" s="365" t="s">
        <v>288</v>
      </c>
      <c r="C82" s="364" t="s">
        <v>302</v>
      </c>
      <c r="D82" s="694" t="s">
        <v>414</v>
      </c>
      <c r="E82" s="694"/>
      <c r="F82" s="734"/>
      <c r="G82" s="735">
        <v>6</v>
      </c>
      <c r="H82" s="735" t="s">
        <v>421</v>
      </c>
      <c r="I82" s="735" t="s">
        <v>421</v>
      </c>
      <c r="J82" s="382"/>
      <c r="K82" s="809" t="s">
        <v>287</v>
      </c>
      <c r="L82" s="810" t="s">
        <v>288</v>
      </c>
      <c r="M82" s="811" t="s">
        <v>302</v>
      </c>
      <c r="N82" s="812"/>
      <c r="O82" s="813"/>
    </row>
    <row r="83" spans="1:15" s="79" customFormat="1" ht="12.75" customHeight="1" thickBot="1">
      <c r="A83" s="814" t="s">
        <v>174</v>
      </c>
      <c r="B83" s="802" t="s">
        <v>18</v>
      </c>
      <c r="C83" s="815" t="s">
        <v>302</v>
      </c>
      <c r="D83" s="816" t="s">
        <v>414</v>
      </c>
      <c r="E83" s="816"/>
      <c r="F83" s="734"/>
      <c r="G83" s="735">
        <v>6</v>
      </c>
      <c r="H83" s="735" t="s">
        <v>421</v>
      </c>
      <c r="I83" s="735" t="s">
        <v>421</v>
      </c>
      <c r="J83" s="773"/>
      <c r="K83" s="817" t="s">
        <v>174</v>
      </c>
      <c r="L83" s="818" t="s">
        <v>18</v>
      </c>
      <c r="M83" s="819" t="s">
        <v>302</v>
      </c>
      <c r="N83" s="739"/>
      <c r="O83" s="740"/>
    </row>
    <row r="84" spans="1:15" s="79" customFormat="1" ht="12.75" customHeight="1">
      <c r="A84" s="1063"/>
      <c r="B84" s="1064"/>
      <c r="C84" s="1065"/>
      <c r="D84" s="1066"/>
      <c r="E84" s="1066"/>
      <c r="F84" s="1067"/>
      <c r="G84" s="1067"/>
      <c r="H84" s="1067"/>
      <c r="I84" s="1067"/>
      <c r="J84" s="773"/>
      <c r="K84" s="91"/>
      <c r="L84" s="1068"/>
      <c r="M84" s="382"/>
      <c r="N84" s="1069"/>
      <c r="O84" s="1069"/>
    </row>
    <row r="85" spans="1:15" s="79" customFormat="1" ht="12.75" customHeight="1">
      <c r="A85" s="1063"/>
      <c r="B85" s="1070" t="s">
        <v>178</v>
      </c>
      <c r="C85" s="1065"/>
      <c r="D85" s="1066"/>
      <c r="E85" s="1066"/>
      <c r="F85" s="1067"/>
      <c r="G85" s="1067"/>
      <c r="H85" s="1067"/>
      <c r="I85" s="1067"/>
      <c r="J85" s="773"/>
      <c r="K85" s="91"/>
      <c r="L85" s="1068"/>
      <c r="M85" s="382"/>
      <c r="N85" s="1069"/>
      <c r="O85" s="1069"/>
    </row>
    <row r="86" spans="1:15" s="79" customFormat="1" ht="12.75" customHeight="1">
      <c r="A86" s="1063"/>
      <c r="B86" s="1064" t="s">
        <v>179</v>
      </c>
      <c r="C86" s="733" t="s">
        <v>302</v>
      </c>
      <c r="D86" s="1071">
        <v>0</v>
      </c>
      <c r="E86" s="1071">
        <v>0</v>
      </c>
      <c r="F86" s="1067"/>
      <c r="G86" s="1067"/>
      <c r="H86" s="1067"/>
      <c r="I86" s="1067"/>
      <c r="J86" s="773"/>
      <c r="K86" s="91"/>
      <c r="L86" s="1068"/>
      <c r="M86" s="382"/>
      <c r="N86" s="1069"/>
      <c r="O86" s="1069"/>
    </row>
    <row r="87" spans="1:15" s="79" customFormat="1" ht="12.75" customHeight="1">
      <c r="A87" s="1063"/>
      <c r="B87" s="1064" t="s">
        <v>180</v>
      </c>
      <c r="C87" s="733" t="s">
        <v>302</v>
      </c>
      <c r="D87" s="1071">
        <v>0</v>
      </c>
      <c r="E87" s="1071">
        <v>0</v>
      </c>
      <c r="F87" s="1067"/>
      <c r="G87" s="1067"/>
      <c r="H87" s="1067"/>
      <c r="I87" s="1067"/>
      <c r="J87" s="773"/>
      <c r="K87" s="91"/>
      <c r="L87" s="1068"/>
      <c r="M87" s="382"/>
      <c r="N87" s="1069"/>
      <c r="O87" s="1069"/>
    </row>
    <row r="88" spans="1:15" s="79" customFormat="1" ht="12.75" customHeight="1">
      <c r="A88" s="1063"/>
      <c r="B88" s="1064" t="s">
        <v>75</v>
      </c>
      <c r="C88" s="733" t="s">
        <v>302</v>
      </c>
      <c r="D88" s="1071" t="e">
        <v>#VALUE!</v>
      </c>
      <c r="E88" s="1071">
        <v>0</v>
      </c>
      <c r="F88" s="1067"/>
      <c r="G88" s="1067"/>
      <c r="H88" s="1067"/>
      <c r="I88" s="1067"/>
      <c r="J88" s="773"/>
      <c r="K88" s="91"/>
      <c r="L88" s="1068"/>
      <c r="M88" s="382"/>
      <c r="N88" s="1069"/>
      <c r="O88" s="1069"/>
    </row>
    <row r="89" spans="1:236" s="337" customFormat="1" ht="12.75" customHeight="1" thickBot="1">
      <c r="A89" s="125"/>
      <c r="B89" s="89"/>
      <c r="C89" s="125"/>
      <c r="D89" s="339"/>
      <c r="E89" s="340"/>
      <c r="J89" s="338"/>
      <c r="K89" s="61" t="s">
        <v>197</v>
      </c>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79"/>
      <c r="HQ89" s="79"/>
      <c r="HR89" s="79"/>
      <c r="HS89" s="79"/>
      <c r="HT89" s="79"/>
      <c r="HU89" s="79"/>
      <c r="HV89" s="79"/>
      <c r="HW89" s="79"/>
      <c r="HX89" s="79"/>
      <c r="HY89" s="79"/>
      <c r="HZ89" s="79"/>
      <c r="IA89" s="79"/>
      <c r="IB89" s="79"/>
    </row>
    <row r="90" spans="1:11" s="337" customFormat="1" ht="12.75" customHeight="1" thickBot="1">
      <c r="A90" s="125"/>
      <c r="B90" s="89"/>
      <c r="C90" s="330" t="s">
        <v>158</v>
      </c>
      <c r="D90" s="331">
        <v>0</v>
      </c>
      <c r="E90" s="331">
        <v>10</v>
      </c>
      <c r="J90" s="338"/>
      <c r="K90" s="61" t="s">
        <v>197</v>
      </c>
    </row>
    <row r="91" spans="1:11" ht="12.75" customHeight="1" thickBot="1">
      <c r="A91" s="341"/>
      <c r="B91" s="341"/>
      <c r="C91" s="330" t="s">
        <v>175</v>
      </c>
      <c r="D91" s="331">
        <v>10</v>
      </c>
      <c r="E91" s="331">
        <v>-4</v>
      </c>
      <c r="K91" s="61" t="s">
        <v>197</v>
      </c>
    </row>
    <row r="92" spans="1:11" ht="12.75" customHeight="1">
      <c r="A92" s="341"/>
      <c r="B92" s="341"/>
      <c r="C92" s="341"/>
      <c r="D92" s="341"/>
      <c r="K92" s="61" t="s">
        <v>197</v>
      </c>
    </row>
    <row r="93" spans="1:11" ht="12.75" customHeight="1">
      <c r="A93" s="341"/>
      <c r="B93" s="341"/>
      <c r="C93" s="341"/>
      <c r="D93" s="341"/>
      <c r="K93" s="61" t="s">
        <v>197</v>
      </c>
    </row>
    <row r="94" spans="1:4" ht="12.75" customHeight="1">
      <c r="A94" s="341"/>
      <c r="B94" s="341"/>
      <c r="C94" s="341"/>
      <c r="D94" s="341"/>
    </row>
    <row r="95" spans="1:4" ht="12.75" customHeight="1">
      <c r="A95" s="341"/>
      <c r="B95" s="341"/>
      <c r="C95" s="341"/>
      <c r="D95" s="341"/>
    </row>
    <row r="96" spans="1:4" ht="12.75" customHeight="1">
      <c r="A96" s="341"/>
      <c r="B96" s="341"/>
      <c r="C96" s="341"/>
      <c r="D96" s="341"/>
    </row>
    <row r="97" spans="1:4" ht="12.75" customHeight="1">
      <c r="A97" s="341"/>
      <c r="B97" s="341"/>
      <c r="C97" s="341"/>
      <c r="D97" s="341"/>
    </row>
    <row r="98" spans="1:4" ht="12.75" customHeight="1">
      <c r="A98" s="341"/>
      <c r="B98" s="341"/>
      <c r="C98" s="341"/>
      <c r="D98" s="341"/>
    </row>
    <row r="99" spans="1:4" ht="12.75" customHeight="1">
      <c r="A99" s="341"/>
      <c r="B99" s="341"/>
      <c r="C99" s="341"/>
      <c r="D99" s="341"/>
    </row>
    <row r="100" spans="1:4" ht="12.75" customHeight="1">
      <c r="A100" s="341"/>
      <c r="B100" s="341"/>
      <c r="C100" s="341"/>
      <c r="D100" s="341"/>
    </row>
    <row r="101" spans="1:4" ht="12.75" customHeight="1">
      <c r="A101" s="341"/>
      <c r="B101" s="341"/>
      <c r="C101" s="341"/>
      <c r="D101" s="341"/>
    </row>
    <row r="102" spans="1:4" ht="12.75" customHeight="1">
      <c r="A102" s="341"/>
      <c r="B102" s="341"/>
      <c r="C102" s="341"/>
      <c r="D102" s="341"/>
    </row>
    <row r="103" spans="1:4" ht="12.75" customHeight="1">
      <c r="A103" s="341"/>
      <c r="B103" s="341"/>
      <c r="C103" s="341"/>
      <c r="D103" s="341"/>
    </row>
    <row r="104" spans="1:4" ht="12.75" customHeight="1">
      <c r="A104" s="341"/>
      <c r="B104" s="341"/>
      <c r="C104" s="341"/>
      <c r="D104" s="341"/>
    </row>
    <row r="105" spans="1:4" ht="12.75" customHeight="1">
      <c r="A105" s="341"/>
      <c r="B105" s="341"/>
      <c r="C105" s="341"/>
      <c r="D105" s="341"/>
    </row>
    <row r="106" spans="1:4" ht="12.75" customHeight="1">
      <c r="A106" s="341"/>
      <c r="B106" s="341"/>
      <c r="C106" s="341"/>
      <c r="D106" s="341"/>
    </row>
    <row r="107" spans="1:4" ht="12.75" customHeight="1">
      <c r="A107" s="341"/>
      <c r="B107" s="341"/>
      <c r="C107" s="341"/>
      <c r="D107" s="341"/>
    </row>
    <row r="108" spans="1:4" ht="12.75" customHeight="1">
      <c r="A108" s="341"/>
      <c r="B108" s="341"/>
      <c r="C108" s="341"/>
      <c r="D108" s="341"/>
    </row>
    <row r="109" spans="2:12" ht="12.75" customHeight="1" hidden="1">
      <c r="B109" s="11" t="s">
        <v>36</v>
      </c>
      <c r="C109" s="82"/>
      <c r="D109" s="82"/>
      <c r="E109" s="342"/>
      <c r="L109" s="343" t="s">
        <v>36</v>
      </c>
    </row>
    <row r="110" spans="2:13" ht="12.75" customHeight="1" hidden="1">
      <c r="B110" s="53" t="s">
        <v>37</v>
      </c>
      <c r="C110" s="43" t="s">
        <v>302</v>
      </c>
      <c r="D110" s="68" t="e">
        <v>#VALUE!</v>
      </c>
      <c r="E110" s="84">
        <v>0</v>
      </c>
      <c r="J110" s="820"/>
      <c r="K110" s="344"/>
      <c r="L110" s="344" t="s">
        <v>37</v>
      </c>
      <c r="M110" s="345"/>
    </row>
    <row r="111" spans="2:13" ht="12.75" customHeight="1" hidden="1" thickBot="1">
      <c r="B111" s="54" t="s">
        <v>38</v>
      </c>
      <c r="C111" s="43" t="s">
        <v>302</v>
      </c>
      <c r="D111" s="346" t="e">
        <v>#VALUE!</v>
      </c>
      <c r="E111" s="347">
        <v>273.735</v>
      </c>
      <c r="J111" s="821"/>
      <c r="K111" s="102"/>
      <c r="L111" s="102" t="s">
        <v>38</v>
      </c>
      <c r="M111" s="348"/>
    </row>
    <row r="112" spans="2:13" ht="12.75" customHeight="1" hidden="1" thickBot="1">
      <c r="B112" s="54" t="s">
        <v>48</v>
      </c>
      <c r="C112" s="43" t="s">
        <v>302</v>
      </c>
      <c r="D112" s="346" t="e">
        <v>#VALUE!</v>
      </c>
      <c r="E112" s="346">
        <v>225.735</v>
      </c>
      <c r="J112" s="821"/>
      <c r="K112" s="60"/>
      <c r="L112" s="60" t="s">
        <v>48</v>
      </c>
      <c r="M112" s="349"/>
    </row>
    <row r="113" spans="19:20" ht="12.75" customHeight="1" hidden="1">
      <c r="S113" s="350"/>
      <c r="T113" s="350"/>
    </row>
    <row r="114" spans="19:20" ht="12.75" customHeight="1">
      <c r="S114" s="350"/>
      <c r="T114" s="350"/>
    </row>
    <row r="115" spans="19:20" ht="12.75" customHeight="1">
      <c r="S115" s="350"/>
      <c r="T115" s="350"/>
    </row>
    <row r="116" spans="19:20" ht="12.75" customHeight="1">
      <c r="S116" s="350"/>
      <c r="T116" s="350"/>
    </row>
    <row r="117" spans="19:20" ht="12.75" customHeight="1">
      <c r="S117" s="350"/>
      <c r="T117" s="350"/>
    </row>
    <row r="118" spans="19:20" ht="12.75" customHeight="1">
      <c r="S118" s="350"/>
      <c r="T118" s="350"/>
    </row>
    <row r="119" spans="19:20" ht="12.75" customHeight="1">
      <c r="S119" s="350"/>
      <c r="T119" s="350"/>
    </row>
    <row r="120" spans="19:20" ht="12.75" customHeight="1">
      <c r="S120" s="350"/>
      <c r="T120" s="350"/>
    </row>
    <row r="121" spans="19:41" ht="12.75" customHeight="1">
      <c r="S121" s="350"/>
      <c r="T121" s="350"/>
      <c r="AL121" s="351" t="s">
        <v>197</v>
      </c>
      <c r="AM121" s="351" t="s">
        <v>197</v>
      </c>
      <c r="AN121" s="351" t="s">
        <v>197</v>
      </c>
      <c r="AO121" s="351" t="s">
        <v>197</v>
      </c>
    </row>
    <row r="122" spans="19:20" ht="12.75" customHeight="1">
      <c r="S122" s="350"/>
      <c r="T122" s="350"/>
    </row>
    <row r="123" spans="19:20" ht="12.75" customHeight="1">
      <c r="S123" s="350"/>
      <c r="T123" s="350"/>
    </row>
    <row r="124" spans="19:20" ht="12.75" customHeight="1">
      <c r="S124" s="350"/>
      <c r="T124" s="350"/>
    </row>
    <row r="125" spans="19:20" ht="12.75" customHeight="1">
      <c r="S125" s="350"/>
      <c r="T125" s="350"/>
    </row>
    <row r="126" spans="19:20" ht="12.75" customHeight="1">
      <c r="S126" s="350"/>
      <c r="T126" s="350"/>
    </row>
    <row r="127" spans="19:20" ht="12.75" customHeight="1">
      <c r="S127" s="350"/>
      <c r="T127" s="350"/>
    </row>
    <row r="128" spans="19:20" ht="12.75" customHeight="1">
      <c r="S128" s="350"/>
      <c r="T128" s="350"/>
    </row>
    <row r="129" spans="19:20" ht="12.75" customHeight="1">
      <c r="S129" s="350"/>
      <c r="T129" s="350"/>
    </row>
    <row r="130" spans="19:20" ht="12.75" customHeight="1">
      <c r="S130" s="350"/>
      <c r="T130" s="350"/>
    </row>
    <row r="131" spans="19:20" ht="12.75" customHeight="1">
      <c r="S131" s="350"/>
      <c r="T131" s="350"/>
    </row>
    <row r="132" spans="19:20" ht="12.75" customHeight="1">
      <c r="S132" s="350"/>
      <c r="T132" s="350"/>
    </row>
    <row r="133" spans="19:20" ht="12.75" customHeight="1">
      <c r="S133" s="350"/>
      <c r="T133" s="350"/>
    </row>
    <row r="134" spans="19:20" ht="12.75" customHeight="1">
      <c r="S134" s="350"/>
      <c r="T134" s="350"/>
    </row>
    <row r="135" spans="19:20" ht="12.75" customHeight="1">
      <c r="S135" s="350"/>
      <c r="T135" s="350"/>
    </row>
    <row r="136" spans="19:20" ht="12.75" customHeight="1">
      <c r="S136" s="350"/>
      <c r="T136" s="350"/>
    </row>
    <row r="137" spans="19:20" ht="12.75" customHeight="1">
      <c r="S137" s="350"/>
      <c r="T137" s="350"/>
    </row>
    <row r="138" spans="19:20" ht="12.75" customHeight="1">
      <c r="S138" s="350"/>
      <c r="T138" s="350"/>
    </row>
    <row r="139" spans="19:20" ht="12.75" customHeight="1">
      <c r="S139" s="350"/>
      <c r="T139" s="350"/>
    </row>
    <row r="140" spans="19:20" ht="12.75" customHeight="1">
      <c r="S140" s="350"/>
      <c r="T140" s="350"/>
    </row>
    <row r="141" spans="19:20" ht="12.75" customHeight="1">
      <c r="S141" s="350"/>
      <c r="T141" s="350"/>
    </row>
    <row r="142" spans="19:20" ht="12.75" customHeight="1">
      <c r="S142" s="350"/>
      <c r="T142" s="350"/>
    </row>
    <row r="143" spans="19:20" ht="12.75" customHeight="1">
      <c r="S143" s="350"/>
      <c r="T143" s="350"/>
    </row>
    <row r="144" spans="19:20" ht="12.75" customHeight="1">
      <c r="S144" s="350"/>
      <c r="T144" s="350"/>
    </row>
    <row r="145" spans="19:20" ht="12.75" customHeight="1">
      <c r="S145" s="350"/>
      <c r="T145" s="350"/>
    </row>
    <row r="146" spans="19:20" ht="12.75" customHeight="1">
      <c r="S146" s="350"/>
      <c r="T146" s="350"/>
    </row>
    <row r="147" spans="19:20" ht="12.75" customHeight="1">
      <c r="S147" s="350"/>
      <c r="T147" s="350"/>
    </row>
    <row r="148" spans="19:20" ht="12.75" customHeight="1">
      <c r="S148" s="350"/>
      <c r="T148" s="350"/>
    </row>
    <row r="149" spans="19:20" ht="12.75" customHeight="1">
      <c r="S149" s="350"/>
      <c r="T149" s="350"/>
    </row>
    <row r="150" spans="19:20" ht="12.75" customHeight="1">
      <c r="S150" s="350"/>
      <c r="T150" s="350"/>
    </row>
    <row r="151" spans="19:20" ht="12.75" customHeight="1">
      <c r="S151" s="350"/>
      <c r="T151" s="350"/>
    </row>
    <row r="152" spans="19:20" ht="12.75" customHeight="1">
      <c r="S152" s="350"/>
      <c r="T152" s="350"/>
    </row>
    <row r="153" spans="19:20" ht="12.75" customHeight="1">
      <c r="S153" s="350"/>
      <c r="T153" s="350"/>
    </row>
    <row r="154" spans="19:20" ht="12.75" customHeight="1">
      <c r="S154" s="350"/>
      <c r="T154" s="350"/>
    </row>
    <row r="155" spans="19:20" ht="12.75" customHeight="1">
      <c r="S155" s="350"/>
      <c r="T155" s="350"/>
    </row>
    <row r="156" spans="19:20" ht="12.75" customHeight="1">
      <c r="S156" s="350"/>
      <c r="T156" s="350"/>
    </row>
    <row r="157" spans="19:20" ht="12.75" customHeight="1">
      <c r="S157" s="350"/>
      <c r="T157" s="350"/>
    </row>
    <row r="158" spans="19:20" ht="12.75" customHeight="1">
      <c r="S158" s="350"/>
      <c r="T158" s="350"/>
    </row>
    <row r="159" spans="19:20" ht="12.75" customHeight="1">
      <c r="S159" s="350"/>
      <c r="T159" s="350"/>
    </row>
    <row r="160" spans="19:20" ht="12.75" customHeight="1">
      <c r="S160" s="350"/>
      <c r="T160" s="350"/>
    </row>
    <row r="161" spans="19:20" ht="12.75" customHeight="1">
      <c r="S161" s="350"/>
      <c r="T161" s="350"/>
    </row>
    <row r="162" spans="19:20" ht="12.75" customHeight="1">
      <c r="S162" s="350"/>
      <c r="T162" s="350"/>
    </row>
    <row r="163" spans="19:20" ht="12.75" customHeight="1">
      <c r="S163" s="350"/>
      <c r="T163" s="350"/>
    </row>
    <row r="164" spans="19:20" ht="12.75" customHeight="1">
      <c r="S164" s="350"/>
      <c r="T164" s="350"/>
    </row>
    <row r="165" spans="19:20" ht="12.75" customHeight="1">
      <c r="S165" s="350"/>
      <c r="T165" s="350"/>
    </row>
    <row r="166" spans="19:20" ht="12.75" customHeight="1">
      <c r="S166" s="350"/>
      <c r="T166" s="350"/>
    </row>
    <row r="167" spans="19:20" ht="12.75" customHeight="1">
      <c r="S167" s="350"/>
      <c r="T167" s="350"/>
    </row>
    <row r="168" spans="19:20" ht="12.75" customHeight="1">
      <c r="S168" s="350"/>
      <c r="T168" s="350"/>
    </row>
    <row r="169" spans="19:20" ht="12.75" customHeight="1">
      <c r="S169" s="350"/>
      <c r="T169" s="350"/>
    </row>
    <row r="170" spans="19:20" ht="12.75" customHeight="1">
      <c r="S170" s="350"/>
      <c r="T170" s="350"/>
    </row>
    <row r="171" spans="19:20" ht="12.75" customHeight="1">
      <c r="S171" s="350"/>
      <c r="T171" s="350"/>
    </row>
    <row r="172" spans="19:20" ht="12.75" customHeight="1">
      <c r="S172" s="350"/>
      <c r="T172" s="350"/>
    </row>
    <row r="173" spans="19:20" ht="12.75" customHeight="1">
      <c r="S173" s="350"/>
      <c r="T173" s="350"/>
    </row>
    <row r="174" spans="19:20" ht="12.75" customHeight="1">
      <c r="S174" s="350"/>
      <c r="T174" s="350"/>
    </row>
    <row r="175" spans="19:20" ht="12.75" customHeight="1">
      <c r="S175" s="350"/>
      <c r="T175" s="350"/>
    </row>
    <row r="176" spans="19:20" ht="12.75" customHeight="1">
      <c r="S176" s="350"/>
      <c r="T176" s="350"/>
    </row>
    <row r="177" spans="19:20" ht="12.75" customHeight="1">
      <c r="S177" s="350"/>
      <c r="T177" s="350"/>
    </row>
    <row r="178" spans="19:20" ht="12.75" customHeight="1">
      <c r="S178" s="350"/>
      <c r="T178" s="350"/>
    </row>
    <row r="179" spans="19:20" ht="12.75" customHeight="1">
      <c r="S179" s="350"/>
      <c r="T179" s="350"/>
    </row>
    <row r="180" spans="19:20" ht="12.75" customHeight="1">
      <c r="S180" s="350"/>
      <c r="T180" s="350"/>
    </row>
    <row r="181" spans="19:20" ht="12.75" customHeight="1">
      <c r="S181" s="350"/>
      <c r="T181" s="350"/>
    </row>
    <row r="182" spans="19:20" ht="12.75" customHeight="1">
      <c r="S182" s="350"/>
      <c r="T182" s="350"/>
    </row>
    <row r="183" spans="19:20" ht="12.75" customHeight="1">
      <c r="S183" s="350"/>
      <c r="T183" s="350"/>
    </row>
    <row r="184" spans="19:20" ht="12.75" customHeight="1">
      <c r="S184" s="350"/>
      <c r="T184" s="350"/>
    </row>
    <row r="185" spans="19:20" ht="12.75" customHeight="1">
      <c r="S185" s="350"/>
      <c r="T185" s="350"/>
    </row>
    <row r="186" spans="19:20" ht="12.75" customHeight="1">
      <c r="S186" s="350"/>
      <c r="T186" s="350"/>
    </row>
    <row r="187" spans="19:20" ht="12.75" customHeight="1">
      <c r="S187" s="350"/>
      <c r="T187" s="350"/>
    </row>
    <row r="188" spans="19:20" ht="12.75" customHeight="1">
      <c r="S188" s="350"/>
      <c r="T188" s="350"/>
    </row>
    <row r="189" spans="19:20" ht="12.75" customHeight="1">
      <c r="S189" s="350"/>
      <c r="T189" s="350"/>
    </row>
    <row r="190" spans="19:20" ht="12.75" customHeight="1">
      <c r="S190" s="350"/>
      <c r="T190" s="350"/>
    </row>
    <row r="191" spans="19:20" ht="12.75" customHeight="1">
      <c r="S191" s="350"/>
      <c r="T191" s="350"/>
    </row>
    <row r="192" spans="19:20" ht="12.75" customHeight="1">
      <c r="S192" s="350"/>
      <c r="T192" s="350"/>
    </row>
    <row r="193" spans="19:20" ht="12.75" customHeight="1">
      <c r="S193" s="350"/>
      <c r="T193" s="350"/>
    </row>
    <row r="194" spans="19:20" ht="12.75" customHeight="1">
      <c r="S194" s="350"/>
      <c r="T194" s="350"/>
    </row>
    <row r="195" spans="19:20" ht="12.75" customHeight="1">
      <c r="S195" s="350"/>
      <c r="T195" s="350"/>
    </row>
    <row r="196" spans="19:20" ht="12.75" customHeight="1">
      <c r="S196" s="350"/>
      <c r="T196" s="350"/>
    </row>
    <row r="197" spans="19:20" ht="12.75" customHeight="1">
      <c r="S197" s="350"/>
      <c r="T197" s="350"/>
    </row>
    <row r="198" spans="19:20" ht="12.75" customHeight="1">
      <c r="S198" s="350"/>
      <c r="T198" s="350"/>
    </row>
    <row r="199" spans="19:20" ht="12.75" customHeight="1">
      <c r="S199" s="350"/>
      <c r="T199" s="350"/>
    </row>
    <row r="200" spans="19:20" ht="12.75" customHeight="1">
      <c r="S200" s="350"/>
      <c r="T200" s="350"/>
    </row>
    <row r="201" spans="19:20" ht="12.75" customHeight="1">
      <c r="S201" s="350"/>
      <c r="T201" s="350"/>
    </row>
    <row r="202" spans="19:20" ht="12.75" customHeight="1">
      <c r="S202" s="350"/>
      <c r="T202" s="350"/>
    </row>
    <row r="203" spans="19:20" ht="12.75" customHeight="1">
      <c r="S203" s="350"/>
      <c r="T203" s="350"/>
    </row>
    <row r="204" spans="19:20" ht="12.75" customHeight="1">
      <c r="S204" s="350"/>
      <c r="T204" s="350"/>
    </row>
    <row r="205" spans="19:20" ht="12.75" customHeight="1">
      <c r="S205" s="350"/>
      <c r="T205" s="350"/>
    </row>
    <row r="206" spans="19:20" ht="12.75" customHeight="1">
      <c r="S206" s="350"/>
      <c r="T206" s="350"/>
    </row>
    <row r="207" spans="19:20" ht="12.75" customHeight="1">
      <c r="S207" s="350"/>
      <c r="T207" s="350"/>
    </row>
    <row r="208" spans="19:20" ht="12.75" customHeight="1">
      <c r="S208" s="350"/>
      <c r="T208" s="350"/>
    </row>
    <row r="209" spans="19:20" ht="12.75" customHeight="1">
      <c r="S209" s="350"/>
      <c r="T209" s="350"/>
    </row>
    <row r="210" spans="19:20" ht="12.75" customHeight="1">
      <c r="S210" s="350"/>
      <c r="T210" s="350"/>
    </row>
    <row r="211" spans="19:20" ht="12.75" customHeight="1">
      <c r="S211" s="350"/>
      <c r="T211" s="350"/>
    </row>
    <row r="212" spans="19:20" ht="12.75" customHeight="1">
      <c r="S212" s="350"/>
      <c r="T212" s="350"/>
    </row>
    <row r="213" spans="19:20" ht="12.75" customHeight="1">
      <c r="S213" s="350"/>
      <c r="T213" s="350"/>
    </row>
    <row r="214" spans="19:20" ht="12.75" customHeight="1">
      <c r="S214" s="350"/>
      <c r="T214" s="350"/>
    </row>
    <row r="215" spans="19:20" ht="12.75" customHeight="1">
      <c r="S215" s="350"/>
      <c r="T215" s="350"/>
    </row>
    <row r="216" spans="19:20" ht="12.75" customHeight="1">
      <c r="S216" s="350"/>
      <c r="T216" s="350"/>
    </row>
    <row r="217" spans="19:20" ht="12.75" customHeight="1">
      <c r="S217" s="350"/>
      <c r="T217" s="350"/>
    </row>
    <row r="218" spans="19:20" ht="12.75" customHeight="1">
      <c r="S218" s="350"/>
      <c r="T218" s="350"/>
    </row>
    <row r="219" spans="19:20" ht="12.75" customHeight="1">
      <c r="S219" s="350"/>
      <c r="T219" s="350"/>
    </row>
    <row r="220" spans="19:20" ht="12.75" customHeight="1">
      <c r="S220" s="350"/>
      <c r="T220" s="350"/>
    </row>
    <row r="221" spans="19:20" ht="12.75" customHeight="1">
      <c r="S221" s="350"/>
      <c r="T221" s="350"/>
    </row>
    <row r="222" spans="19:20" ht="12.75" customHeight="1">
      <c r="S222" s="350"/>
      <c r="T222" s="350"/>
    </row>
    <row r="223" spans="19:20" ht="12.75" customHeight="1">
      <c r="S223" s="350"/>
      <c r="T223" s="350"/>
    </row>
    <row r="224" spans="19:20" ht="12.75" customHeight="1">
      <c r="S224" s="350"/>
      <c r="T224" s="350"/>
    </row>
    <row r="225" spans="19:20" ht="12.75" customHeight="1">
      <c r="S225" s="350"/>
      <c r="T225" s="350"/>
    </row>
  </sheetData>
  <sheetProtection selectLockedCells="1"/>
  <mergeCells count="13">
    <mergeCell ref="C3:E3"/>
    <mergeCell ref="C5:E5"/>
    <mergeCell ref="C2:D2"/>
    <mergeCell ref="K3:N6"/>
    <mergeCell ref="A12:E12"/>
    <mergeCell ref="C10:C11"/>
    <mergeCell ref="A5:B6"/>
    <mergeCell ref="A7:B7"/>
    <mergeCell ref="A8:B8"/>
    <mergeCell ref="N7:O8"/>
    <mergeCell ref="W8:Y9"/>
    <mergeCell ref="Q11:Q12"/>
    <mergeCell ref="Q13:Q21"/>
  </mergeCells>
  <conditionalFormatting sqref="D91:E91">
    <cfRule type="cellIs" priority="1" dxfId="0" operator="greaterThan" stopIfTrue="1">
      <formula>0</formula>
    </cfRule>
  </conditionalFormatting>
  <printOptions horizontalCentered="1"/>
  <pageMargins left="0.3937007874015748" right="0.3937007874015748" top="0.1968503937007874" bottom="0.1968503937007874" header="0.1968503937007874" footer="0.1968503937007874"/>
  <pageSetup horizontalDpi="600" verticalDpi="600" orientation="portrait" paperSize="9" scale="70" r:id="rId4"/>
  <colBreaks count="1" manualBreakCount="1">
    <brk id="5" max="65535" man="1"/>
  </colBreaks>
  <drawing r:id="rId3"/>
  <legacyDrawing r:id="rId2"/>
</worksheet>
</file>

<file path=xl/worksheets/sheet10.xml><?xml version="1.0" encoding="utf-8"?>
<worksheet xmlns="http://schemas.openxmlformats.org/spreadsheetml/2006/main" xmlns:r="http://schemas.openxmlformats.org/officeDocument/2006/relationships">
  <dimension ref="A1:G1"/>
  <sheetViews>
    <sheetView zoomScalePageLayoutView="0" workbookViewId="0" topLeftCell="A1">
      <selection activeCell="A43" sqref="A43:E43"/>
    </sheetView>
  </sheetViews>
  <sheetFormatPr defaultColWidth="9.00390625" defaultRowHeight="12.75"/>
  <cols>
    <col min="1" max="1" width="10.00390625" style="0" bestFit="1" customWidth="1"/>
    <col min="2" max="2" width="13.00390625" style="0" bestFit="1" customWidth="1"/>
    <col min="3" max="3" width="16.00390625" style="0" bestFit="1" customWidth="1"/>
    <col min="4" max="4" width="8.00390625" style="0" bestFit="1" customWidth="1"/>
    <col min="5" max="5" width="13.00390625" style="0" bestFit="1" customWidth="1"/>
    <col min="6" max="7" width="8.00390625" style="0" bestFit="1" customWidth="1"/>
  </cols>
  <sheetData>
    <row r="1" spans="1:7" ht="12">
      <c r="A1" t="s">
        <v>41</v>
      </c>
      <c r="B1" t="s">
        <v>42</v>
      </c>
      <c r="C1" t="s">
        <v>43</v>
      </c>
      <c r="D1" t="s">
        <v>44</v>
      </c>
      <c r="E1" t="s">
        <v>45</v>
      </c>
      <c r="F1" t="s">
        <v>46</v>
      </c>
      <c r="G1" t="s">
        <v>47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7"/>
    <pageSetUpPr fitToPage="1"/>
  </sheetPr>
  <dimension ref="A1:BL107"/>
  <sheetViews>
    <sheetView showGridLines="0" zoomScale="73" zoomScaleNormal="73" zoomScaleSheetLayoutView="75" zoomScalePageLayoutView="0" workbookViewId="0" topLeftCell="A1">
      <selection activeCell="M2" sqref="M2"/>
    </sheetView>
  </sheetViews>
  <sheetFormatPr defaultColWidth="9.625" defaultRowHeight="12.75" customHeight="1"/>
  <cols>
    <col min="1" max="1" width="8.25390625" style="81" customWidth="1"/>
    <col min="2" max="2" width="55.75390625" style="35" customWidth="1"/>
    <col min="3" max="3" width="10.00390625" style="35" customWidth="1"/>
    <col min="4" max="11" width="19.125" style="35" customWidth="1"/>
    <col min="12" max="26" width="7.00390625" style="35" customWidth="1"/>
    <col min="27" max="27" width="7.00390625" style="350" customWidth="1"/>
    <col min="28" max="28" width="9.375" style="35" customWidth="1"/>
    <col min="29" max="29" width="56.375" style="35" customWidth="1"/>
    <col min="30" max="30" width="9.375" style="35" customWidth="1"/>
    <col min="31" max="40" width="10.75390625" style="35" customWidth="1"/>
    <col min="41" max="41" width="58.375" style="35" customWidth="1"/>
    <col min="42" max="42" width="9.375" style="35" customWidth="1"/>
    <col min="43" max="43" width="14.375" style="35" customWidth="1"/>
    <col min="44" max="46" width="12.875" style="35" customWidth="1"/>
    <col min="47" max="47" width="12.625" style="35" customWidth="1"/>
    <col min="48" max="48" width="10.875" style="35" customWidth="1"/>
    <col min="49" max="49" width="62.375" style="35" bestFit="1" customWidth="1"/>
    <col min="50" max="50" width="10.375" style="35" bestFit="1" customWidth="1"/>
    <col min="51" max="54" width="12.625" style="35" customWidth="1"/>
    <col min="55" max="55" width="11.125" style="35" customWidth="1"/>
    <col min="56" max="56" width="11.625" style="35" customWidth="1"/>
    <col min="57" max="57" width="12.625" style="35" customWidth="1"/>
    <col min="58" max="58" width="10.875" style="35" customWidth="1"/>
    <col min="59" max="59" width="62.375" style="35" bestFit="1" customWidth="1"/>
    <col min="60" max="60" width="10.375" style="35" bestFit="1" customWidth="1"/>
    <col min="61" max="64" width="12.625" style="35" customWidth="1"/>
    <col min="65" max="65" width="16.875" style="35" customWidth="1"/>
    <col min="66" max="67" width="9.625" style="0" customWidth="1"/>
    <col min="68" max="16384" width="9.625" style="35" customWidth="1"/>
  </cols>
  <sheetData>
    <row r="1" spans="55:56" ht="12.75" customHeight="1" thickBot="1">
      <c r="BC1" s="1097"/>
      <c r="BD1" s="1097"/>
    </row>
    <row r="2" spans="1:62" ht="16.5" customHeight="1">
      <c r="A2" s="452"/>
      <c r="B2" s="454"/>
      <c r="C2" s="454"/>
      <c r="D2" s="1218" t="s">
        <v>197</v>
      </c>
      <c r="E2" s="1218" t="s">
        <v>217</v>
      </c>
      <c r="F2" s="454"/>
      <c r="G2" s="822" t="s">
        <v>251</v>
      </c>
      <c r="H2" s="1224" t="s">
        <v>415</v>
      </c>
      <c r="I2" s="1225"/>
      <c r="J2" s="823" t="s">
        <v>209</v>
      </c>
      <c r="K2" s="824" t="s">
        <v>416</v>
      </c>
      <c r="L2" s="6"/>
      <c r="M2" s="7"/>
      <c r="N2" s="7"/>
      <c r="O2" s="825"/>
      <c r="P2" s="7"/>
      <c r="Q2" s="7"/>
      <c r="R2" s="7"/>
      <c r="S2" s="6"/>
      <c r="T2" s="30"/>
      <c r="U2" s="30"/>
      <c r="V2" s="30"/>
      <c r="W2" s="6"/>
      <c r="X2" s="6"/>
      <c r="Y2" s="6"/>
      <c r="Z2" s="6"/>
      <c r="AA2" s="826"/>
      <c r="AB2" s="1191"/>
      <c r="AC2" s="1191"/>
      <c r="AD2" s="1191"/>
      <c r="AE2" s="1191"/>
      <c r="AF2" s="1191"/>
      <c r="AN2" s="1191"/>
      <c r="AO2" s="1191"/>
      <c r="AP2" s="1191"/>
      <c r="AQ2" s="1191"/>
      <c r="AR2" s="1191"/>
      <c r="AS2" s="698"/>
      <c r="AT2" s="698"/>
      <c r="AV2" s="1048"/>
      <c r="AW2" s="1048"/>
      <c r="AX2" s="1048"/>
      <c r="AY2" s="1049">
        <v>0</v>
      </c>
      <c r="AZ2" s="367" t="s">
        <v>144</v>
      </c>
      <c r="BF2" s="1191"/>
      <c r="BG2" s="1191"/>
      <c r="BH2" s="1191"/>
      <c r="BI2" s="1191"/>
      <c r="BJ2" s="367"/>
    </row>
    <row r="3" spans="1:63" ht="16.5" customHeight="1">
      <c r="A3" s="456"/>
      <c r="B3" s="7"/>
      <c r="C3" s="7"/>
      <c r="D3" s="1219"/>
      <c r="E3" s="1219"/>
      <c r="F3" s="7"/>
      <c r="G3" s="414" t="s">
        <v>214</v>
      </c>
      <c r="H3" s="137"/>
      <c r="I3" s="137"/>
      <c r="J3" s="138"/>
      <c r="K3" s="827"/>
      <c r="L3" s="6"/>
      <c r="M3" s="7"/>
      <c r="N3" s="7"/>
      <c r="O3" s="828"/>
      <c r="P3" s="7"/>
      <c r="Q3" s="7"/>
      <c r="R3" s="7"/>
      <c r="S3" s="6"/>
      <c r="T3" s="30"/>
      <c r="U3" s="30"/>
      <c r="V3" s="30"/>
      <c r="W3" s="6"/>
      <c r="X3" s="6"/>
      <c r="Y3" s="6"/>
      <c r="Z3" s="6"/>
      <c r="AA3" s="826"/>
      <c r="AB3" s="1191"/>
      <c r="AC3" s="1191"/>
      <c r="AD3" s="1191"/>
      <c r="AE3" s="1191"/>
      <c r="AF3" s="1191"/>
      <c r="AN3" s="1191"/>
      <c r="AO3" s="1191"/>
      <c r="AP3" s="1191"/>
      <c r="AQ3" s="1191"/>
      <c r="AR3" s="1191"/>
      <c r="AS3" s="698"/>
      <c r="AT3" s="698"/>
      <c r="AV3" s="1048"/>
      <c r="AW3" s="1048"/>
      <c r="AX3" s="1048"/>
      <c r="AY3" s="369" t="s">
        <v>145</v>
      </c>
      <c r="AZ3" s="367" t="s">
        <v>151</v>
      </c>
      <c r="BF3" s="1191"/>
      <c r="BG3" s="1191"/>
      <c r="BH3" s="1191"/>
      <c r="BI3" s="1191"/>
      <c r="BJ3" s="367" t="s">
        <v>155</v>
      </c>
      <c r="BK3" s="370" t="s">
        <v>157</v>
      </c>
    </row>
    <row r="4" spans="1:62" ht="16.5" customHeight="1">
      <c r="A4" s="456"/>
      <c r="B4" s="7"/>
      <c r="C4" s="7"/>
      <c r="D4" s="7"/>
      <c r="E4" s="415" t="s">
        <v>204</v>
      </c>
      <c r="F4" s="7"/>
      <c r="G4" s="414" t="s">
        <v>210</v>
      </c>
      <c r="H4" s="137"/>
      <c r="I4" s="1226"/>
      <c r="J4" s="1226"/>
      <c r="K4" s="1227"/>
      <c r="L4" s="6"/>
      <c r="M4" s="7"/>
      <c r="N4" s="7"/>
      <c r="O4" s="829"/>
      <c r="P4" s="7"/>
      <c r="Q4" s="7"/>
      <c r="R4" s="7"/>
      <c r="S4" s="6"/>
      <c r="T4" s="6"/>
      <c r="U4" s="6"/>
      <c r="V4" s="6"/>
      <c r="W4" s="6"/>
      <c r="X4" s="6"/>
      <c r="Y4" s="6"/>
      <c r="Z4" s="6"/>
      <c r="AA4" s="826"/>
      <c r="AB4" s="1191"/>
      <c r="AC4" s="1191"/>
      <c r="AD4" s="1191"/>
      <c r="AE4" s="1191"/>
      <c r="AF4" s="1191"/>
      <c r="AN4" s="1191"/>
      <c r="AO4" s="1191"/>
      <c r="AP4" s="1191"/>
      <c r="AQ4" s="1191"/>
      <c r="AR4" s="1191"/>
      <c r="AS4" s="698"/>
      <c r="AT4" s="698"/>
      <c r="AV4" s="1048"/>
      <c r="AW4" s="1048"/>
      <c r="AX4" s="1048"/>
      <c r="AY4" s="369" t="s">
        <v>146</v>
      </c>
      <c r="AZ4" s="367" t="s">
        <v>147</v>
      </c>
      <c r="BF4" s="1191"/>
      <c r="BG4" s="1191"/>
      <c r="BH4" s="1191"/>
      <c r="BI4" s="1191"/>
      <c r="BJ4" s="367" t="s">
        <v>156</v>
      </c>
    </row>
    <row r="5" spans="1:62" ht="16.5" customHeight="1">
      <c r="A5" s="456"/>
      <c r="B5" s="416" t="s">
        <v>197</v>
      </c>
      <c r="C5" s="417"/>
      <c r="D5" s="7"/>
      <c r="E5" s="418" t="s">
        <v>273</v>
      </c>
      <c r="F5" s="7"/>
      <c r="G5" s="414" t="s">
        <v>211</v>
      </c>
      <c r="H5" s="137"/>
      <c r="I5" s="143"/>
      <c r="J5" s="419" t="s">
        <v>212</v>
      </c>
      <c r="K5" s="827"/>
      <c r="L5" s="6"/>
      <c r="M5" s="7"/>
      <c r="N5" s="7"/>
      <c r="O5" s="829"/>
      <c r="P5" s="7"/>
      <c r="Q5" s="7"/>
      <c r="R5" s="7"/>
      <c r="S5" s="6"/>
      <c r="T5" s="830"/>
      <c r="U5" s="6"/>
      <c r="V5" s="6"/>
      <c r="W5" s="6"/>
      <c r="X5" s="6"/>
      <c r="Y5" s="6"/>
      <c r="Z5" s="6"/>
      <c r="AA5" s="826"/>
      <c r="AC5" s="71" t="s">
        <v>35</v>
      </c>
      <c r="AO5" s="71" t="s">
        <v>55</v>
      </c>
      <c r="AW5" s="371" t="s">
        <v>186</v>
      </c>
      <c r="AX5" s="369"/>
      <c r="AY5" s="369" t="s">
        <v>148</v>
      </c>
      <c r="AZ5" s="367" t="s">
        <v>152</v>
      </c>
      <c r="BG5" s="371" t="s">
        <v>187</v>
      </c>
      <c r="BH5" s="369"/>
      <c r="BI5" s="369"/>
      <c r="BJ5" s="367"/>
    </row>
    <row r="6" spans="1:62" ht="16.5" customHeight="1" thickBot="1">
      <c r="A6" s="456"/>
      <c r="B6" s="1220" t="s">
        <v>343</v>
      </c>
      <c r="C6" s="1221"/>
      <c r="D6" s="1222"/>
      <c r="E6" s="420"/>
      <c r="F6" s="7"/>
      <c r="G6" s="421" t="s">
        <v>213</v>
      </c>
      <c r="H6" s="137"/>
      <c r="I6" s="137"/>
      <c r="J6" s="138"/>
      <c r="K6" s="827"/>
      <c r="L6" s="831" t="s">
        <v>182</v>
      </c>
      <c r="M6" s="831" t="s">
        <v>182</v>
      </c>
      <c r="N6" s="831" t="s">
        <v>182</v>
      </c>
      <c r="O6" s="831" t="s">
        <v>182</v>
      </c>
      <c r="P6" s="831" t="s">
        <v>182</v>
      </c>
      <c r="Q6" s="831" t="s">
        <v>182</v>
      </c>
      <c r="R6" s="831" t="s">
        <v>182</v>
      </c>
      <c r="S6" s="831" t="s">
        <v>182</v>
      </c>
      <c r="T6" s="831" t="s">
        <v>183</v>
      </c>
      <c r="U6" s="831" t="s">
        <v>183</v>
      </c>
      <c r="V6" s="831" t="s">
        <v>183</v>
      </c>
      <c r="W6" s="831" t="s">
        <v>183</v>
      </c>
      <c r="X6" s="831" t="s">
        <v>183</v>
      </c>
      <c r="Y6" s="831" t="s">
        <v>183</v>
      </c>
      <c r="Z6" s="831" t="s">
        <v>183</v>
      </c>
      <c r="AA6" s="831" t="s">
        <v>183</v>
      </c>
      <c r="AC6" s="10"/>
      <c r="AD6" s="10"/>
      <c r="AH6" s="72" t="s">
        <v>251</v>
      </c>
      <c r="AI6" s="1223" t="s">
        <v>415</v>
      </c>
      <c r="AJ6" s="1223"/>
      <c r="AK6" s="1223"/>
      <c r="AL6" s="1223"/>
      <c r="AM6" s="113"/>
      <c r="AN6" s="113"/>
      <c r="AO6" s="113"/>
      <c r="AQ6" s="72" t="s">
        <v>251</v>
      </c>
      <c r="AR6" s="372" t="s">
        <v>415</v>
      </c>
      <c r="AS6" s="372"/>
      <c r="AT6" s="372"/>
      <c r="AX6" s="369"/>
      <c r="AY6" s="369" t="s">
        <v>149</v>
      </c>
      <c r="AZ6" s="367" t="s">
        <v>153</v>
      </c>
      <c r="BC6" s="35" t="s">
        <v>335</v>
      </c>
      <c r="BD6" s="1098">
        <v>2</v>
      </c>
      <c r="BG6" s="35" t="s">
        <v>154</v>
      </c>
      <c r="BH6" s="369"/>
      <c r="BI6" s="369"/>
      <c r="BJ6" s="367"/>
    </row>
    <row r="7" spans="1:62" ht="18.75" thickBot="1">
      <c r="A7" s="456"/>
      <c r="B7" s="832" t="s">
        <v>342</v>
      </c>
      <c r="C7" s="7"/>
      <c r="D7" s="833"/>
      <c r="E7" s="834" t="s">
        <v>136</v>
      </c>
      <c r="F7" s="748" t="s">
        <v>197</v>
      </c>
      <c r="G7" s="835" t="s">
        <v>197</v>
      </c>
      <c r="H7" s="836"/>
      <c r="I7" s="836"/>
      <c r="J7" s="837"/>
      <c r="K7" s="838"/>
      <c r="L7" s="6"/>
      <c r="M7" s="7"/>
      <c r="N7" s="6"/>
      <c r="O7" s="6"/>
      <c r="P7" s="6"/>
      <c r="Q7" s="7"/>
      <c r="R7" s="7"/>
      <c r="S7" s="6"/>
      <c r="T7" s="830"/>
      <c r="U7" s="7"/>
      <c r="V7" s="6"/>
      <c r="W7" s="6"/>
      <c r="X7" s="6"/>
      <c r="Y7" s="7"/>
      <c r="Z7" s="7"/>
      <c r="AA7" s="6"/>
      <c r="AB7" s="73"/>
      <c r="AC7" s="74" t="s">
        <v>273</v>
      </c>
      <c r="AD7" s="75"/>
      <c r="AE7" s="1235" t="s">
        <v>32</v>
      </c>
      <c r="AF7" s="1235"/>
      <c r="AG7" s="1235"/>
      <c r="AH7" s="1235"/>
      <c r="AI7" s="1235"/>
      <c r="AJ7" s="1235"/>
      <c r="AK7" s="1235"/>
      <c r="AL7" s="1236"/>
      <c r="AM7" s="97"/>
      <c r="AN7" s="116"/>
      <c r="AO7" s="94"/>
      <c r="AP7" s="373"/>
      <c r="AQ7" s="374"/>
      <c r="AR7" s="1058"/>
      <c r="AS7" s="1060"/>
      <c r="AT7" s="83"/>
      <c r="AX7" s="369"/>
      <c r="AY7" s="369" t="s">
        <v>150</v>
      </c>
      <c r="AZ7" s="367" t="s">
        <v>188</v>
      </c>
      <c r="BH7" s="369"/>
      <c r="BI7" s="369"/>
      <c r="BJ7" s="367"/>
    </row>
    <row r="8" spans="1:64" s="85" customFormat="1" ht="13.5" customHeight="1">
      <c r="A8" s="839" t="s">
        <v>215</v>
      </c>
      <c r="B8" s="840" t="s">
        <v>197</v>
      </c>
      <c r="C8" s="841" t="s">
        <v>268</v>
      </c>
      <c r="D8" s="1228" t="s">
        <v>200</v>
      </c>
      <c r="E8" s="1228"/>
      <c r="F8" s="1228"/>
      <c r="G8" s="1229"/>
      <c r="H8" s="1228" t="s">
        <v>203</v>
      </c>
      <c r="I8" s="1228"/>
      <c r="J8" s="1228"/>
      <c r="K8" s="1230"/>
      <c r="L8" s="842" t="s">
        <v>137</v>
      </c>
      <c r="M8" s="843"/>
      <c r="N8" s="843"/>
      <c r="O8" s="844"/>
      <c r="P8" s="843" t="s">
        <v>138</v>
      </c>
      <c r="Q8" s="845"/>
      <c r="R8" s="845"/>
      <c r="S8" s="846"/>
      <c r="T8" s="847" t="s">
        <v>137</v>
      </c>
      <c r="U8" s="843"/>
      <c r="V8" s="843"/>
      <c r="W8" s="844"/>
      <c r="X8" s="843" t="s">
        <v>138</v>
      </c>
      <c r="Y8" s="845"/>
      <c r="Z8" s="845"/>
      <c r="AA8" s="846"/>
      <c r="AB8" s="76" t="s">
        <v>215</v>
      </c>
      <c r="AC8" s="31"/>
      <c r="AD8" s="38"/>
      <c r="AE8" s="1237" t="s">
        <v>200</v>
      </c>
      <c r="AF8" s="1237"/>
      <c r="AG8" s="1237"/>
      <c r="AH8" s="1238"/>
      <c r="AI8" s="1239" t="s">
        <v>203</v>
      </c>
      <c r="AJ8" s="1239" t="s">
        <v>197</v>
      </c>
      <c r="AK8" s="1239" t="s">
        <v>197</v>
      </c>
      <c r="AL8" s="1240" t="s">
        <v>197</v>
      </c>
      <c r="AM8" s="95"/>
      <c r="AN8" s="223" t="s">
        <v>215</v>
      </c>
      <c r="AO8" s="95"/>
      <c r="AP8" s="375" t="s">
        <v>197</v>
      </c>
      <c r="AQ8" s="1241" t="s">
        <v>54</v>
      </c>
      <c r="AR8" s="1242"/>
      <c r="AS8" s="1244" t="s">
        <v>192</v>
      </c>
      <c r="AT8" s="1245"/>
      <c r="AU8" s="85" t="s">
        <v>197</v>
      </c>
      <c r="AV8" s="311" t="s">
        <v>215</v>
      </c>
      <c r="AW8" s="312" t="s">
        <v>197</v>
      </c>
      <c r="AX8" s="324" t="s">
        <v>139</v>
      </c>
      <c r="AY8" s="1243" t="s">
        <v>200</v>
      </c>
      <c r="AZ8" s="1212"/>
      <c r="BA8" s="1212" t="s">
        <v>203</v>
      </c>
      <c r="BB8" s="1213"/>
      <c r="BC8" s="85" t="s">
        <v>336</v>
      </c>
      <c r="BD8" s="85" t="s">
        <v>337</v>
      </c>
      <c r="BF8" s="311" t="s">
        <v>215</v>
      </c>
      <c r="BG8" s="312" t="s">
        <v>197</v>
      </c>
      <c r="BH8" s="324" t="s">
        <v>139</v>
      </c>
      <c r="BI8" s="1243" t="s">
        <v>200</v>
      </c>
      <c r="BJ8" s="1212"/>
      <c r="BK8" s="1212" t="s">
        <v>203</v>
      </c>
      <c r="BL8" s="1213"/>
    </row>
    <row r="9" spans="1:64" ht="12.75" customHeight="1">
      <c r="A9" s="848" t="s">
        <v>240</v>
      </c>
      <c r="B9" s="423" t="s">
        <v>215</v>
      </c>
      <c r="C9" s="849" t="s">
        <v>269</v>
      </c>
      <c r="D9" s="1233">
        <v>2015</v>
      </c>
      <c r="E9" s="1234"/>
      <c r="F9" s="1231">
        <v>2016</v>
      </c>
      <c r="G9" s="1234"/>
      <c r="H9" s="1233">
        <v>2015</v>
      </c>
      <c r="I9" s="1234"/>
      <c r="J9" s="1231">
        <v>2016</v>
      </c>
      <c r="K9" s="1232"/>
      <c r="L9" s="850">
        <v>2015</v>
      </c>
      <c r="M9" s="851"/>
      <c r="N9" s="851">
        <v>2016</v>
      </c>
      <c r="O9" s="686"/>
      <c r="P9" s="852">
        <v>2015</v>
      </c>
      <c r="Q9" s="852"/>
      <c r="R9" s="852">
        <v>2016</v>
      </c>
      <c r="S9" s="6"/>
      <c r="T9" s="853">
        <v>2015</v>
      </c>
      <c r="U9" s="851"/>
      <c r="V9" s="851">
        <v>2016</v>
      </c>
      <c r="W9" s="686"/>
      <c r="X9" s="852">
        <v>2015</v>
      </c>
      <c r="Y9" s="852"/>
      <c r="Z9" s="852">
        <v>2016</v>
      </c>
      <c r="AA9" s="6"/>
      <c r="AB9" s="42" t="s">
        <v>240</v>
      </c>
      <c r="AC9" s="31"/>
      <c r="AD9" s="40"/>
      <c r="AE9" s="1214">
        <v>2015</v>
      </c>
      <c r="AF9" s="1215" t="s">
        <v>197</v>
      </c>
      <c r="AG9" s="1216">
        <v>2016</v>
      </c>
      <c r="AH9" s="1215" t="s">
        <v>197</v>
      </c>
      <c r="AI9" s="1214">
        <v>2015</v>
      </c>
      <c r="AJ9" s="1215" t="s">
        <v>197</v>
      </c>
      <c r="AK9" s="1216">
        <v>2016</v>
      </c>
      <c r="AL9" s="1217" t="s">
        <v>197</v>
      </c>
      <c r="AM9" s="39"/>
      <c r="AN9" s="224" t="s">
        <v>240</v>
      </c>
      <c r="AO9" s="39"/>
      <c r="AP9" s="375" t="s">
        <v>197</v>
      </c>
      <c r="AQ9" s="112">
        <v>2015</v>
      </c>
      <c r="AR9" s="112">
        <v>2016</v>
      </c>
      <c r="AS9" s="1061">
        <v>2015</v>
      </c>
      <c r="AT9" s="117">
        <v>2016</v>
      </c>
      <c r="AU9" s="35" t="s">
        <v>197</v>
      </c>
      <c r="AV9" s="313" t="s">
        <v>240</v>
      </c>
      <c r="AW9" s="24" t="s">
        <v>215</v>
      </c>
      <c r="AX9" s="185" t="s">
        <v>140</v>
      </c>
      <c r="AY9" s="679">
        <v>2015</v>
      </c>
      <c r="AZ9" s="679">
        <v>2016</v>
      </c>
      <c r="BA9" s="680">
        <v>2015</v>
      </c>
      <c r="BB9" s="681">
        <v>2016</v>
      </c>
      <c r="BC9" s="85" t="s">
        <v>338</v>
      </c>
      <c r="BD9" s="85" t="s">
        <v>339</v>
      </c>
      <c r="BF9" s="313" t="s">
        <v>240</v>
      </c>
      <c r="BG9" s="24" t="s">
        <v>215</v>
      </c>
      <c r="BH9" s="185" t="s">
        <v>140</v>
      </c>
      <c r="BI9" s="679">
        <f>D9</f>
        <v>2015</v>
      </c>
      <c r="BJ9" s="679">
        <f>F9</f>
        <v>2016</v>
      </c>
      <c r="BK9" s="680">
        <f>D9</f>
        <v>2015</v>
      </c>
      <c r="BL9" s="681">
        <f>F9</f>
        <v>2016</v>
      </c>
    </row>
    <row r="10" spans="1:64" ht="21" customHeight="1">
      <c r="A10" s="854" t="s">
        <v>197</v>
      </c>
      <c r="B10" s="424"/>
      <c r="C10" s="855" t="s">
        <v>197</v>
      </c>
      <c r="D10" s="856" t="s">
        <v>198</v>
      </c>
      <c r="E10" s="425" t="s">
        <v>20</v>
      </c>
      <c r="F10" s="425" t="s">
        <v>198</v>
      </c>
      <c r="G10" s="425" t="s">
        <v>20</v>
      </c>
      <c r="H10" s="425" t="s">
        <v>198</v>
      </c>
      <c r="I10" s="425" t="s">
        <v>20</v>
      </c>
      <c r="J10" s="425" t="s">
        <v>198</v>
      </c>
      <c r="K10" s="857" t="s">
        <v>20</v>
      </c>
      <c r="L10" s="858" t="s">
        <v>198</v>
      </c>
      <c r="M10" s="858" t="s">
        <v>20</v>
      </c>
      <c r="N10" s="858" t="s">
        <v>198</v>
      </c>
      <c r="O10" s="859" t="s">
        <v>20</v>
      </c>
      <c r="P10" s="858" t="s">
        <v>198</v>
      </c>
      <c r="Q10" s="858" t="s">
        <v>20</v>
      </c>
      <c r="R10" s="858" t="s">
        <v>198</v>
      </c>
      <c r="S10" s="858" t="s">
        <v>20</v>
      </c>
      <c r="T10" s="860" t="s">
        <v>198</v>
      </c>
      <c r="U10" s="858" t="s">
        <v>20</v>
      </c>
      <c r="V10" s="858" t="s">
        <v>198</v>
      </c>
      <c r="W10" s="858" t="s">
        <v>20</v>
      </c>
      <c r="X10" s="860" t="s">
        <v>198</v>
      </c>
      <c r="Y10" s="858" t="s">
        <v>20</v>
      </c>
      <c r="Z10" s="858" t="s">
        <v>198</v>
      </c>
      <c r="AA10" s="858" t="s">
        <v>20</v>
      </c>
      <c r="AB10" s="28" t="s">
        <v>197</v>
      </c>
      <c r="AC10" s="31"/>
      <c r="AD10" s="41"/>
      <c r="AE10" s="39" t="s">
        <v>198</v>
      </c>
      <c r="AF10" s="36" t="s">
        <v>20</v>
      </c>
      <c r="AG10" s="24" t="s">
        <v>198</v>
      </c>
      <c r="AH10" s="36" t="s">
        <v>20</v>
      </c>
      <c r="AI10" s="25" t="s">
        <v>198</v>
      </c>
      <c r="AJ10" s="36" t="s">
        <v>20</v>
      </c>
      <c r="AK10" s="24" t="s">
        <v>198</v>
      </c>
      <c r="AL10" s="37" t="s">
        <v>20</v>
      </c>
      <c r="AM10" s="39"/>
      <c r="AN10" s="225" t="s">
        <v>197</v>
      </c>
      <c r="AO10" s="96"/>
      <c r="AP10" s="376" t="s">
        <v>197</v>
      </c>
      <c r="AQ10" s="377"/>
      <c r="AR10" s="1056"/>
      <c r="AS10" s="1062"/>
      <c r="AT10" s="378"/>
      <c r="AV10" s="314" t="s">
        <v>197</v>
      </c>
      <c r="AW10" s="49"/>
      <c r="AX10" s="26" t="s">
        <v>197</v>
      </c>
      <c r="AY10" s="50"/>
      <c r="AZ10" s="50"/>
      <c r="BA10" s="50"/>
      <c r="BB10" s="315"/>
      <c r="BF10" s="314" t="s">
        <v>197</v>
      </c>
      <c r="BG10" s="49"/>
      <c r="BH10" s="26" t="s">
        <v>197</v>
      </c>
      <c r="BI10" s="50"/>
      <c r="BJ10" s="50"/>
      <c r="BK10" s="50"/>
      <c r="BL10" s="315"/>
    </row>
    <row r="11" spans="1:64" s="380" customFormat="1" ht="15" customHeight="1">
      <c r="A11" s="861">
        <v>1</v>
      </c>
      <c r="B11" s="428" t="s">
        <v>362</v>
      </c>
      <c r="C11" s="862" t="s">
        <v>34</v>
      </c>
      <c r="D11" s="309">
        <v>2344.397</v>
      </c>
      <c r="E11" s="309">
        <v>511759.356</v>
      </c>
      <c r="F11" s="309">
        <v>2423.025</v>
      </c>
      <c r="G11" s="309">
        <v>556669.394</v>
      </c>
      <c r="H11" s="309">
        <v>315.77</v>
      </c>
      <c r="I11" s="309">
        <v>130217.274</v>
      </c>
      <c r="J11" s="309">
        <v>163.96699999999998</v>
      </c>
      <c r="K11" s="863">
        <v>61603.249</v>
      </c>
      <c r="L11" s="864" t="s">
        <v>421</v>
      </c>
      <c r="M11" s="864" t="s">
        <v>421</v>
      </c>
      <c r="N11" s="864" t="s">
        <v>421</v>
      </c>
      <c r="O11" s="865" t="s">
        <v>421</v>
      </c>
      <c r="P11" s="864" t="s">
        <v>421</v>
      </c>
      <c r="Q11" s="864" t="s">
        <v>421</v>
      </c>
      <c r="R11" s="864" t="s">
        <v>421</v>
      </c>
      <c r="S11" s="864" t="s">
        <v>421</v>
      </c>
      <c r="T11" s="866" t="s">
        <v>421</v>
      </c>
      <c r="U11" s="729" t="s">
        <v>421</v>
      </c>
      <c r="V11" s="729" t="s">
        <v>421</v>
      </c>
      <c r="W11" s="729" t="s">
        <v>421</v>
      </c>
      <c r="X11" s="866" t="s">
        <v>421</v>
      </c>
      <c r="Y11" s="729" t="s">
        <v>421</v>
      </c>
      <c r="Z11" s="729" t="s">
        <v>421</v>
      </c>
      <c r="AA11" s="867" t="s">
        <v>421</v>
      </c>
      <c r="AB11" s="2">
        <v>1</v>
      </c>
      <c r="AC11" s="16" t="s">
        <v>362</v>
      </c>
      <c r="AD11" s="90" t="s">
        <v>196</v>
      </c>
      <c r="AE11" s="868">
        <v>0</v>
      </c>
      <c r="AF11" s="868">
        <v>0</v>
      </c>
      <c r="AG11" s="868">
        <v>0</v>
      </c>
      <c r="AH11" s="868">
        <v>0</v>
      </c>
      <c r="AI11" s="868">
        <v>0</v>
      </c>
      <c r="AJ11" s="868">
        <v>0</v>
      </c>
      <c r="AK11" s="868">
        <v>0</v>
      </c>
      <c r="AL11" s="869">
        <v>0</v>
      </c>
      <c r="AM11" s="870"/>
      <c r="AN11" s="226">
        <v>1</v>
      </c>
      <c r="AO11" s="16" t="s">
        <v>362</v>
      </c>
      <c r="AP11" s="90" t="s">
        <v>196</v>
      </c>
      <c r="AQ11" s="394">
        <v>17343.327</v>
      </c>
      <c r="AR11" s="1052">
        <v>18186.483999999997</v>
      </c>
      <c r="AS11" s="1057"/>
      <c r="AT11" s="395"/>
      <c r="AU11" s="381" t="s">
        <v>197</v>
      </c>
      <c r="AV11" s="316">
        <v>1</v>
      </c>
      <c r="AW11" s="16" t="s">
        <v>207</v>
      </c>
      <c r="AX11" s="193" t="s">
        <v>141</v>
      </c>
      <c r="AY11" s="388">
        <v>218.29039876778552</v>
      </c>
      <c r="AZ11" s="388">
        <v>229.74149833369444</v>
      </c>
      <c r="BA11" s="388">
        <v>412.38013110808504</v>
      </c>
      <c r="BB11" s="389">
        <v>375.7051662834595</v>
      </c>
      <c r="BC11" s="1099" t="str">
        <f>IF(ISNUMBER(AY11*AZ11),IF(AY11*AZ11&gt;0,IF(AY11&gt;AZ11,IF(AY11/AZ11&gt;BD$6,"CHECK","ACCEPT"),IF(AZ11/AY11&gt;BD$6,"CHECK","ACCEPT")),IF(AZ11=0,IF(AY11&lt;BD$6,"ACCEPT","CHECK"),IF(AZ11&lt;BD$6,"ACCEPT","CHECK"))),"CHECK")</f>
        <v>ACCEPT</v>
      </c>
      <c r="BD11" s="1099" t="str">
        <f>IF(ISNUMBER(BA11*BB11),IF(BA11*BB11&gt;0,IF(BA11&gt;BB11,IF(BA11/BB11&gt;BD$6,"CHECK","ACCEPT"),IF(BB11/BA11&gt;BD$6,"CHECK","ACCEPT")),IF(BB11=0,IF(BA11&lt;BD$6,"ACCEPT","CHECK"),IF(BB11&lt;BD$6,"ACCEPT","CHECK"))),"CHECK")</f>
        <v>ACCEPT</v>
      </c>
      <c r="BF11" s="316">
        <v>1</v>
      </c>
      <c r="BG11" s="16" t="s">
        <v>207</v>
      </c>
      <c r="BH11" s="193" t="s">
        <v>141</v>
      </c>
      <c r="BI11" s="388" t="str">
        <f>IF(ISTEXT(AY11),IF('EU1 ExtraEU Trade'!AW10=0,"INTRA-EU","CHECK")," ")</f>
        <v> </v>
      </c>
      <c r="BJ11" s="388" t="str">
        <f>IF(ISTEXT(AZ11),IF('EU1 ExtraEU Trade'!AX10=0,"INTRA-EU","CHECK")," ")</f>
        <v> </v>
      </c>
      <c r="BK11" s="388" t="str">
        <f>IF(ISTEXT(BA11),IF('EU1 ExtraEU Trade'!AY10=0,"INTRA-EU","CHECK")," ")</f>
        <v> </v>
      </c>
      <c r="BL11" s="389" t="str">
        <f>IF(ISTEXT(BB11),IF('EU1 ExtraEU Trade'!AZ10=0,"INTRA-EU","CHECK")," ")</f>
        <v> </v>
      </c>
    </row>
    <row r="12" spans="1:64" s="79" customFormat="1" ht="15" customHeight="1" thickBot="1">
      <c r="A12" s="871" t="s">
        <v>159</v>
      </c>
      <c r="B12" s="445" t="s">
        <v>245</v>
      </c>
      <c r="C12" s="872" t="s">
        <v>34</v>
      </c>
      <c r="D12" s="874">
        <v>551.957</v>
      </c>
      <c r="E12" s="874">
        <v>53834.249</v>
      </c>
      <c r="F12" s="874">
        <v>653.798</v>
      </c>
      <c r="G12" s="874">
        <v>67341.055</v>
      </c>
      <c r="H12" s="874">
        <v>146.113</v>
      </c>
      <c r="I12" s="874">
        <v>33684.553</v>
      </c>
      <c r="J12" s="874">
        <v>79.487</v>
      </c>
      <c r="K12" s="875">
        <v>14539.875</v>
      </c>
      <c r="L12" s="876"/>
      <c r="M12" s="877"/>
      <c r="N12" s="753"/>
      <c r="O12" s="754"/>
      <c r="P12" s="878"/>
      <c r="Q12" s="878"/>
      <c r="R12" s="878"/>
      <c r="S12" s="879"/>
      <c r="T12" s="880" t="s">
        <v>421</v>
      </c>
      <c r="U12" s="8" t="s">
        <v>421</v>
      </c>
      <c r="V12" s="8" t="s">
        <v>421</v>
      </c>
      <c r="W12" s="8" t="s">
        <v>421</v>
      </c>
      <c r="X12" s="880" t="s">
        <v>421</v>
      </c>
      <c r="Y12" s="8" t="s">
        <v>421</v>
      </c>
      <c r="Z12" s="8" t="s">
        <v>421</v>
      </c>
      <c r="AA12" s="881" t="s">
        <v>421</v>
      </c>
      <c r="AB12" s="2" t="s">
        <v>159</v>
      </c>
      <c r="AC12" s="19" t="s">
        <v>245</v>
      </c>
      <c r="AD12" s="77" t="s">
        <v>196</v>
      </c>
      <c r="AE12" s="736"/>
      <c r="AF12" s="736"/>
      <c r="AG12" s="736"/>
      <c r="AH12" s="736"/>
      <c r="AI12" s="736"/>
      <c r="AJ12" s="736"/>
      <c r="AK12" s="736"/>
      <c r="AL12" s="774"/>
      <c r="AM12" s="90"/>
      <c r="AN12" s="226" t="s">
        <v>159</v>
      </c>
      <c r="AO12" s="19" t="s">
        <v>245</v>
      </c>
      <c r="AP12" s="77" t="s">
        <v>196</v>
      </c>
      <c r="AQ12" s="383">
        <v>5485.145</v>
      </c>
      <c r="AR12" s="923">
        <v>5456.026</v>
      </c>
      <c r="AS12" s="1053"/>
      <c r="AT12" s="384"/>
      <c r="AV12" s="316">
        <v>1.1</v>
      </c>
      <c r="AW12" s="23" t="s">
        <v>245</v>
      </c>
      <c r="AX12" s="193" t="s">
        <v>141</v>
      </c>
      <c r="AY12" s="385">
        <v>97.53341111717036</v>
      </c>
      <c r="AZ12" s="385">
        <v>102.99978739610704</v>
      </c>
      <c r="BA12" s="386">
        <v>230.53768658504035</v>
      </c>
      <c r="BB12" s="387">
        <v>182.9214211128864</v>
      </c>
      <c r="BC12" s="1099" t="str">
        <f aca="true" t="shared" si="0" ref="BC12:BC68">IF(ISNUMBER(AY12*AZ12),IF(AY12*AZ12&gt;0,IF(AY12&gt;AZ12,IF(AY12/AZ12&gt;BD$6,"CHECK","ACCEPT"),IF(AZ12/AY12&gt;BD$6,"CHECK","ACCEPT")),IF(AZ12=0,IF(AY12&lt;BD$6,"ACCEPT","CHECK"),IF(AZ12&lt;BD$6,"ACCEPT","CHECK"))),"CHECK")</f>
        <v>ACCEPT</v>
      </c>
      <c r="BD12" s="1099" t="str">
        <f aca="true" t="shared" si="1" ref="BD12:BD68">IF(ISNUMBER(BA12*BB12),IF(BA12*BB12&gt;0,IF(BA12&gt;BB12,IF(BA12/BB12&gt;BD$6,"CHECK","ACCEPT"),IF(BB12/BA12&gt;BD$6,"CHECK","ACCEPT")),IF(BB12=0,IF(BA12&lt;BD$6,"ACCEPT","CHECK"),IF(BB12&lt;BD$6,"ACCEPT","CHECK"))),"CHECK")</f>
        <v>ACCEPT</v>
      </c>
      <c r="BF12" s="316">
        <v>1.1</v>
      </c>
      <c r="BG12" s="23" t="s">
        <v>245</v>
      </c>
      <c r="BH12" s="193" t="s">
        <v>141</v>
      </c>
      <c r="BI12" s="385" t="str">
        <f>IF(ISTEXT(AY12),IF('EU1 ExtraEU Trade'!AW11=0,"INTRA-EU","CHECK")," ")</f>
        <v> </v>
      </c>
      <c r="BJ12" s="385" t="str">
        <f>IF(ISTEXT(AZ12),IF('EU1 ExtraEU Trade'!AX11=0,"INTRA-EU","CHECK")," ")</f>
        <v> </v>
      </c>
      <c r="BK12" s="386" t="str">
        <f>IF(ISTEXT(BA12),IF('EU1 ExtraEU Trade'!AY11=0,"INTRA-EU","CHECK")," ")</f>
        <v> </v>
      </c>
      <c r="BL12" s="387" t="str">
        <f>IF(ISTEXT(BB12),IF('EU1 ExtraEU Trade'!AZ11=0,"INTRA-EU","CHECK")," ")</f>
        <v> </v>
      </c>
    </row>
    <row r="13" spans="1:64" s="380" customFormat="1" ht="15" customHeight="1">
      <c r="A13" s="861" t="s">
        <v>160</v>
      </c>
      <c r="B13" s="882" t="s">
        <v>363</v>
      </c>
      <c r="C13" s="883" t="s">
        <v>34</v>
      </c>
      <c r="D13" s="429">
        <v>1792.44</v>
      </c>
      <c r="E13" s="429">
        <v>457925.107</v>
      </c>
      <c r="F13" s="429">
        <v>1769.227</v>
      </c>
      <c r="G13" s="429">
        <v>489328.339</v>
      </c>
      <c r="H13" s="429">
        <v>169.65699999999998</v>
      </c>
      <c r="I13" s="429">
        <v>96532.721</v>
      </c>
      <c r="J13" s="429">
        <v>84.47999999999999</v>
      </c>
      <c r="K13" s="884">
        <v>47063.374</v>
      </c>
      <c r="L13" s="885" t="s">
        <v>421</v>
      </c>
      <c r="M13" s="886" t="s">
        <v>421</v>
      </c>
      <c r="N13" s="887" t="s">
        <v>421</v>
      </c>
      <c r="O13" s="888" t="s">
        <v>421</v>
      </c>
      <c r="P13" s="889" t="s">
        <v>421</v>
      </c>
      <c r="Q13" s="889" t="s">
        <v>421</v>
      </c>
      <c r="R13" s="889" t="s">
        <v>421</v>
      </c>
      <c r="S13" s="890" t="s">
        <v>421</v>
      </c>
      <c r="T13" s="866" t="s">
        <v>421</v>
      </c>
      <c r="U13" s="729" t="s">
        <v>421</v>
      </c>
      <c r="V13" s="729" t="s">
        <v>421</v>
      </c>
      <c r="W13" s="729" t="s">
        <v>421</v>
      </c>
      <c r="X13" s="866" t="s">
        <v>421</v>
      </c>
      <c r="Y13" s="729" t="s">
        <v>421</v>
      </c>
      <c r="Z13" s="729" t="s">
        <v>421</v>
      </c>
      <c r="AA13" s="867" t="s">
        <v>421</v>
      </c>
      <c r="AB13" s="2" t="s">
        <v>160</v>
      </c>
      <c r="AC13" s="19" t="s">
        <v>363</v>
      </c>
      <c r="AD13" s="77" t="s">
        <v>196</v>
      </c>
      <c r="AE13" s="891">
        <v>0</v>
      </c>
      <c r="AF13" s="891">
        <v>0</v>
      </c>
      <c r="AG13" s="891">
        <v>0</v>
      </c>
      <c r="AH13" s="891">
        <v>0</v>
      </c>
      <c r="AI13" s="891">
        <v>0</v>
      </c>
      <c r="AJ13" s="891">
        <v>0</v>
      </c>
      <c r="AK13" s="891">
        <v>0</v>
      </c>
      <c r="AL13" s="892">
        <v>0</v>
      </c>
      <c r="AM13" s="870"/>
      <c r="AN13" s="226" t="s">
        <v>160</v>
      </c>
      <c r="AO13" s="19" t="s">
        <v>363</v>
      </c>
      <c r="AP13" s="77" t="s">
        <v>196</v>
      </c>
      <c r="AQ13" s="383">
        <v>11858.182</v>
      </c>
      <c r="AR13" s="923">
        <v>12730.457999999999</v>
      </c>
      <c r="AS13" s="1053"/>
      <c r="AT13" s="384"/>
      <c r="AV13" s="316">
        <v>1.2</v>
      </c>
      <c r="AW13" s="19" t="s">
        <v>246</v>
      </c>
      <c r="AX13" s="193" t="s">
        <v>141</v>
      </c>
      <c r="AY13" s="388">
        <v>255.47583573229787</v>
      </c>
      <c r="AZ13" s="388">
        <v>276.57747649114555</v>
      </c>
      <c r="BA13" s="390">
        <v>568.9875513536135</v>
      </c>
      <c r="BB13" s="391">
        <v>557.0948626893941</v>
      </c>
      <c r="BC13" s="1099" t="str">
        <f t="shared" si="0"/>
        <v>ACCEPT</v>
      </c>
      <c r="BD13" s="1099" t="str">
        <f t="shared" si="1"/>
        <v>ACCEPT</v>
      </c>
      <c r="BF13" s="316">
        <v>1.2</v>
      </c>
      <c r="BG13" s="19" t="s">
        <v>246</v>
      </c>
      <c r="BH13" s="193" t="s">
        <v>141</v>
      </c>
      <c r="BI13" s="388">
        <f>IF(ISTEXT(AY13),IF('EU1 ExtraEU Trade'!AW12=0,"INTRA-EU","CHECK"),"")</f>
      </c>
      <c r="BJ13" s="388" t="str">
        <f>IF(ISTEXT(AZ13),IF('EU1 ExtraEU Trade'!AX12=0,"INTRA-EU","CHECK")," ")</f>
        <v> </v>
      </c>
      <c r="BK13" s="390" t="str">
        <f>IF(ISTEXT(BA13),IF('EU1 ExtraEU Trade'!AY12=0,"INTRA-EU","CHECK")," ")</f>
        <v> </v>
      </c>
      <c r="BL13" s="391" t="str">
        <f>IF(ISTEXT(BB13),IF('EU1 ExtraEU Trade'!AZ12=0,"INTRA-EU","CHECK")," ")</f>
        <v> </v>
      </c>
    </row>
    <row r="14" spans="1:64" s="79" customFormat="1" ht="15" customHeight="1">
      <c r="A14" s="871" t="s">
        <v>222</v>
      </c>
      <c r="B14" s="431" t="s">
        <v>201</v>
      </c>
      <c r="C14" s="893" t="s">
        <v>34</v>
      </c>
      <c r="D14" s="874">
        <v>1643.651</v>
      </c>
      <c r="E14" s="874">
        <v>409442.897</v>
      </c>
      <c r="F14" s="874">
        <v>1616.787</v>
      </c>
      <c r="G14" s="874">
        <v>426914.403</v>
      </c>
      <c r="H14" s="874">
        <v>73.17</v>
      </c>
      <c r="I14" s="874">
        <v>33014.58</v>
      </c>
      <c r="J14" s="874">
        <v>27.964</v>
      </c>
      <c r="K14" s="875">
        <v>13494.269</v>
      </c>
      <c r="L14" s="876"/>
      <c r="M14" s="877"/>
      <c r="N14" s="753"/>
      <c r="O14" s="754"/>
      <c r="P14" s="878"/>
      <c r="Q14" s="878"/>
      <c r="R14" s="878"/>
      <c r="S14" s="879"/>
      <c r="T14" s="880" t="s">
        <v>421</v>
      </c>
      <c r="U14" s="8" t="s">
        <v>421</v>
      </c>
      <c r="V14" s="8" t="s">
        <v>421</v>
      </c>
      <c r="W14" s="8" t="s">
        <v>421</v>
      </c>
      <c r="X14" s="880" t="s">
        <v>421</v>
      </c>
      <c r="Y14" s="8" t="s">
        <v>421</v>
      </c>
      <c r="Z14" s="8" t="s">
        <v>421</v>
      </c>
      <c r="AA14" s="881" t="s">
        <v>421</v>
      </c>
      <c r="AB14" s="2" t="s">
        <v>222</v>
      </c>
      <c r="AC14" s="17" t="s">
        <v>201</v>
      </c>
      <c r="AD14" s="77" t="s">
        <v>196</v>
      </c>
      <c r="AE14" s="736"/>
      <c r="AF14" s="736"/>
      <c r="AG14" s="736"/>
      <c r="AH14" s="736"/>
      <c r="AI14" s="736"/>
      <c r="AJ14" s="736"/>
      <c r="AK14" s="736"/>
      <c r="AL14" s="774"/>
      <c r="AM14" s="90"/>
      <c r="AN14" s="226" t="s">
        <v>222</v>
      </c>
      <c r="AO14" s="17" t="s">
        <v>201</v>
      </c>
      <c r="AP14" s="115" t="s">
        <v>196</v>
      </c>
      <c r="AQ14" s="383">
        <v>6577.3189999999995</v>
      </c>
      <c r="AR14" s="923">
        <v>6543.025</v>
      </c>
      <c r="AS14" s="1053"/>
      <c r="AT14" s="384"/>
      <c r="AV14" s="316" t="s">
        <v>222</v>
      </c>
      <c r="AW14" s="17" t="s">
        <v>201</v>
      </c>
      <c r="AX14" s="193" t="s">
        <v>141</v>
      </c>
      <c r="AY14" s="392">
        <v>249.1057389920366</v>
      </c>
      <c r="AZ14" s="392">
        <v>264.0511106286728</v>
      </c>
      <c r="BA14" s="392">
        <v>451.2037720377204</v>
      </c>
      <c r="BB14" s="393">
        <v>482.5586110713775</v>
      </c>
      <c r="BC14" s="1099" t="str">
        <f t="shared" si="0"/>
        <v>ACCEPT</v>
      </c>
      <c r="BD14" s="1099" t="str">
        <f t="shared" si="1"/>
        <v>ACCEPT</v>
      </c>
      <c r="BF14" s="316" t="s">
        <v>222</v>
      </c>
      <c r="BG14" s="17" t="s">
        <v>201</v>
      </c>
      <c r="BH14" s="193" t="s">
        <v>141</v>
      </c>
      <c r="BI14" s="392" t="str">
        <f>IF(ISTEXT(AY14),IF('EU1 ExtraEU Trade'!AW13=0,"INTRA-EU","CHECK")," ")</f>
        <v> </v>
      </c>
      <c r="BJ14" s="392" t="str">
        <f>IF(ISTEXT(AZ14),IF('EU1 ExtraEU Trade'!AX13=0,"INTRA-EU","CHECK")," ")</f>
        <v> </v>
      </c>
      <c r="BK14" s="392" t="str">
        <f>IF(ISTEXT(BA14),IF('EU1 ExtraEU Trade'!AY13=0,"INTRA-EU","CHECK")," ")</f>
        <v> </v>
      </c>
      <c r="BL14" s="393" t="str">
        <f>IF(ISTEXT(BB14),IF('EU1 ExtraEU Trade'!AZ13=0,"INTRA-EU","CHECK")," ")</f>
        <v> </v>
      </c>
    </row>
    <row r="15" spans="1:64" s="79" customFormat="1" ht="15" customHeight="1">
      <c r="A15" s="871" t="s">
        <v>292</v>
      </c>
      <c r="B15" s="431" t="s">
        <v>202</v>
      </c>
      <c r="C15" s="893" t="s">
        <v>34</v>
      </c>
      <c r="D15" s="874">
        <v>148.789</v>
      </c>
      <c r="E15" s="874">
        <v>48482.21</v>
      </c>
      <c r="F15" s="874">
        <v>152.44</v>
      </c>
      <c r="G15" s="874">
        <v>62413.936</v>
      </c>
      <c r="H15" s="874">
        <v>96.487</v>
      </c>
      <c r="I15" s="874">
        <v>63518.141</v>
      </c>
      <c r="J15" s="874">
        <v>56.516</v>
      </c>
      <c r="K15" s="875">
        <v>33569.105</v>
      </c>
      <c r="L15" s="876"/>
      <c r="M15" s="877"/>
      <c r="N15" s="753"/>
      <c r="O15" s="754"/>
      <c r="P15" s="878"/>
      <c r="Q15" s="878"/>
      <c r="R15" s="878"/>
      <c r="S15" s="879"/>
      <c r="T15" s="880" t="s">
        <v>421</v>
      </c>
      <c r="U15" s="8" t="s">
        <v>421</v>
      </c>
      <c r="V15" s="8" t="s">
        <v>421</v>
      </c>
      <c r="W15" s="8" t="s">
        <v>421</v>
      </c>
      <c r="X15" s="880" t="s">
        <v>421</v>
      </c>
      <c r="Y15" s="8" t="s">
        <v>421</v>
      </c>
      <c r="Z15" s="8" t="s">
        <v>421</v>
      </c>
      <c r="AA15" s="881" t="s">
        <v>421</v>
      </c>
      <c r="AB15" s="2" t="s">
        <v>292</v>
      </c>
      <c r="AC15" s="17" t="s">
        <v>202</v>
      </c>
      <c r="AD15" s="77" t="s">
        <v>196</v>
      </c>
      <c r="AE15" s="736"/>
      <c r="AF15" s="736"/>
      <c r="AG15" s="736"/>
      <c r="AH15" s="736"/>
      <c r="AI15" s="736"/>
      <c r="AJ15" s="736"/>
      <c r="AK15" s="736"/>
      <c r="AL15" s="774"/>
      <c r="AM15" s="90"/>
      <c r="AN15" s="226" t="s">
        <v>292</v>
      </c>
      <c r="AO15" s="17" t="s">
        <v>202</v>
      </c>
      <c r="AP15" s="77" t="s">
        <v>196</v>
      </c>
      <c r="AQ15" s="383">
        <v>5280.862999999999</v>
      </c>
      <c r="AR15" s="923">
        <v>6187.433</v>
      </c>
      <c r="AS15" s="1053"/>
      <c r="AT15" s="384"/>
      <c r="AV15" s="316" t="s">
        <v>292</v>
      </c>
      <c r="AW15" s="17" t="s">
        <v>202</v>
      </c>
      <c r="AX15" s="193" t="s">
        <v>141</v>
      </c>
      <c r="AY15" s="392">
        <v>325.84539179643656</v>
      </c>
      <c r="AZ15" s="392">
        <v>409.43279979008133</v>
      </c>
      <c r="BA15" s="392">
        <v>658.307761667375</v>
      </c>
      <c r="BB15" s="393">
        <v>593.9752459480502</v>
      </c>
      <c r="BC15" s="1099" t="str">
        <f t="shared" si="0"/>
        <v>ACCEPT</v>
      </c>
      <c r="BD15" s="1099" t="str">
        <f t="shared" si="1"/>
        <v>ACCEPT</v>
      </c>
      <c r="BF15" s="316" t="s">
        <v>292</v>
      </c>
      <c r="BG15" s="17" t="s">
        <v>202</v>
      </c>
      <c r="BH15" s="193" t="s">
        <v>141</v>
      </c>
      <c r="BI15" s="392" t="str">
        <f>IF(ISTEXT(AY15),IF('EU1 ExtraEU Trade'!AW14=0,"INTRA-EU","CHECK")," ")</f>
        <v> </v>
      </c>
      <c r="BJ15" s="392" t="str">
        <f>IF(ISTEXT(AZ15),IF('EU1 ExtraEU Trade'!AX14=0,"INTRA-EU","CHECK")," ")</f>
        <v> </v>
      </c>
      <c r="BK15" s="392" t="str">
        <f>IF(ISTEXT(BA15),IF('EU1 ExtraEU Trade'!AY14=0,"INTRA-EU","CHECK")," ")</f>
        <v> </v>
      </c>
      <c r="BL15" s="393" t="str">
        <f>IF(ISTEXT(BB15),IF('EU1 ExtraEU Trade'!AZ14=0,"INTRA-EU","CHECK")," ")</f>
        <v> </v>
      </c>
    </row>
    <row r="16" spans="1:64" s="79" customFormat="1" ht="15" customHeight="1">
      <c r="A16" s="894" t="s">
        <v>19</v>
      </c>
      <c r="B16" s="433" t="s">
        <v>308</v>
      </c>
      <c r="C16" s="872" t="s">
        <v>34</v>
      </c>
      <c r="D16" s="874">
        <v>0.231</v>
      </c>
      <c r="E16" s="874">
        <v>558.012</v>
      </c>
      <c r="F16" s="874">
        <v>0.372</v>
      </c>
      <c r="G16" s="874">
        <v>666.933</v>
      </c>
      <c r="H16" s="874">
        <v>0</v>
      </c>
      <c r="I16" s="874">
        <v>0</v>
      </c>
      <c r="J16" s="874">
        <v>0</v>
      </c>
      <c r="K16" s="875">
        <v>0</v>
      </c>
      <c r="L16" s="876"/>
      <c r="M16" s="877"/>
      <c r="N16" s="753"/>
      <c r="O16" s="754"/>
      <c r="P16" s="878"/>
      <c r="Q16" s="878"/>
      <c r="R16" s="878"/>
      <c r="S16" s="879"/>
      <c r="T16" s="880" t="s">
        <v>421</v>
      </c>
      <c r="U16" s="8" t="s">
        <v>421</v>
      </c>
      <c r="V16" s="8" t="s">
        <v>421</v>
      </c>
      <c r="W16" s="8" t="s">
        <v>421</v>
      </c>
      <c r="X16" s="880" t="s">
        <v>421</v>
      </c>
      <c r="Y16" s="8" t="s">
        <v>421</v>
      </c>
      <c r="Z16" s="8" t="s">
        <v>421</v>
      </c>
      <c r="AA16" s="881" t="s">
        <v>421</v>
      </c>
      <c r="AB16" s="2" t="s">
        <v>19</v>
      </c>
      <c r="AC16" s="18" t="s">
        <v>308</v>
      </c>
      <c r="AD16" s="77" t="s">
        <v>196</v>
      </c>
      <c r="AE16" s="739" t="s">
        <v>421</v>
      </c>
      <c r="AF16" s="739" t="s">
        <v>421</v>
      </c>
      <c r="AG16" s="739" t="s">
        <v>421</v>
      </c>
      <c r="AH16" s="739" t="s">
        <v>421</v>
      </c>
      <c r="AI16" s="739" t="s">
        <v>421</v>
      </c>
      <c r="AJ16" s="739" t="s">
        <v>421</v>
      </c>
      <c r="AK16" s="739" t="s">
        <v>421</v>
      </c>
      <c r="AL16" s="775" t="s">
        <v>421</v>
      </c>
      <c r="AM16" s="90"/>
      <c r="AN16" s="227" t="s">
        <v>19</v>
      </c>
      <c r="AO16" s="18" t="s">
        <v>308</v>
      </c>
      <c r="AP16" s="77" t="s">
        <v>196</v>
      </c>
      <c r="AQ16" s="394" t="s">
        <v>56</v>
      </c>
      <c r="AR16" s="1052" t="s">
        <v>56</v>
      </c>
      <c r="AS16" s="1053"/>
      <c r="AT16" s="384"/>
      <c r="AU16" s="90"/>
      <c r="AV16" s="317" t="s">
        <v>19</v>
      </c>
      <c r="AW16" s="29" t="s">
        <v>308</v>
      </c>
      <c r="AX16" s="193" t="s">
        <v>141</v>
      </c>
      <c r="AY16" s="392">
        <v>2415.636363636363</v>
      </c>
      <c r="AZ16" s="392">
        <v>1792.8306451612902</v>
      </c>
      <c r="BA16" s="392">
        <v>0</v>
      </c>
      <c r="BB16" s="393">
        <v>0</v>
      </c>
      <c r="BC16" s="1099" t="str">
        <f t="shared" si="0"/>
        <v>ACCEPT</v>
      </c>
      <c r="BD16" s="1099" t="str">
        <f t="shared" si="1"/>
        <v>ACCEPT</v>
      </c>
      <c r="BF16" s="317" t="s">
        <v>19</v>
      </c>
      <c r="BG16" s="29" t="s">
        <v>308</v>
      </c>
      <c r="BH16" s="193" t="s">
        <v>141</v>
      </c>
      <c r="BI16" s="392" t="str">
        <f>IF(ISTEXT(AY16),IF('EU1 ExtraEU Trade'!AW15=0,"INTRA-EU","CHECK")," ")</f>
        <v> </v>
      </c>
      <c r="BJ16" s="392" t="str">
        <f>IF(ISTEXT(AZ16),IF('EU1 ExtraEU Trade'!AX15=0,"INTRA-EU","CHECK")," ")</f>
        <v> </v>
      </c>
      <c r="BK16" s="392" t="str">
        <f>IF(ISTEXT(BA16),IF('EU1 ExtraEU Trade'!AY15=0,"INTRA-EU","CHECK")," ")</f>
        <v> </v>
      </c>
      <c r="BL16" s="393" t="str">
        <f>IF(ISTEXT(BB16),IF('EU1 ExtraEU Trade'!AZ15=0,"INTRA-EU","CHECK")," ")</f>
        <v> </v>
      </c>
    </row>
    <row r="17" spans="1:64" s="79" customFormat="1" ht="15" customHeight="1">
      <c r="A17" s="895">
        <v>2</v>
      </c>
      <c r="B17" s="896" t="s">
        <v>247</v>
      </c>
      <c r="C17" s="872" t="s">
        <v>302</v>
      </c>
      <c r="D17" s="874">
        <v>2.371</v>
      </c>
      <c r="E17" s="874">
        <v>4696.83</v>
      </c>
      <c r="F17" s="873">
        <v>13.168</v>
      </c>
      <c r="G17" s="874">
        <v>19633.765</v>
      </c>
      <c r="H17" s="874">
        <v>7.348</v>
      </c>
      <c r="I17" s="874">
        <v>16727.77</v>
      </c>
      <c r="J17" s="874">
        <v>7.103</v>
      </c>
      <c r="K17" s="875">
        <v>17234.128</v>
      </c>
      <c r="L17" s="876"/>
      <c r="M17" s="877"/>
      <c r="N17" s="753"/>
      <c r="O17" s="754"/>
      <c r="P17" s="878"/>
      <c r="Q17" s="878"/>
      <c r="R17" s="878"/>
      <c r="S17" s="879"/>
      <c r="T17" s="880" t="s">
        <v>421</v>
      </c>
      <c r="U17" s="8" t="s">
        <v>421</v>
      </c>
      <c r="V17" s="8" t="s">
        <v>421</v>
      </c>
      <c r="W17" s="8" t="s">
        <v>421</v>
      </c>
      <c r="X17" s="880" t="s">
        <v>421</v>
      </c>
      <c r="Y17" s="8" t="s">
        <v>421</v>
      </c>
      <c r="Z17" s="8" t="s">
        <v>421</v>
      </c>
      <c r="AA17" s="881" t="s">
        <v>421</v>
      </c>
      <c r="AB17" s="897">
        <v>2</v>
      </c>
      <c r="AC17" s="898" t="s">
        <v>247</v>
      </c>
      <c r="AD17" s="77" t="s">
        <v>302</v>
      </c>
      <c r="AE17" s="736"/>
      <c r="AF17" s="736"/>
      <c r="AG17" s="736"/>
      <c r="AH17" s="736"/>
      <c r="AI17" s="736"/>
      <c r="AJ17" s="736"/>
      <c r="AK17" s="736"/>
      <c r="AL17" s="774"/>
      <c r="AM17" s="90"/>
      <c r="AN17" s="899">
        <v>2</v>
      </c>
      <c r="AO17" s="898" t="s">
        <v>247</v>
      </c>
      <c r="AP17" s="77" t="s">
        <v>302</v>
      </c>
      <c r="AQ17" s="383">
        <v>1.0230000000000006</v>
      </c>
      <c r="AR17" s="923">
        <v>8.276</v>
      </c>
      <c r="AS17" s="1053"/>
      <c r="AT17" s="384"/>
      <c r="AV17" s="900">
        <v>2</v>
      </c>
      <c r="AW17" s="898" t="s">
        <v>247</v>
      </c>
      <c r="AX17" s="187" t="s">
        <v>142</v>
      </c>
      <c r="AY17" s="392">
        <v>1980.9489666807253</v>
      </c>
      <c r="AZ17" s="392">
        <v>1491.0210358444715</v>
      </c>
      <c r="BA17" s="392">
        <v>2276.506532389766</v>
      </c>
      <c r="BB17" s="393">
        <v>2426.3167675630016</v>
      </c>
      <c r="BC17" s="1099" t="str">
        <f t="shared" si="0"/>
        <v>ACCEPT</v>
      </c>
      <c r="BD17" s="1099" t="str">
        <f t="shared" si="1"/>
        <v>ACCEPT</v>
      </c>
      <c r="BF17" s="900">
        <v>2</v>
      </c>
      <c r="BG17" s="898" t="s">
        <v>247</v>
      </c>
      <c r="BH17" s="187" t="s">
        <v>142</v>
      </c>
      <c r="BI17" s="392" t="str">
        <f>IF(ISTEXT(AY17),IF('EU1 ExtraEU Trade'!AW16=0,"INTRA-EU","CHECK")," ")</f>
        <v> </v>
      </c>
      <c r="BJ17" s="392" t="str">
        <f>IF(ISTEXT(AZ17),IF('EU1 ExtraEU Trade'!AX16=0,"INTRA-EU","CHECK")," ")</f>
        <v> </v>
      </c>
      <c r="BK17" s="392" t="str">
        <f>IF(ISTEXT(BA17),IF('EU1 ExtraEU Trade'!AY16=0,"INTRA-EU","CHECK")," ")</f>
        <v> </v>
      </c>
      <c r="BL17" s="393" t="str">
        <f>IF(ISTEXT(BB17),IF('EU1 ExtraEU Trade'!AZ16=0,"INTRA-EU","CHECK")," ")</f>
        <v> </v>
      </c>
    </row>
    <row r="18" spans="1:64" s="79" customFormat="1" ht="15" customHeight="1">
      <c r="A18" s="995">
        <v>3</v>
      </c>
      <c r="B18" s="896" t="s">
        <v>365</v>
      </c>
      <c r="C18" s="1076" t="s">
        <v>34</v>
      </c>
      <c r="D18" s="874">
        <v>4.941</v>
      </c>
      <c r="E18" s="874">
        <v>2866.2470000000003</v>
      </c>
      <c r="F18" s="874">
        <v>17.846999999999998</v>
      </c>
      <c r="G18" s="874">
        <v>5199.6669999999995</v>
      </c>
      <c r="H18" s="874">
        <v>291.067</v>
      </c>
      <c r="I18" s="874">
        <v>53036.528999999995</v>
      </c>
      <c r="J18" s="874">
        <v>34.577</v>
      </c>
      <c r="K18" s="874">
        <v>7570.448</v>
      </c>
      <c r="L18" s="876"/>
      <c r="M18" s="877"/>
      <c r="N18" s="753"/>
      <c r="O18" s="754"/>
      <c r="P18" s="878"/>
      <c r="Q18" s="878"/>
      <c r="R18" s="878"/>
      <c r="S18" s="879"/>
      <c r="T18" s="880" t="s">
        <v>421</v>
      </c>
      <c r="U18" s="8" t="s">
        <v>421</v>
      </c>
      <c r="V18" s="8" t="s">
        <v>421</v>
      </c>
      <c r="W18" s="8" t="s">
        <v>421</v>
      </c>
      <c r="X18" s="880" t="s">
        <v>421</v>
      </c>
      <c r="Y18" s="8" t="s">
        <v>421</v>
      </c>
      <c r="Z18" s="8" t="s">
        <v>421</v>
      </c>
      <c r="AA18" s="881" t="s">
        <v>421</v>
      </c>
      <c r="AB18" s="995">
        <v>3</v>
      </c>
      <c r="AC18" s="896" t="s">
        <v>326</v>
      </c>
      <c r="AD18" s="1076" t="s">
        <v>34</v>
      </c>
      <c r="AE18" s="891">
        <v>0</v>
      </c>
      <c r="AF18" s="891">
        <v>0</v>
      </c>
      <c r="AG18" s="891">
        <v>0</v>
      </c>
      <c r="AH18" s="891">
        <v>0</v>
      </c>
      <c r="AI18" s="891">
        <v>0</v>
      </c>
      <c r="AJ18" s="891">
        <v>-2.9558577807620168E-12</v>
      </c>
      <c r="AK18" s="891">
        <v>0</v>
      </c>
      <c r="AL18" s="892">
        <v>0</v>
      </c>
      <c r="AM18" s="90"/>
      <c r="AN18" s="995">
        <v>3</v>
      </c>
      <c r="AO18" s="896" t="s">
        <v>326</v>
      </c>
      <c r="AP18" s="1076" t="s">
        <v>34</v>
      </c>
      <c r="AQ18" s="383">
        <v>2343.874</v>
      </c>
      <c r="AR18" s="923">
        <v>2533.2700000000004</v>
      </c>
      <c r="AS18" s="1053"/>
      <c r="AT18" s="384"/>
      <c r="AV18" s="995">
        <v>3</v>
      </c>
      <c r="AW18" s="896" t="s">
        <v>326</v>
      </c>
      <c r="AX18" s="1076" t="s">
        <v>34</v>
      </c>
      <c r="AY18" s="392">
        <v>580.0945152803077</v>
      </c>
      <c r="AZ18" s="392">
        <v>291.34683700341793</v>
      </c>
      <c r="BA18" s="392">
        <v>182.21416031360474</v>
      </c>
      <c r="BB18" s="393">
        <v>218.94461636347864</v>
      </c>
      <c r="BC18" s="1099" t="str">
        <f t="shared" si="0"/>
        <v>ACCEPT</v>
      </c>
      <c r="BD18" s="1099" t="str">
        <f t="shared" si="1"/>
        <v>ACCEPT</v>
      </c>
      <c r="BF18" s="995">
        <v>3</v>
      </c>
      <c r="BG18" s="896" t="s">
        <v>326</v>
      </c>
      <c r="BH18" s="1076" t="s">
        <v>34</v>
      </c>
      <c r="BI18" s="392" t="str">
        <f>IF(ISTEXT(AY18),IF('EU1 ExtraEU Trade'!AW17=0,"INTRA-EU","CHECK")," ")</f>
        <v> </v>
      </c>
      <c r="BJ18" s="392" t="str">
        <f>IF(ISTEXT(AZ18),IF('EU1 ExtraEU Trade'!AX17=0,"INTRA-EU","CHECK")," ")</f>
        <v> </v>
      </c>
      <c r="BK18" s="392" t="str">
        <f>IF(ISTEXT(BA18),IF('EU1 ExtraEU Trade'!AY17=0,"INTRA-EU","CHECK")," ")</f>
        <v> </v>
      </c>
      <c r="BL18" s="393" t="str">
        <f>IF(ISTEXT(BB18),IF('EU1 ExtraEU Trade'!AZ17=0,"INTRA-EU","CHECK")," ")</f>
        <v> </v>
      </c>
    </row>
    <row r="19" spans="1:64" s="79" customFormat="1" ht="15" customHeight="1">
      <c r="A19" s="442" t="s">
        <v>327</v>
      </c>
      <c r="B19" s="896" t="s">
        <v>366</v>
      </c>
      <c r="C19" s="1076" t="s">
        <v>34</v>
      </c>
      <c r="D19" s="874">
        <v>0.928</v>
      </c>
      <c r="E19" s="874">
        <v>1238.067</v>
      </c>
      <c r="F19" s="874">
        <v>14.7</v>
      </c>
      <c r="G19" s="874">
        <v>3178.944</v>
      </c>
      <c r="H19" s="874">
        <v>277.012</v>
      </c>
      <c r="I19" s="874">
        <v>51097.615</v>
      </c>
      <c r="J19" s="874">
        <v>22.687</v>
      </c>
      <c r="K19" s="875">
        <v>5668.499</v>
      </c>
      <c r="L19" s="876"/>
      <c r="M19" s="877"/>
      <c r="N19" s="753"/>
      <c r="O19" s="754"/>
      <c r="P19" s="878"/>
      <c r="Q19" s="878"/>
      <c r="R19" s="878"/>
      <c r="S19" s="879"/>
      <c r="T19" s="880"/>
      <c r="U19" s="8"/>
      <c r="V19" s="8"/>
      <c r="W19" s="8"/>
      <c r="X19" s="880"/>
      <c r="Y19" s="8"/>
      <c r="Z19" s="8"/>
      <c r="AA19" s="881"/>
      <c r="AB19" s="442" t="s">
        <v>327</v>
      </c>
      <c r="AC19" s="896" t="s">
        <v>328</v>
      </c>
      <c r="AD19" s="1076" t="s">
        <v>34</v>
      </c>
      <c r="AE19" s="736"/>
      <c r="AF19" s="736"/>
      <c r="AG19" s="736"/>
      <c r="AH19" s="736"/>
      <c r="AI19" s="736"/>
      <c r="AJ19" s="736"/>
      <c r="AK19" s="736"/>
      <c r="AL19" s="774"/>
      <c r="AM19" s="90"/>
      <c r="AN19" s="442" t="s">
        <v>327</v>
      </c>
      <c r="AO19" s="896" t="s">
        <v>328</v>
      </c>
      <c r="AP19" s="1076" t="s">
        <v>34</v>
      </c>
      <c r="AQ19" s="383">
        <v>53.916</v>
      </c>
      <c r="AR19" s="923">
        <v>342.013</v>
      </c>
      <c r="AS19" s="1053"/>
      <c r="AT19" s="384"/>
      <c r="AV19" s="442" t="s">
        <v>327</v>
      </c>
      <c r="AW19" s="896" t="s">
        <v>328</v>
      </c>
      <c r="AX19" s="1076" t="s">
        <v>34</v>
      </c>
      <c r="AY19" s="392">
        <v>1334.123922413793</v>
      </c>
      <c r="AZ19" s="392">
        <v>216.25469387755103</v>
      </c>
      <c r="BA19" s="392">
        <v>184.4599331436905</v>
      </c>
      <c r="BB19" s="393">
        <v>249.8567020760788</v>
      </c>
      <c r="BC19" s="1099" t="str">
        <f t="shared" si="0"/>
        <v>CHECK</v>
      </c>
      <c r="BD19" s="1099" t="str">
        <f t="shared" si="1"/>
        <v>ACCEPT</v>
      </c>
      <c r="BF19" s="442" t="s">
        <v>327</v>
      </c>
      <c r="BG19" s="896" t="s">
        <v>328</v>
      </c>
      <c r="BH19" s="1076" t="s">
        <v>34</v>
      </c>
      <c r="BI19" s="392" t="str">
        <f>IF(ISTEXT(AY19),IF('EU1 ExtraEU Trade'!AW18=0,"INTRA-EU","CHECK")," ")</f>
        <v> </v>
      </c>
      <c r="BJ19" s="392" t="str">
        <f>IF(ISTEXT(AZ19),IF('EU1 ExtraEU Trade'!AX18=0,"INTRA-EU","CHECK")," ")</f>
        <v> </v>
      </c>
      <c r="BK19" s="392" t="str">
        <f>IF(ISTEXT(BA19),IF('EU1 ExtraEU Trade'!AY18=0,"INTRA-EU","CHECK")," ")</f>
        <v> </v>
      </c>
      <c r="BL19" s="393" t="str">
        <f>IF(ISTEXT(BB19),IF('EU1 ExtraEU Trade'!AZ18=0,"INTRA-EU","CHECK")," ")</f>
        <v> </v>
      </c>
    </row>
    <row r="20" spans="1:64" s="79" customFormat="1" ht="15" customHeight="1">
      <c r="A20" s="442" t="s">
        <v>329</v>
      </c>
      <c r="B20" s="896" t="s">
        <v>367</v>
      </c>
      <c r="C20" s="1077" t="s">
        <v>34</v>
      </c>
      <c r="D20" s="874">
        <v>4.013</v>
      </c>
      <c r="E20" s="874">
        <v>1628.18</v>
      </c>
      <c r="F20" s="874">
        <v>3.147</v>
      </c>
      <c r="G20" s="874">
        <v>2020.723</v>
      </c>
      <c r="H20" s="874">
        <v>14.055</v>
      </c>
      <c r="I20" s="874">
        <v>1938.914</v>
      </c>
      <c r="J20" s="874">
        <v>11.89</v>
      </c>
      <c r="K20" s="875">
        <v>1901.949</v>
      </c>
      <c r="L20" s="876"/>
      <c r="M20" s="877"/>
      <c r="N20" s="753"/>
      <c r="O20" s="754"/>
      <c r="P20" s="878"/>
      <c r="Q20" s="878"/>
      <c r="R20" s="878"/>
      <c r="S20" s="879"/>
      <c r="T20" s="880"/>
      <c r="U20" s="8"/>
      <c r="V20" s="8"/>
      <c r="W20" s="8"/>
      <c r="X20" s="880"/>
      <c r="Y20" s="8"/>
      <c r="Z20" s="8"/>
      <c r="AA20" s="881"/>
      <c r="AB20" s="442" t="s">
        <v>329</v>
      </c>
      <c r="AC20" s="896" t="s">
        <v>341</v>
      </c>
      <c r="AD20" s="1077" t="s">
        <v>34</v>
      </c>
      <c r="AE20" s="736"/>
      <c r="AF20" s="736"/>
      <c r="AG20" s="736"/>
      <c r="AH20" s="736"/>
      <c r="AI20" s="736"/>
      <c r="AJ20" s="736"/>
      <c r="AK20" s="736"/>
      <c r="AL20" s="774"/>
      <c r="AM20" s="90"/>
      <c r="AN20" s="442" t="s">
        <v>329</v>
      </c>
      <c r="AO20" s="896" t="s">
        <v>330</v>
      </c>
      <c r="AP20" s="1077" t="s">
        <v>34</v>
      </c>
      <c r="AQ20" s="383">
        <v>2289.958</v>
      </c>
      <c r="AR20" s="923">
        <v>2191.257</v>
      </c>
      <c r="AS20" s="1053"/>
      <c r="AT20" s="384"/>
      <c r="AV20" s="442" t="s">
        <v>329</v>
      </c>
      <c r="AW20" s="896" t="s">
        <v>341</v>
      </c>
      <c r="AX20" s="1077" t="s">
        <v>34</v>
      </c>
      <c r="AY20" s="392">
        <v>405.7263892349863</v>
      </c>
      <c r="AZ20" s="392">
        <v>642.1108992691452</v>
      </c>
      <c r="BA20" s="392">
        <v>137.9519032372821</v>
      </c>
      <c r="BB20" s="393">
        <v>159.96206896551723</v>
      </c>
      <c r="BC20" s="1099" t="str">
        <f t="shared" si="0"/>
        <v>ACCEPT</v>
      </c>
      <c r="BD20" s="1099" t="str">
        <f t="shared" si="1"/>
        <v>ACCEPT</v>
      </c>
      <c r="BF20" s="442" t="s">
        <v>329</v>
      </c>
      <c r="BG20" s="896" t="s">
        <v>341</v>
      </c>
      <c r="BH20" s="1077" t="s">
        <v>34</v>
      </c>
      <c r="BI20" s="392" t="str">
        <f>IF(ISTEXT(AY20),IF('EU1 ExtraEU Trade'!AW19=0,"INTRA-EU","CHECK")," ")</f>
        <v> </v>
      </c>
      <c r="BJ20" s="392" t="str">
        <f>IF(ISTEXT(AZ20),IF('EU1 ExtraEU Trade'!AX19=0,"INTRA-EU","CHECK")," ")</f>
        <v> </v>
      </c>
      <c r="BK20" s="392" t="str">
        <f>IF(ISTEXT(BA20),IF('EU1 ExtraEU Trade'!AY19=0,"INTRA-EU","CHECK")," ")</f>
        <v> </v>
      </c>
      <c r="BL20" s="393" t="str">
        <f>IF(ISTEXT(BB20),IF('EU1 ExtraEU Trade'!AZ19=0,"INTRA-EU","CHECK")," ")</f>
        <v> </v>
      </c>
    </row>
    <row r="21" spans="1:64" s="79" customFormat="1" ht="15" customHeight="1">
      <c r="A21" s="1078">
        <v>4</v>
      </c>
      <c r="B21" s="896" t="s">
        <v>331</v>
      </c>
      <c r="C21" s="1076" t="s">
        <v>302</v>
      </c>
      <c r="D21" s="874">
        <v>8.701</v>
      </c>
      <c r="E21" s="874">
        <v>5942.869</v>
      </c>
      <c r="F21" s="874">
        <v>17.341</v>
      </c>
      <c r="G21" s="874">
        <v>10770.703</v>
      </c>
      <c r="H21" s="874">
        <v>394.909</v>
      </c>
      <c r="I21" s="874">
        <v>253264.249</v>
      </c>
      <c r="J21" s="874">
        <v>320.479</v>
      </c>
      <c r="K21" s="874">
        <v>195155.985</v>
      </c>
      <c r="L21" s="876"/>
      <c r="M21" s="877"/>
      <c r="N21" s="753"/>
      <c r="O21" s="754"/>
      <c r="P21" s="878"/>
      <c r="Q21" s="878"/>
      <c r="R21" s="878"/>
      <c r="S21" s="879"/>
      <c r="T21" s="880" t="s">
        <v>421</v>
      </c>
      <c r="U21" s="8" t="s">
        <v>421</v>
      </c>
      <c r="V21" s="8" t="s">
        <v>421</v>
      </c>
      <c r="W21" s="8" t="s">
        <v>421</v>
      </c>
      <c r="X21" s="880" t="s">
        <v>421</v>
      </c>
      <c r="Y21" s="8" t="s">
        <v>421</v>
      </c>
      <c r="Z21" s="8" t="s">
        <v>421</v>
      </c>
      <c r="AA21" s="881" t="s">
        <v>421</v>
      </c>
      <c r="AB21" s="1078">
        <v>4</v>
      </c>
      <c r="AC21" s="896" t="s">
        <v>331</v>
      </c>
      <c r="AD21" s="1076" t="s">
        <v>302</v>
      </c>
      <c r="AE21" s="891">
        <v>0</v>
      </c>
      <c r="AF21" s="891">
        <v>0</v>
      </c>
      <c r="AG21" s="891">
        <v>0</v>
      </c>
      <c r="AH21" s="891">
        <v>0</v>
      </c>
      <c r="AI21" s="891">
        <v>0</v>
      </c>
      <c r="AJ21" s="891">
        <v>0</v>
      </c>
      <c r="AK21" s="891">
        <v>0</v>
      </c>
      <c r="AL21" s="892">
        <v>0</v>
      </c>
      <c r="AM21" s="90"/>
      <c r="AN21" s="1078">
        <v>4</v>
      </c>
      <c r="AO21" s="896" t="s">
        <v>331</v>
      </c>
      <c r="AP21" s="1076" t="s">
        <v>302</v>
      </c>
      <c r="AQ21" s="383">
        <v>343.79200000000003</v>
      </c>
      <c r="AR21" s="923">
        <v>596.8620000000001</v>
      </c>
      <c r="AS21" s="1053"/>
      <c r="AT21" s="384"/>
      <c r="AV21" s="1078">
        <v>4</v>
      </c>
      <c r="AW21" s="896" t="s">
        <v>331</v>
      </c>
      <c r="AX21" s="1076" t="s">
        <v>302</v>
      </c>
      <c r="AY21" s="392">
        <v>683.0098839213882</v>
      </c>
      <c r="AZ21" s="392">
        <v>621.1119889279742</v>
      </c>
      <c r="BA21" s="392">
        <v>641.3230617686606</v>
      </c>
      <c r="BB21" s="393">
        <v>608.9509297021021</v>
      </c>
      <c r="BC21" s="1099" t="str">
        <f t="shared" si="0"/>
        <v>ACCEPT</v>
      </c>
      <c r="BD21" s="1099" t="str">
        <f t="shared" si="1"/>
        <v>ACCEPT</v>
      </c>
      <c r="BF21" s="1078">
        <v>4</v>
      </c>
      <c r="BG21" s="896" t="s">
        <v>331</v>
      </c>
      <c r="BH21" s="1076" t="s">
        <v>302</v>
      </c>
      <c r="BI21" s="392" t="str">
        <f>IF(ISTEXT(AY21),IF('EU1 ExtraEU Trade'!AW20=0,"INTRA-EU","CHECK")," ")</f>
        <v> </v>
      </c>
      <c r="BJ21" s="392" t="str">
        <f>IF(ISTEXT(AZ21),IF('EU1 ExtraEU Trade'!AX20=0,"INTRA-EU","CHECK")," ")</f>
        <v> </v>
      </c>
      <c r="BK21" s="392" t="str">
        <f>IF(ISTEXT(BA21),IF('EU1 ExtraEU Trade'!AY20=0,"INTRA-EU","CHECK")," ")</f>
        <v> </v>
      </c>
      <c r="BL21" s="393" t="str">
        <f>IF(ISTEXT(BB21),IF('EU1 ExtraEU Trade'!AZ20=0,"INTRA-EU","CHECK")," ")</f>
        <v> </v>
      </c>
    </row>
    <row r="22" spans="1:64" s="79" customFormat="1" ht="15" customHeight="1">
      <c r="A22" s="442" t="s">
        <v>193</v>
      </c>
      <c r="B22" s="1075" t="s">
        <v>368</v>
      </c>
      <c r="C22" s="614" t="s">
        <v>302</v>
      </c>
      <c r="D22" s="874">
        <v>8.147</v>
      </c>
      <c r="E22" s="874">
        <v>5510.985</v>
      </c>
      <c r="F22" s="874">
        <v>13.83</v>
      </c>
      <c r="G22" s="874">
        <v>8995.729</v>
      </c>
      <c r="H22" s="874">
        <v>323.325</v>
      </c>
      <c r="I22" s="874">
        <v>216323.924</v>
      </c>
      <c r="J22" s="874">
        <v>261.106</v>
      </c>
      <c r="K22" s="875">
        <v>165881.707</v>
      </c>
      <c r="L22" s="876"/>
      <c r="M22" s="877"/>
      <c r="N22" s="753"/>
      <c r="O22" s="754"/>
      <c r="P22" s="878"/>
      <c r="Q22" s="878"/>
      <c r="R22" s="878"/>
      <c r="S22" s="879"/>
      <c r="T22" s="880"/>
      <c r="U22" s="8"/>
      <c r="V22" s="8"/>
      <c r="W22" s="8"/>
      <c r="X22" s="880"/>
      <c r="Y22" s="8"/>
      <c r="Z22" s="8"/>
      <c r="AA22" s="881"/>
      <c r="AB22" s="442" t="s">
        <v>193</v>
      </c>
      <c r="AC22" s="1075" t="s">
        <v>332</v>
      </c>
      <c r="AD22" s="614" t="s">
        <v>302</v>
      </c>
      <c r="AE22" s="739"/>
      <c r="AF22" s="739"/>
      <c r="AG22" s="739"/>
      <c r="AH22" s="739"/>
      <c r="AI22" s="739"/>
      <c r="AJ22" s="739"/>
      <c r="AK22" s="739"/>
      <c r="AL22" s="775"/>
      <c r="AM22" s="90"/>
      <c r="AN22" s="442" t="s">
        <v>193</v>
      </c>
      <c r="AO22" s="1075" t="s">
        <v>332</v>
      </c>
      <c r="AP22" s="614" t="s">
        <v>302</v>
      </c>
      <c r="AQ22" s="383">
        <v>234.82200000000006</v>
      </c>
      <c r="AR22" s="923">
        <v>452.72400000000005</v>
      </c>
      <c r="AS22" s="1053"/>
      <c r="AT22" s="384"/>
      <c r="AV22" s="442" t="s">
        <v>193</v>
      </c>
      <c r="AW22" s="1075" t="s">
        <v>332</v>
      </c>
      <c r="AX22" s="614" t="s">
        <v>302</v>
      </c>
      <c r="AY22" s="392">
        <v>676.4434761261814</v>
      </c>
      <c r="AZ22" s="392">
        <v>650.4503976861894</v>
      </c>
      <c r="BA22" s="392">
        <v>669.0603077398903</v>
      </c>
      <c r="BB22" s="393">
        <v>635.304079569217</v>
      </c>
      <c r="BC22" s="1099" t="str">
        <f t="shared" si="0"/>
        <v>ACCEPT</v>
      </c>
      <c r="BD22" s="1099" t="str">
        <f t="shared" si="1"/>
        <v>ACCEPT</v>
      </c>
      <c r="BF22" s="442" t="s">
        <v>193</v>
      </c>
      <c r="BG22" s="1075" t="s">
        <v>332</v>
      </c>
      <c r="BH22" s="614" t="s">
        <v>302</v>
      </c>
      <c r="BI22" s="392" t="str">
        <f>IF(ISTEXT(AY22),IF('EU1 ExtraEU Trade'!AW21=0,"INTRA-EU","CHECK")," ")</f>
        <v> </v>
      </c>
      <c r="BJ22" s="392" t="str">
        <f>IF(ISTEXT(AZ22),IF('EU1 ExtraEU Trade'!AX21=0,"INTRA-EU","CHECK")," ")</f>
        <v> </v>
      </c>
      <c r="BK22" s="392" t="str">
        <f>IF(ISTEXT(BA22),IF('EU1 ExtraEU Trade'!AY21=0,"INTRA-EU","CHECK")," ")</f>
        <v> </v>
      </c>
      <c r="BL22" s="393" t="str">
        <f>IF(ISTEXT(BB22),IF('EU1 ExtraEU Trade'!AZ21=0,"INTRA-EU","CHECK")," ")</f>
        <v> </v>
      </c>
    </row>
    <row r="23" spans="1:64" s="79" customFormat="1" ht="15" customHeight="1">
      <c r="A23" s="442" t="s">
        <v>333</v>
      </c>
      <c r="B23" s="1075" t="s">
        <v>369</v>
      </c>
      <c r="C23" s="614" t="s">
        <v>302</v>
      </c>
      <c r="D23" s="874">
        <v>0.554</v>
      </c>
      <c r="E23" s="874">
        <v>431.884</v>
      </c>
      <c r="F23" s="874">
        <v>3.511</v>
      </c>
      <c r="G23" s="874">
        <v>1774.974</v>
      </c>
      <c r="H23" s="874">
        <v>71.584</v>
      </c>
      <c r="I23" s="874">
        <v>36940.325</v>
      </c>
      <c r="J23" s="874">
        <v>59.373</v>
      </c>
      <c r="K23" s="875">
        <v>29274.278</v>
      </c>
      <c r="L23" s="876"/>
      <c r="M23" s="877"/>
      <c r="N23" s="753"/>
      <c r="O23" s="754"/>
      <c r="P23" s="878"/>
      <c r="Q23" s="878"/>
      <c r="R23" s="878"/>
      <c r="S23" s="879"/>
      <c r="T23" s="880"/>
      <c r="U23" s="8"/>
      <c r="V23" s="8"/>
      <c r="W23" s="8"/>
      <c r="X23" s="880"/>
      <c r="Y23" s="8"/>
      <c r="Z23" s="8"/>
      <c r="AA23" s="881"/>
      <c r="AB23" s="442" t="s">
        <v>333</v>
      </c>
      <c r="AC23" s="1075" t="s">
        <v>334</v>
      </c>
      <c r="AD23" s="614" t="s">
        <v>302</v>
      </c>
      <c r="AE23" s="739"/>
      <c r="AF23" s="739"/>
      <c r="AG23" s="739"/>
      <c r="AH23" s="739"/>
      <c r="AI23" s="739"/>
      <c r="AJ23" s="739"/>
      <c r="AK23" s="739"/>
      <c r="AL23" s="775"/>
      <c r="AM23" s="90"/>
      <c r="AN23" s="442" t="s">
        <v>333</v>
      </c>
      <c r="AO23" s="1075" t="s">
        <v>334</v>
      </c>
      <c r="AP23" s="614" t="s">
        <v>302</v>
      </c>
      <c r="AQ23" s="383">
        <v>108.97</v>
      </c>
      <c r="AR23" s="923">
        <v>144.138</v>
      </c>
      <c r="AS23" s="1053"/>
      <c r="AT23" s="384"/>
      <c r="AV23" s="442" t="s">
        <v>333</v>
      </c>
      <c r="AW23" s="1075" t="s">
        <v>334</v>
      </c>
      <c r="AX23" s="614" t="s">
        <v>302</v>
      </c>
      <c r="AY23" s="392">
        <v>779.5740072202166</v>
      </c>
      <c r="AZ23" s="392">
        <v>505.5465679293648</v>
      </c>
      <c r="BA23" s="392">
        <v>516.0416433839964</v>
      </c>
      <c r="BB23" s="393">
        <v>493.0570798174254</v>
      </c>
      <c r="BC23" s="1099" t="str">
        <f t="shared" si="0"/>
        <v>ACCEPT</v>
      </c>
      <c r="BD23" s="1099" t="str">
        <f t="shared" si="1"/>
        <v>ACCEPT</v>
      </c>
      <c r="BF23" s="442" t="s">
        <v>333</v>
      </c>
      <c r="BG23" s="1075" t="s">
        <v>334</v>
      </c>
      <c r="BH23" s="614" t="s">
        <v>302</v>
      </c>
      <c r="BI23" s="392" t="str">
        <f>IF(ISTEXT(AY23),IF('EU1 ExtraEU Trade'!AW22=0,"INTRA-EU","CHECK")," ")</f>
        <v> </v>
      </c>
      <c r="BJ23" s="392" t="str">
        <f>IF(ISTEXT(AZ23),IF('EU1 ExtraEU Trade'!AX22=0,"INTRA-EU","CHECK")," ")</f>
        <v> </v>
      </c>
      <c r="BK23" s="392" t="str">
        <f>IF(ISTEXT(BA23),IF('EU1 ExtraEU Trade'!AY22=0,"INTRA-EU","CHECK")," ")</f>
        <v> </v>
      </c>
      <c r="BL23" s="393" t="str">
        <f>IF(ISTEXT(BB23),IF('EU1 ExtraEU Trade'!AZ22=0,"INTRA-EU","CHECK")," ")</f>
        <v> </v>
      </c>
    </row>
    <row r="24" spans="1:64" s="380" customFormat="1" ht="15" customHeight="1">
      <c r="A24" s="903">
        <v>5</v>
      </c>
      <c r="B24" s="436" t="s">
        <v>248</v>
      </c>
      <c r="C24" s="862" t="s">
        <v>34</v>
      </c>
      <c r="D24" s="309">
        <v>142.157</v>
      </c>
      <c r="E24" s="309">
        <v>175646.641</v>
      </c>
      <c r="F24" s="309">
        <v>329.96299999999997</v>
      </c>
      <c r="G24" s="309">
        <v>337301.155</v>
      </c>
      <c r="H24" s="309">
        <v>2741.432</v>
      </c>
      <c r="I24" s="309">
        <v>2798716.4299999997</v>
      </c>
      <c r="J24" s="309">
        <v>2032.23</v>
      </c>
      <c r="K24" s="863">
        <v>2167266.443</v>
      </c>
      <c r="L24" s="885" t="s">
        <v>421</v>
      </c>
      <c r="M24" s="886" t="s">
        <v>421</v>
      </c>
      <c r="N24" s="887" t="s">
        <v>421</v>
      </c>
      <c r="O24" s="888" t="s">
        <v>421</v>
      </c>
      <c r="P24" s="889" t="s">
        <v>421</v>
      </c>
      <c r="Q24" s="889" t="s">
        <v>421</v>
      </c>
      <c r="R24" s="889" t="s">
        <v>421</v>
      </c>
      <c r="S24" s="890" t="s">
        <v>421</v>
      </c>
      <c r="T24" s="866" t="s">
        <v>421</v>
      </c>
      <c r="U24" s="729" t="s">
        <v>421</v>
      </c>
      <c r="V24" s="729" t="s">
        <v>421</v>
      </c>
      <c r="W24" s="729" t="s">
        <v>421</v>
      </c>
      <c r="X24" s="866" t="s">
        <v>421</v>
      </c>
      <c r="Y24" s="729" t="s">
        <v>421</v>
      </c>
      <c r="Z24" s="729" t="s">
        <v>421</v>
      </c>
      <c r="AA24" s="867" t="s">
        <v>421</v>
      </c>
      <c r="AB24" s="904">
        <v>5</v>
      </c>
      <c r="AC24" s="905" t="s">
        <v>248</v>
      </c>
      <c r="AD24" s="77" t="s">
        <v>196</v>
      </c>
      <c r="AE24" s="891">
        <v>0</v>
      </c>
      <c r="AF24" s="891">
        <v>0</v>
      </c>
      <c r="AG24" s="891">
        <v>0</v>
      </c>
      <c r="AH24" s="891">
        <v>0</v>
      </c>
      <c r="AI24" s="891">
        <v>0</v>
      </c>
      <c r="AJ24" s="891">
        <v>0</v>
      </c>
      <c r="AK24" s="891">
        <v>0</v>
      </c>
      <c r="AL24" s="892">
        <v>0</v>
      </c>
      <c r="AM24" s="870"/>
      <c r="AN24" s="226">
        <v>5</v>
      </c>
      <c r="AO24" s="905" t="s">
        <v>248</v>
      </c>
      <c r="AP24" s="77" t="s">
        <v>196</v>
      </c>
      <c r="AQ24" s="383">
        <v>3336.536</v>
      </c>
      <c r="AR24" s="923">
        <v>2947.2400000000002</v>
      </c>
      <c r="AS24" s="1053"/>
      <c r="AT24" s="384"/>
      <c r="AV24" s="906">
        <v>5</v>
      </c>
      <c r="AW24" s="905" t="s">
        <v>248</v>
      </c>
      <c r="AX24" s="193" t="s">
        <v>141</v>
      </c>
      <c r="AY24" s="392">
        <v>1235.5820747483415</v>
      </c>
      <c r="AZ24" s="392">
        <v>1022.2393268336149</v>
      </c>
      <c r="BA24" s="392">
        <v>1020.8958055498002</v>
      </c>
      <c r="BB24" s="393">
        <v>1066.4474213056592</v>
      </c>
      <c r="BC24" s="1099" t="str">
        <f t="shared" si="0"/>
        <v>ACCEPT</v>
      </c>
      <c r="BD24" s="1099" t="str">
        <f t="shared" si="1"/>
        <v>ACCEPT</v>
      </c>
      <c r="BF24" s="906">
        <v>5</v>
      </c>
      <c r="BG24" s="905" t="s">
        <v>248</v>
      </c>
      <c r="BH24" s="193" t="s">
        <v>141</v>
      </c>
      <c r="BI24" s="392" t="str">
        <f>IF(ISTEXT(AY24),IF('EU1 ExtraEU Trade'!AW21=0,"INTRA-EU","CHECK")," ")</f>
        <v> </v>
      </c>
      <c r="BJ24" s="392" t="str">
        <f>IF(ISTEXT(AZ24),IF('EU1 ExtraEU Trade'!AX21=0,"INTRA-EU","CHECK")," ")</f>
        <v> </v>
      </c>
      <c r="BK24" s="392" t="str">
        <f>IF(ISTEXT(BA24),IF('EU1 ExtraEU Trade'!AY21=0,"INTRA-EU","CHECK")," ")</f>
        <v> </v>
      </c>
      <c r="BL24" s="393" t="str">
        <f>IF(ISTEXT(BB24),IF('EU1 ExtraEU Trade'!AZ21=0,"INTRA-EU","CHECK")," ")</f>
        <v> </v>
      </c>
    </row>
    <row r="25" spans="1:64" s="79" customFormat="1" ht="15" customHeight="1">
      <c r="A25" s="871" t="s">
        <v>227</v>
      </c>
      <c r="B25" s="437" t="s">
        <v>201</v>
      </c>
      <c r="C25" s="893" t="s">
        <v>34</v>
      </c>
      <c r="D25" s="874">
        <v>88.665</v>
      </c>
      <c r="E25" s="874">
        <v>58948.469</v>
      </c>
      <c r="F25" s="874">
        <v>240.861</v>
      </c>
      <c r="G25" s="874">
        <v>170377.908</v>
      </c>
      <c r="H25" s="874">
        <v>1935.656</v>
      </c>
      <c r="I25" s="874">
        <v>1676062.966</v>
      </c>
      <c r="J25" s="874">
        <v>1404.848</v>
      </c>
      <c r="K25" s="875">
        <v>1244591.78</v>
      </c>
      <c r="L25" s="876"/>
      <c r="M25" s="877"/>
      <c r="N25" s="753"/>
      <c r="O25" s="754"/>
      <c r="P25" s="878"/>
      <c r="Q25" s="878"/>
      <c r="R25" s="878"/>
      <c r="S25" s="879"/>
      <c r="T25" s="880" t="s">
        <v>421</v>
      </c>
      <c r="U25" s="8" t="s">
        <v>421</v>
      </c>
      <c r="V25" s="8" t="s">
        <v>421</v>
      </c>
      <c r="W25" s="8" t="s">
        <v>421</v>
      </c>
      <c r="X25" s="880" t="s">
        <v>421</v>
      </c>
      <c r="Y25" s="8" t="s">
        <v>421</v>
      </c>
      <c r="Z25" s="8" t="s">
        <v>421</v>
      </c>
      <c r="AA25" s="881" t="s">
        <v>421</v>
      </c>
      <c r="AB25" s="2" t="s">
        <v>227</v>
      </c>
      <c r="AC25" s="19" t="s">
        <v>201</v>
      </c>
      <c r="AD25" s="77" t="s">
        <v>196</v>
      </c>
      <c r="AE25" s="736"/>
      <c r="AF25" s="736"/>
      <c r="AG25" s="736"/>
      <c r="AH25" s="736"/>
      <c r="AI25" s="736"/>
      <c r="AJ25" s="736"/>
      <c r="AK25" s="736"/>
      <c r="AL25" s="774"/>
      <c r="AM25" s="90" t="s">
        <v>197</v>
      </c>
      <c r="AN25" s="226" t="s">
        <v>227</v>
      </c>
      <c r="AO25" s="19" t="s">
        <v>201</v>
      </c>
      <c r="AP25" s="77" t="s">
        <v>196</v>
      </c>
      <c r="AQ25" s="383">
        <v>2752.718</v>
      </c>
      <c r="AR25" s="923">
        <v>2522.773</v>
      </c>
      <c r="AS25" s="1053"/>
      <c r="AT25" s="384"/>
      <c r="AV25" s="316" t="s">
        <v>227</v>
      </c>
      <c r="AW25" s="19" t="s">
        <v>201</v>
      </c>
      <c r="AX25" s="193" t="s">
        <v>141</v>
      </c>
      <c r="AY25" s="392">
        <v>664.8448542265832</v>
      </c>
      <c r="AZ25" s="392">
        <v>707.3702591951375</v>
      </c>
      <c r="BA25" s="392">
        <v>865.8888593841054</v>
      </c>
      <c r="BB25" s="393">
        <v>885.9262923818093</v>
      </c>
      <c r="BC25" s="1099" t="str">
        <f t="shared" si="0"/>
        <v>ACCEPT</v>
      </c>
      <c r="BD25" s="1099" t="str">
        <f t="shared" si="1"/>
        <v>ACCEPT</v>
      </c>
      <c r="BF25" s="316" t="s">
        <v>227</v>
      </c>
      <c r="BG25" s="19" t="s">
        <v>201</v>
      </c>
      <c r="BH25" s="193" t="s">
        <v>141</v>
      </c>
      <c r="BI25" s="392" t="str">
        <f>IF(ISTEXT(AY25),IF('EU1 ExtraEU Trade'!AW24=0,"INTRA-EU","CHECK")," ")</f>
        <v> </v>
      </c>
      <c r="BJ25" s="392" t="str">
        <f>IF(ISTEXT(AZ25),IF('EU1 ExtraEU Trade'!AX24=0,"INTRA-EU","CHECK")," ")</f>
        <v> </v>
      </c>
      <c r="BK25" s="392" t="str">
        <f>IF(ISTEXT(BA25),IF('EU1 ExtraEU Trade'!AY24=0,"INTRA-EU","CHECK")," ")</f>
        <v> </v>
      </c>
      <c r="BL25" s="393" t="str">
        <f>IF(ISTEXT(BB25),IF('EU1 ExtraEU Trade'!AZ24=0,"INTRA-EU","CHECK")," ")</f>
        <v> </v>
      </c>
    </row>
    <row r="26" spans="1:64" s="79" customFormat="1" ht="15" customHeight="1">
      <c r="A26" s="871" t="s">
        <v>295</v>
      </c>
      <c r="B26" s="437" t="s">
        <v>202</v>
      </c>
      <c r="C26" s="893" t="s">
        <v>34</v>
      </c>
      <c r="D26" s="874">
        <v>53.492</v>
      </c>
      <c r="E26" s="874">
        <v>116698.172</v>
      </c>
      <c r="F26" s="874">
        <v>89.102</v>
      </c>
      <c r="G26" s="874">
        <v>166923.247</v>
      </c>
      <c r="H26" s="874">
        <v>805.776</v>
      </c>
      <c r="I26" s="874">
        <v>1122653.464</v>
      </c>
      <c r="J26" s="874">
        <v>627.382</v>
      </c>
      <c r="K26" s="875">
        <v>922674.663</v>
      </c>
      <c r="L26" s="876"/>
      <c r="M26" s="877"/>
      <c r="N26" s="753"/>
      <c r="O26" s="754"/>
      <c r="P26" s="878"/>
      <c r="Q26" s="878"/>
      <c r="R26" s="878"/>
      <c r="S26" s="879"/>
      <c r="T26" s="880" t="s">
        <v>421</v>
      </c>
      <c r="U26" s="8" t="s">
        <v>421</v>
      </c>
      <c r="V26" s="8" t="s">
        <v>421</v>
      </c>
      <c r="W26" s="8" t="s">
        <v>421</v>
      </c>
      <c r="X26" s="880" t="s">
        <v>421</v>
      </c>
      <c r="Y26" s="8" t="s">
        <v>421</v>
      </c>
      <c r="Z26" s="8" t="s">
        <v>421</v>
      </c>
      <c r="AA26" s="881" t="s">
        <v>421</v>
      </c>
      <c r="AB26" s="2" t="s">
        <v>295</v>
      </c>
      <c r="AC26" s="19" t="s">
        <v>202</v>
      </c>
      <c r="AD26" s="77" t="s">
        <v>196</v>
      </c>
      <c r="AE26" s="736"/>
      <c r="AF26" s="736"/>
      <c r="AG26" s="736"/>
      <c r="AH26" s="736"/>
      <c r="AI26" s="736"/>
      <c r="AJ26" s="736"/>
      <c r="AK26" s="736"/>
      <c r="AL26" s="774"/>
      <c r="AM26" s="90"/>
      <c r="AN26" s="226" t="s">
        <v>295</v>
      </c>
      <c r="AO26" s="19" t="s">
        <v>202</v>
      </c>
      <c r="AP26" s="77" t="s">
        <v>196</v>
      </c>
      <c r="AQ26" s="394">
        <v>583.8180000000001</v>
      </c>
      <c r="AR26" s="923">
        <v>424.467</v>
      </c>
      <c r="AS26" s="1053"/>
      <c r="AT26" s="384"/>
      <c r="AV26" s="316" t="s">
        <v>295</v>
      </c>
      <c r="AW26" s="19" t="s">
        <v>202</v>
      </c>
      <c r="AX26" s="193" t="s">
        <v>141</v>
      </c>
      <c r="AY26" s="392">
        <v>2181.6004636207285</v>
      </c>
      <c r="AZ26" s="392">
        <v>1873.3950640838589</v>
      </c>
      <c r="BA26" s="392">
        <v>1393.2575107722246</v>
      </c>
      <c r="BB26" s="393">
        <v>1470.6744264260053</v>
      </c>
      <c r="BC26" s="1099" t="str">
        <f t="shared" si="0"/>
        <v>ACCEPT</v>
      </c>
      <c r="BD26" s="1099" t="str">
        <f t="shared" si="1"/>
        <v>ACCEPT</v>
      </c>
      <c r="BF26" s="316" t="s">
        <v>295</v>
      </c>
      <c r="BG26" s="19" t="s">
        <v>202</v>
      </c>
      <c r="BH26" s="193" t="s">
        <v>141</v>
      </c>
      <c r="BI26" s="392" t="str">
        <f>IF(ISTEXT(AY26),IF('EU1 ExtraEU Trade'!AW25=0,"INTRA-EU","CHECK")," ")</f>
        <v> </v>
      </c>
      <c r="BJ26" s="392" t="str">
        <f>IF(ISTEXT(AZ26),IF('EU1 ExtraEU Trade'!AX25=0,"INTRA-EU","CHECK")," ")</f>
        <v> </v>
      </c>
      <c r="BK26" s="392" t="str">
        <f>IF(ISTEXT(BA26),IF('EU1 ExtraEU Trade'!AY25=0,"INTRA-EU","CHECK")," ")</f>
        <v> </v>
      </c>
      <c r="BL26" s="393" t="str">
        <f>IF(ISTEXT(BB26),IF('EU1 ExtraEU Trade'!AZ25=0,"INTRA-EU","CHECK")," ")</f>
        <v> </v>
      </c>
    </row>
    <row r="27" spans="1:64" s="79" customFormat="1" ht="15" customHeight="1">
      <c r="A27" s="894" t="s">
        <v>15</v>
      </c>
      <c r="B27" s="438" t="s">
        <v>308</v>
      </c>
      <c r="C27" s="872" t="s">
        <v>34</v>
      </c>
      <c r="D27" s="874">
        <v>2.095</v>
      </c>
      <c r="E27" s="874">
        <v>7143.429</v>
      </c>
      <c r="F27" s="874">
        <v>2.089</v>
      </c>
      <c r="G27" s="874">
        <v>8306.579</v>
      </c>
      <c r="H27" s="874">
        <v>0.052</v>
      </c>
      <c r="I27" s="874">
        <v>52.058</v>
      </c>
      <c r="J27" s="874">
        <v>0.289</v>
      </c>
      <c r="K27" s="875">
        <v>1392.163</v>
      </c>
      <c r="L27" s="876"/>
      <c r="M27" s="877"/>
      <c r="N27" s="753"/>
      <c r="O27" s="754"/>
      <c r="P27" s="878"/>
      <c r="Q27" s="878"/>
      <c r="R27" s="878"/>
      <c r="S27" s="879"/>
      <c r="T27" s="880" t="s">
        <v>421</v>
      </c>
      <c r="U27" s="8" t="s">
        <v>421</v>
      </c>
      <c r="V27" s="8" t="s">
        <v>421</v>
      </c>
      <c r="W27" s="8" t="s">
        <v>421</v>
      </c>
      <c r="X27" s="880" t="s">
        <v>421</v>
      </c>
      <c r="Y27" s="8" t="s">
        <v>421</v>
      </c>
      <c r="Z27" s="8" t="s">
        <v>421</v>
      </c>
      <c r="AA27" s="881" t="s">
        <v>421</v>
      </c>
      <c r="AB27" s="3" t="s">
        <v>15</v>
      </c>
      <c r="AC27" s="20" t="s">
        <v>308</v>
      </c>
      <c r="AD27" s="77" t="s">
        <v>196</v>
      </c>
      <c r="AE27" s="739" t="s">
        <v>421</v>
      </c>
      <c r="AF27" s="739" t="s">
        <v>421</v>
      </c>
      <c r="AG27" s="739" t="s">
        <v>421</v>
      </c>
      <c r="AH27" s="739" t="s">
        <v>421</v>
      </c>
      <c r="AI27" s="739" t="s">
        <v>421</v>
      </c>
      <c r="AJ27" s="739" t="s">
        <v>421</v>
      </c>
      <c r="AK27" s="739" t="s">
        <v>421</v>
      </c>
      <c r="AL27" s="907" t="s">
        <v>421</v>
      </c>
      <c r="AM27" s="90"/>
      <c r="AN27" s="225" t="s">
        <v>15</v>
      </c>
      <c r="AO27" s="20" t="s">
        <v>308</v>
      </c>
      <c r="AP27" s="77" t="s">
        <v>196</v>
      </c>
      <c r="AQ27" s="394">
        <v>2.043</v>
      </c>
      <c r="AR27" s="923">
        <v>1.8</v>
      </c>
      <c r="AS27" s="1053"/>
      <c r="AT27" s="384"/>
      <c r="AV27" s="317" t="s">
        <v>15</v>
      </c>
      <c r="AW27" s="20" t="s">
        <v>308</v>
      </c>
      <c r="AX27" s="193" t="s">
        <v>141</v>
      </c>
      <c r="AY27" s="392">
        <v>3409.7513126491644</v>
      </c>
      <c r="AZ27" s="392">
        <v>3976.342269028243</v>
      </c>
      <c r="BA27" s="392">
        <v>1001.1153846153846</v>
      </c>
      <c r="BB27" s="393">
        <v>4817.173010380623</v>
      </c>
      <c r="BC27" s="1099" t="str">
        <f t="shared" si="0"/>
        <v>ACCEPT</v>
      </c>
      <c r="BD27" s="1099" t="str">
        <f t="shared" si="1"/>
        <v>CHECK</v>
      </c>
      <c r="BF27" s="317" t="s">
        <v>15</v>
      </c>
      <c r="BG27" s="20" t="s">
        <v>308</v>
      </c>
      <c r="BH27" s="193" t="s">
        <v>141</v>
      </c>
      <c r="BI27" s="392" t="str">
        <f>IF(ISTEXT(AY27),IF('EU1 ExtraEU Trade'!AW26=0,"INTRA-EU","CHECK")," ")</f>
        <v> </v>
      </c>
      <c r="BJ27" s="392" t="str">
        <f>IF(ISTEXT(AZ27),IF('EU1 ExtraEU Trade'!AX26=0,"INTRA-EU","CHECK")," ")</f>
        <v> </v>
      </c>
      <c r="BK27" s="392" t="str">
        <f>IF(ISTEXT(BA27),IF('EU1 ExtraEU Trade'!AY26=0,"INTRA-EU","CHECK")," ")</f>
        <v> </v>
      </c>
      <c r="BL27" s="393" t="str">
        <f>IF(ISTEXT(BB27),IF('EU1 ExtraEU Trade'!AZ26=0,"INTRA-EU","CHECK")," ")</f>
        <v> </v>
      </c>
    </row>
    <row r="28" spans="1:64" s="380" customFormat="1" ht="15" customHeight="1">
      <c r="A28" s="861">
        <v>6</v>
      </c>
      <c r="B28" s="428" t="s">
        <v>250</v>
      </c>
      <c r="C28" s="883" t="s">
        <v>34</v>
      </c>
      <c r="D28" s="309">
        <v>515.169</v>
      </c>
      <c r="E28" s="309">
        <v>952087.59</v>
      </c>
      <c r="F28" s="309">
        <v>724.374</v>
      </c>
      <c r="G28" s="309">
        <v>1158718.545</v>
      </c>
      <c r="H28" s="309">
        <v>2715.496</v>
      </c>
      <c r="I28" s="309">
        <v>2984367.047</v>
      </c>
      <c r="J28" s="309">
        <v>3545.967</v>
      </c>
      <c r="K28" s="863">
        <v>3603385.756</v>
      </c>
      <c r="L28" s="885" t="s">
        <v>421</v>
      </c>
      <c r="M28" s="886" t="s">
        <v>421</v>
      </c>
      <c r="N28" s="887" t="s">
        <v>421</v>
      </c>
      <c r="O28" s="888" t="s">
        <v>421</v>
      </c>
      <c r="P28" s="889" t="s">
        <v>421</v>
      </c>
      <c r="Q28" s="889" t="s">
        <v>421</v>
      </c>
      <c r="R28" s="889" t="s">
        <v>421</v>
      </c>
      <c r="S28" s="890" t="s">
        <v>421</v>
      </c>
      <c r="T28" s="866" t="s">
        <v>421</v>
      </c>
      <c r="U28" s="729" t="s">
        <v>421</v>
      </c>
      <c r="V28" s="729" t="s">
        <v>421</v>
      </c>
      <c r="W28" s="729" t="s">
        <v>421</v>
      </c>
      <c r="X28" s="866" t="s">
        <v>421</v>
      </c>
      <c r="Y28" s="729" t="s">
        <v>421</v>
      </c>
      <c r="Z28" s="729" t="s">
        <v>421</v>
      </c>
      <c r="AA28" s="867" t="s">
        <v>421</v>
      </c>
      <c r="AB28" s="2">
        <v>6</v>
      </c>
      <c r="AC28" s="16" t="s">
        <v>250</v>
      </c>
      <c r="AD28" s="77" t="s">
        <v>196</v>
      </c>
      <c r="AE28" s="891">
        <v>0</v>
      </c>
      <c r="AF28" s="891">
        <v>0</v>
      </c>
      <c r="AG28" s="891">
        <v>0</v>
      </c>
      <c r="AH28" s="891">
        <v>0</v>
      </c>
      <c r="AI28" s="891">
        <v>0</v>
      </c>
      <c r="AJ28" s="891">
        <v>-4.656612873077393E-10</v>
      </c>
      <c r="AK28" s="891">
        <v>0</v>
      </c>
      <c r="AL28" s="892">
        <v>0</v>
      </c>
      <c r="AM28" s="870"/>
      <c r="AN28" s="226">
        <v>6</v>
      </c>
      <c r="AO28" s="16" t="s">
        <v>250</v>
      </c>
      <c r="AP28" s="77" t="s">
        <v>196</v>
      </c>
      <c r="AQ28" s="383">
        <v>3799.745</v>
      </c>
      <c r="AR28" s="923">
        <v>1754.3159999999993</v>
      </c>
      <c r="AS28" s="1053"/>
      <c r="AT28" s="384"/>
      <c r="AV28" s="316">
        <v>6</v>
      </c>
      <c r="AW28" s="16" t="s">
        <v>250</v>
      </c>
      <c r="AX28" s="193" t="s">
        <v>141</v>
      </c>
      <c r="AY28" s="388">
        <v>1848.1073007110288</v>
      </c>
      <c r="AZ28" s="388">
        <v>1599.6136595184255</v>
      </c>
      <c r="BA28" s="388">
        <v>1099.0136045127665</v>
      </c>
      <c r="BB28" s="389">
        <v>1016.1926932766154</v>
      </c>
      <c r="BC28" s="1099" t="str">
        <f t="shared" si="0"/>
        <v>ACCEPT</v>
      </c>
      <c r="BD28" s="1099" t="str">
        <f t="shared" si="1"/>
        <v>ACCEPT</v>
      </c>
      <c r="BF28" s="316">
        <v>6</v>
      </c>
      <c r="BG28" s="16" t="s">
        <v>250</v>
      </c>
      <c r="BH28" s="193" t="s">
        <v>141</v>
      </c>
      <c r="BI28" s="388" t="str">
        <f>IF(ISTEXT(AY28),IF('EU1 ExtraEU Trade'!AW27=0,"INTRA-EU","CHECK")," ")</f>
        <v> </v>
      </c>
      <c r="BJ28" s="388" t="str">
        <f>IF(ISTEXT(AZ28),IF('EU1 ExtraEU Trade'!AX27=0,"INTRA-EU","CHECK")," ")</f>
        <v> </v>
      </c>
      <c r="BK28" s="388" t="str">
        <f>IF(ISTEXT(BA28),IF('EU1 ExtraEU Trade'!AY27=0,"INTRA-EU","CHECK")," ")</f>
        <v> </v>
      </c>
      <c r="BL28" s="389" t="str">
        <f>IF(ISTEXT(BB28),IF('EU1 ExtraEU Trade'!AZ27=0,"INTRA-EU","CHECK")," ")</f>
        <v> </v>
      </c>
    </row>
    <row r="29" spans="1:64" s="380" customFormat="1" ht="15" customHeight="1">
      <c r="A29" s="861" t="s">
        <v>161</v>
      </c>
      <c r="B29" s="882" t="s">
        <v>249</v>
      </c>
      <c r="C29" s="862" t="s">
        <v>34</v>
      </c>
      <c r="D29" s="309">
        <v>34.84</v>
      </c>
      <c r="E29" s="309">
        <v>137106.62399999998</v>
      </c>
      <c r="F29" s="309">
        <v>31.875</v>
      </c>
      <c r="G29" s="309">
        <v>120279.02799999999</v>
      </c>
      <c r="H29" s="309">
        <v>84.224</v>
      </c>
      <c r="I29" s="309">
        <v>386844.247</v>
      </c>
      <c r="J29" s="309">
        <v>85.643</v>
      </c>
      <c r="K29" s="863">
        <v>386558.891</v>
      </c>
      <c r="L29" s="885" t="s">
        <v>421</v>
      </c>
      <c r="M29" s="886" t="s">
        <v>421</v>
      </c>
      <c r="N29" s="887" t="s">
        <v>421</v>
      </c>
      <c r="O29" s="888" t="s">
        <v>421</v>
      </c>
      <c r="P29" s="889" t="s">
        <v>421</v>
      </c>
      <c r="Q29" s="889" t="s">
        <v>421</v>
      </c>
      <c r="R29" s="889" t="s">
        <v>421</v>
      </c>
      <c r="S29" s="890" t="s">
        <v>421</v>
      </c>
      <c r="T29" s="866" t="s">
        <v>421</v>
      </c>
      <c r="U29" s="729" t="s">
        <v>421</v>
      </c>
      <c r="V29" s="729" t="s">
        <v>421</v>
      </c>
      <c r="W29" s="729" t="s">
        <v>421</v>
      </c>
      <c r="X29" s="866" t="s">
        <v>421</v>
      </c>
      <c r="Y29" s="729" t="s">
        <v>421</v>
      </c>
      <c r="Z29" s="729" t="s">
        <v>421</v>
      </c>
      <c r="AA29" s="867" t="s">
        <v>421</v>
      </c>
      <c r="AB29" s="2" t="s">
        <v>161</v>
      </c>
      <c r="AC29" s="19" t="s">
        <v>249</v>
      </c>
      <c r="AD29" s="77" t="s">
        <v>196</v>
      </c>
      <c r="AE29" s="868">
        <v>0</v>
      </c>
      <c r="AF29" s="868">
        <v>0</v>
      </c>
      <c r="AG29" s="868">
        <v>0</v>
      </c>
      <c r="AH29" s="868">
        <v>0</v>
      </c>
      <c r="AI29" s="868">
        <v>0</v>
      </c>
      <c r="AJ29" s="868">
        <v>0</v>
      </c>
      <c r="AK29" s="868">
        <v>0</v>
      </c>
      <c r="AL29" s="869">
        <v>0</v>
      </c>
      <c r="AM29" s="870"/>
      <c r="AN29" s="226" t="s">
        <v>161</v>
      </c>
      <c r="AO29" s="19" t="s">
        <v>249</v>
      </c>
      <c r="AP29" s="77" t="s">
        <v>196</v>
      </c>
      <c r="AQ29" s="396">
        <v>58.248000000000005</v>
      </c>
      <c r="AR29" s="923">
        <v>130.588</v>
      </c>
      <c r="AS29" s="1053"/>
      <c r="AT29" s="384"/>
      <c r="AV29" s="316">
        <v>6.1</v>
      </c>
      <c r="AW29" s="19" t="s">
        <v>249</v>
      </c>
      <c r="AX29" s="193" t="s">
        <v>141</v>
      </c>
      <c r="AY29" s="392">
        <v>3935.3221584385756</v>
      </c>
      <c r="AZ29" s="392">
        <v>3773.459701960784</v>
      </c>
      <c r="BA29" s="392">
        <v>4593.040546637538</v>
      </c>
      <c r="BB29" s="393">
        <v>4513.607545275154</v>
      </c>
      <c r="BC29" s="1099" t="str">
        <f t="shared" si="0"/>
        <v>ACCEPT</v>
      </c>
      <c r="BD29" s="1099" t="str">
        <f t="shared" si="1"/>
        <v>ACCEPT</v>
      </c>
      <c r="BF29" s="316">
        <v>6.1</v>
      </c>
      <c r="BG29" s="19" t="s">
        <v>249</v>
      </c>
      <c r="BH29" s="193" t="s">
        <v>141</v>
      </c>
      <c r="BI29" s="392" t="str">
        <f>IF(ISTEXT(AY29),IF('EU1 ExtraEU Trade'!AW28=0,"INTRA-EU","CHECK")," ")</f>
        <v> </v>
      </c>
      <c r="BJ29" s="392" t="str">
        <f>IF(ISTEXT(AZ29),IF('EU1 ExtraEU Trade'!AX28=0,"INTRA-EU","CHECK")," ")</f>
        <v> </v>
      </c>
      <c r="BK29" s="392" t="str">
        <f>IF(ISTEXT(BA29),IF('EU1 ExtraEU Trade'!AY28=0,"INTRA-EU","CHECK")," ")</f>
        <v> </v>
      </c>
      <c r="BL29" s="393" t="str">
        <f>IF(ISTEXT(BB29),IF('EU1 ExtraEU Trade'!AZ28=0,"INTRA-EU","CHECK")," ")</f>
        <v> </v>
      </c>
    </row>
    <row r="30" spans="1:64" s="79" customFormat="1" ht="15" customHeight="1">
      <c r="A30" s="871" t="s">
        <v>228</v>
      </c>
      <c r="B30" s="431" t="s">
        <v>201</v>
      </c>
      <c r="C30" s="893" t="s">
        <v>34</v>
      </c>
      <c r="D30" s="874">
        <v>1.631</v>
      </c>
      <c r="E30" s="874">
        <v>2541.376</v>
      </c>
      <c r="F30" s="874">
        <v>3.166</v>
      </c>
      <c r="G30" s="874">
        <v>7612.867</v>
      </c>
      <c r="H30" s="874">
        <v>6.979</v>
      </c>
      <c r="I30" s="874">
        <v>15783.359</v>
      </c>
      <c r="J30" s="874">
        <v>8.945</v>
      </c>
      <c r="K30" s="875">
        <v>20822.112</v>
      </c>
      <c r="L30" s="876"/>
      <c r="M30" s="877"/>
      <c r="N30" s="753"/>
      <c r="O30" s="754"/>
      <c r="P30" s="878"/>
      <c r="Q30" s="878"/>
      <c r="R30" s="878"/>
      <c r="S30" s="879"/>
      <c r="T30" s="880" t="s">
        <v>421</v>
      </c>
      <c r="U30" s="8" t="s">
        <v>421</v>
      </c>
      <c r="V30" s="8" t="s">
        <v>421</v>
      </c>
      <c r="W30" s="8" t="s">
        <v>421</v>
      </c>
      <c r="X30" s="880" t="s">
        <v>421</v>
      </c>
      <c r="Y30" s="8" t="s">
        <v>421</v>
      </c>
      <c r="Z30" s="8" t="s">
        <v>421</v>
      </c>
      <c r="AA30" s="881" t="s">
        <v>421</v>
      </c>
      <c r="AB30" s="2" t="s">
        <v>228</v>
      </c>
      <c r="AC30" s="17" t="s">
        <v>201</v>
      </c>
      <c r="AD30" s="77" t="s">
        <v>196</v>
      </c>
      <c r="AE30" s="736"/>
      <c r="AF30" s="736"/>
      <c r="AG30" s="736"/>
      <c r="AH30" s="736"/>
      <c r="AI30" s="736"/>
      <c r="AJ30" s="736"/>
      <c r="AK30" s="736"/>
      <c r="AL30" s="774"/>
      <c r="AM30" s="90"/>
      <c r="AN30" s="226" t="s">
        <v>228</v>
      </c>
      <c r="AO30" s="17" t="s">
        <v>201</v>
      </c>
      <c r="AP30" s="77" t="s">
        <v>196</v>
      </c>
      <c r="AQ30" s="383" t="s">
        <v>424</v>
      </c>
      <c r="AR30" s="923">
        <v>-5.779</v>
      </c>
      <c r="AS30" s="1053"/>
      <c r="AT30" s="384"/>
      <c r="AV30" s="316" t="s">
        <v>228</v>
      </c>
      <c r="AW30" s="17" t="s">
        <v>201</v>
      </c>
      <c r="AX30" s="193" t="s">
        <v>141</v>
      </c>
      <c r="AY30" s="392">
        <v>1558.170447578173</v>
      </c>
      <c r="AZ30" s="392">
        <v>2404.569488313329</v>
      </c>
      <c r="BA30" s="392">
        <v>2261.550222094856</v>
      </c>
      <c r="BB30" s="393">
        <v>2327.793404136389</v>
      </c>
      <c r="BC30" s="1099" t="str">
        <f t="shared" si="0"/>
        <v>ACCEPT</v>
      </c>
      <c r="BD30" s="1099" t="str">
        <f t="shared" si="1"/>
        <v>ACCEPT</v>
      </c>
      <c r="BF30" s="316" t="s">
        <v>228</v>
      </c>
      <c r="BG30" s="17" t="s">
        <v>201</v>
      </c>
      <c r="BH30" s="193" t="s">
        <v>141</v>
      </c>
      <c r="BI30" s="392" t="str">
        <f>IF(ISTEXT(AY30),IF('EU1 ExtraEU Trade'!AW29=0,"INTRA-EU","CHECK")," ")</f>
        <v> </v>
      </c>
      <c r="BJ30" s="392" t="str">
        <f>IF(ISTEXT(AZ30),IF('EU1 ExtraEU Trade'!AX29=0,"INTRA-EU","CHECK")," ")</f>
        <v> </v>
      </c>
      <c r="BK30" s="392" t="str">
        <f>IF(ISTEXT(BA30),IF('EU1 ExtraEU Trade'!AY29=0,"INTRA-EU","CHECK")," ")</f>
        <v> </v>
      </c>
      <c r="BL30" s="393" t="str">
        <f>IF(ISTEXT(BB30),IF('EU1 ExtraEU Trade'!AZ29=0,"INTRA-EU","CHECK")," ")</f>
        <v> </v>
      </c>
    </row>
    <row r="31" spans="1:64" s="79" customFormat="1" ht="15" customHeight="1">
      <c r="A31" s="871" t="s">
        <v>297</v>
      </c>
      <c r="B31" s="431" t="s">
        <v>202</v>
      </c>
      <c r="C31" s="893" t="s">
        <v>34</v>
      </c>
      <c r="D31" s="874">
        <v>33.209</v>
      </c>
      <c r="E31" s="874">
        <v>134565.248</v>
      </c>
      <c r="F31" s="874">
        <v>28.709</v>
      </c>
      <c r="G31" s="874">
        <v>112666.161</v>
      </c>
      <c r="H31" s="874">
        <v>77.245</v>
      </c>
      <c r="I31" s="874">
        <v>371060.888</v>
      </c>
      <c r="J31" s="874">
        <v>76.698</v>
      </c>
      <c r="K31" s="875">
        <v>365736.779</v>
      </c>
      <c r="L31" s="876"/>
      <c r="M31" s="877"/>
      <c r="N31" s="753"/>
      <c r="O31" s="754"/>
      <c r="P31" s="878"/>
      <c r="Q31" s="878"/>
      <c r="R31" s="878"/>
      <c r="S31" s="879"/>
      <c r="T31" s="880" t="s">
        <v>421</v>
      </c>
      <c r="U31" s="8" t="s">
        <v>421</v>
      </c>
      <c r="V31" s="8" t="s">
        <v>421</v>
      </c>
      <c r="W31" s="8" t="s">
        <v>421</v>
      </c>
      <c r="X31" s="880" t="s">
        <v>421</v>
      </c>
      <c r="Y31" s="8" t="s">
        <v>421</v>
      </c>
      <c r="Z31" s="8" t="s">
        <v>421</v>
      </c>
      <c r="AA31" s="881" t="s">
        <v>421</v>
      </c>
      <c r="AB31" s="2" t="s">
        <v>297</v>
      </c>
      <c r="AC31" s="17" t="s">
        <v>202</v>
      </c>
      <c r="AD31" s="77" t="s">
        <v>196</v>
      </c>
      <c r="AE31" s="736"/>
      <c r="AF31" s="736"/>
      <c r="AG31" s="736"/>
      <c r="AH31" s="736"/>
      <c r="AI31" s="736"/>
      <c r="AJ31" s="736"/>
      <c r="AK31" s="736"/>
      <c r="AL31" s="774"/>
      <c r="AM31" s="90"/>
      <c r="AN31" s="226" t="s">
        <v>297</v>
      </c>
      <c r="AO31" s="17" t="s">
        <v>202</v>
      </c>
      <c r="AP31" s="77" t="s">
        <v>196</v>
      </c>
      <c r="AQ31" s="383">
        <v>4.6910000000000025</v>
      </c>
      <c r="AR31" s="923">
        <v>2.01100000000001</v>
      </c>
      <c r="AS31" s="1053"/>
      <c r="AT31" s="384"/>
      <c r="AV31" s="316" t="s">
        <v>297</v>
      </c>
      <c r="AW31" s="17" t="s">
        <v>202</v>
      </c>
      <c r="AX31" s="193" t="s">
        <v>141</v>
      </c>
      <c r="AY31" s="392">
        <v>4052.0716673190996</v>
      </c>
      <c r="AZ31" s="392">
        <v>3924.4195548434286</v>
      </c>
      <c r="BA31" s="392">
        <v>4803.6881092627345</v>
      </c>
      <c r="BB31" s="393">
        <v>4768.530848262015</v>
      </c>
      <c r="BC31" s="1099" t="str">
        <f t="shared" si="0"/>
        <v>ACCEPT</v>
      </c>
      <c r="BD31" s="1099" t="str">
        <f t="shared" si="1"/>
        <v>ACCEPT</v>
      </c>
      <c r="BF31" s="316" t="s">
        <v>297</v>
      </c>
      <c r="BG31" s="17" t="s">
        <v>202</v>
      </c>
      <c r="BH31" s="193" t="s">
        <v>141</v>
      </c>
      <c r="BI31" s="392" t="str">
        <f>IF(ISTEXT(AY31),IF('EU1 ExtraEU Trade'!AW30=0,"INTRA-EU","CHECK")," ")</f>
        <v> </v>
      </c>
      <c r="BJ31" s="392" t="str">
        <f>IF(ISTEXT(AZ31),IF('EU1 ExtraEU Trade'!AX30=0,"INTRA-EU","CHECK")," ")</f>
        <v> </v>
      </c>
      <c r="BK31" s="392" t="str">
        <f>IF(ISTEXT(BA31),IF('EU1 ExtraEU Trade'!AY30=0,"INTRA-EU","CHECK")," ")</f>
        <v> </v>
      </c>
      <c r="BL31" s="393" t="str">
        <f>IF(ISTEXT(BB31),IF('EU1 ExtraEU Trade'!AZ30=0,"INTRA-EU","CHECK")," ")</f>
        <v> </v>
      </c>
    </row>
    <row r="32" spans="1:64" s="79" customFormat="1" ht="15" customHeight="1" thickBot="1">
      <c r="A32" s="908" t="s">
        <v>16</v>
      </c>
      <c r="B32" s="433" t="s">
        <v>308</v>
      </c>
      <c r="C32" s="872" t="s">
        <v>34</v>
      </c>
      <c r="D32" s="874">
        <v>20.494</v>
      </c>
      <c r="E32" s="874">
        <v>37213.417</v>
      </c>
      <c r="F32" s="874">
        <v>14.1</v>
      </c>
      <c r="G32" s="874">
        <v>25525.602</v>
      </c>
      <c r="H32" s="874">
        <v>0.161</v>
      </c>
      <c r="I32" s="874">
        <v>1305.965</v>
      </c>
      <c r="J32" s="874">
        <v>0.143</v>
      </c>
      <c r="K32" s="875">
        <v>1183.953</v>
      </c>
      <c r="L32" s="876"/>
      <c r="M32" s="877"/>
      <c r="N32" s="753"/>
      <c r="O32" s="754"/>
      <c r="P32" s="878"/>
      <c r="Q32" s="878"/>
      <c r="R32" s="878"/>
      <c r="S32" s="879"/>
      <c r="T32" s="880" t="s">
        <v>421</v>
      </c>
      <c r="U32" s="8" t="s">
        <v>421</v>
      </c>
      <c r="V32" s="8" t="s">
        <v>421</v>
      </c>
      <c r="W32" s="8" t="s">
        <v>421</v>
      </c>
      <c r="X32" s="880" t="s">
        <v>421</v>
      </c>
      <c r="Y32" s="8" t="s">
        <v>421</v>
      </c>
      <c r="Z32" s="8" t="s">
        <v>421</v>
      </c>
      <c r="AA32" s="881" t="s">
        <v>421</v>
      </c>
      <c r="AB32" s="14" t="s">
        <v>16</v>
      </c>
      <c r="AC32" s="18" t="s">
        <v>308</v>
      </c>
      <c r="AD32" s="77" t="s">
        <v>196</v>
      </c>
      <c r="AE32" s="736" t="s">
        <v>421</v>
      </c>
      <c r="AF32" s="736" t="s">
        <v>421</v>
      </c>
      <c r="AG32" s="736" t="s">
        <v>421</v>
      </c>
      <c r="AH32" s="736" t="s">
        <v>421</v>
      </c>
      <c r="AI32" s="736" t="s">
        <v>421</v>
      </c>
      <c r="AJ32" s="736" t="s">
        <v>421</v>
      </c>
      <c r="AK32" s="736" t="s">
        <v>421</v>
      </c>
      <c r="AL32" s="774" t="s">
        <v>421</v>
      </c>
      <c r="AM32" s="90"/>
      <c r="AN32" s="226" t="s">
        <v>16</v>
      </c>
      <c r="AO32" s="18" t="s">
        <v>308</v>
      </c>
      <c r="AP32" s="77" t="s">
        <v>196</v>
      </c>
      <c r="AQ32" s="383">
        <v>20.333</v>
      </c>
      <c r="AR32" s="923">
        <v>13.956999999999999</v>
      </c>
      <c r="AS32" s="1053"/>
      <c r="AT32" s="384"/>
      <c r="AV32" s="318" t="s">
        <v>16</v>
      </c>
      <c r="AW32" s="45" t="s">
        <v>308</v>
      </c>
      <c r="AX32" s="193" t="s">
        <v>141</v>
      </c>
      <c r="AY32" s="397">
        <v>1815.8200936859569</v>
      </c>
      <c r="AZ32" s="397">
        <v>1810.3263829787234</v>
      </c>
      <c r="BA32" s="397">
        <v>8111.583850931676</v>
      </c>
      <c r="BB32" s="398">
        <v>8279.391608391608</v>
      </c>
      <c r="BC32" s="1099" t="str">
        <f t="shared" si="0"/>
        <v>ACCEPT</v>
      </c>
      <c r="BD32" s="1099" t="str">
        <f t="shared" si="1"/>
        <v>ACCEPT</v>
      </c>
      <c r="BF32" s="318" t="s">
        <v>16</v>
      </c>
      <c r="BG32" s="45" t="s">
        <v>308</v>
      </c>
      <c r="BH32" s="193" t="s">
        <v>141</v>
      </c>
      <c r="BI32" s="397" t="str">
        <f>IF(ISTEXT(AY32),IF('EU1 ExtraEU Trade'!AW31=0,"INTRA-EU","CHECK")," ")</f>
        <v> </v>
      </c>
      <c r="BJ32" s="397" t="str">
        <f>IF(ISTEXT(AZ32),IF('EU1 ExtraEU Trade'!AX31=0,"INTRA-EU","CHECK")," ")</f>
        <v> </v>
      </c>
      <c r="BK32" s="397" t="str">
        <f>IF(ISTEXT(BA32),IF('EU1 ExtraEU Trade'!AY31=0,"INTRA-EU","CHECK")," ")</f>
        <v> </v>
      </c>
      <c r="BL32" s="398" t="str">
        <f>IF(ISTEXT(BB32),IF('EU1 ExtraEU Trade'!AZ31=0,"INTRA-EU","CHECK")," ")</f>
        <v> </v>
      </c>
    </row>
    <row r="33" spans="1:64" s="380" customFormat="1" ht="15" customHeight="1">
      <c r="A33" s="861" t="s">
        <v>162</v>
      </c>
      <c r="B33" s="882" t="s">
        <v>252</v>
      </c>
      <c r="C33" s="883" t="s">
        <v>34</v>
      </c>
      <c r="D33" s="309">
        <v>77.321</v>
      </c>
      <c r="E33" s="309">
        <v>142646.723</v>
      </c>
      <c r="F33" s="309">
        <v>85.54599999999999</v>
      </c>
      <c r="G33" s="309">
        <v>147794.10100000002</v>
      </c>
      <c r="H33" s="309">
        <v>159.316</v>
      </c>
      <c r="I33" s="309">
        <v>367443.714</v>
      </c>
      <c r="J33" s="309">
        <v>143.571</v>
      </c>
      <c r="K33" s="863">
        <v>330554.39</v>
      </c>
      <c r="L33" s="885" t="s">
        <v>421</v>
      </c>
      <c r="M33" s="886" t="s">
        <v>421</v>
      </c>
      <c r="N33" s="887" t="s">
        <v>421</v>
      </c>
      <c r="O33" s="888" t="s">
        <v>421</v>
      </c>
      <c r="P33" s="889" t="s">
        <v>421</v>
      </c>
      <c r="Q33" s="889" t="s">
        <v>421</v>
      </c>
      <c r="R33" s="889" t="s">
        <v>421</v>
      </c>
      <c r="S33" s="890" t="s">
        <v>421</v>
      </c>
      <c r="T33" s="866" t="s">
        <v>421</v>
      </c>
      <c r="U33" s="729" t="s">
        <v>421</v>
      </c>
      <c r="V33" s="729" t="s">
        <v>421</v>
      </c>
      <c r="W33" s="729" t="s">
        <v>421</v>
      </c>
      <c r="X33" s="866" t="s">
        <v>421</v>
      </c>
      <c r="Y33" s="729" t="s">
        <v>421</v>
      </c>
      <c r="Z33" s="729" t="s">
        <v>421</v>
      </c>
      <c r="AA33" s="867" t="s">
        <v>421</v>
      </c>
      <c r="AB33" s="2" t="s">
        <v>162</v>
      </c>
      <c r="AC33" s="19" t="s">
        <v>252</v>
      </c>
      <c r="AD33" s="77" t="s">
        <v>196</v>
      </c>
      <c r="AE33" s="891">
        <v>0</v>
      </c>
      <c r="AF33" s="891">
        <v>0</v>
      </c>
      <c r="AG33" s="891">
        <v>0</v>
      </c>
      <c r="AH33" s="891">
        <v>0</v>
      </c>
      <c r="AI33" s="891">
        <v>0</v>
      </c>
      <c r="AJ33" s="891">
        <v>0</v>
      </c>
      <c r="AK33" s="891">
        <v>0</v>
      </c>
      <c r="AL33" s="892">
        <v>0</v>
      </c>
      <c r="AM33" s="870"/>
      <c r="AN33" s="226" t="s">
        <v>162</v>
      </c>
      <c r="AO33" s="19" t="s">
        <v>252</v>
      </c>
      <c r="AP33" s="77" t="s">
        <v>196</v>
      </c>
      <c r="AQ33" s="383">
        <v>234.17599999999996</v>
      </c>
      <c r="AR33" s="923">
        <v>126.393</v>
      </c>
      <c r="AS33" s="1053"/>
      <c r="AT33" s="384"/>
      <c r="AV33" s="316">
        <v>6.2</v>
      </c>
      <c r="AW33" s="19" t="s">
        <v>252</v>
      </c>
      <c r="AX33" s="193" t="s">
        <v>141</v>
      </c>
      <c r="AY33" s="388">
        <v>1844.863917952432</v>
      </c>
      <c r="AZ33" s="388">
        <v>1727.6564772169363</v>
      </c>
      <c r="BA33" s="388">
        <v>2306.3829998242486</v>
      </c>
      <c r="BB33" s="389">
        <v>2302.3757583355973</v>
      </c>
      <c r="BC33" s="1099" t="str">
        <f t="shared" si="0"/>
        <v>ACCEPT</v>
      </c>
      <c r="BD33" s="1099" t="str">
        <f t="shared" si="1"/>
        <v>ACCEPT</v>
      </c>
      <c r="BF33" s="316">
        <v>6.2</v>
      </c>
      <c r="BG33" s="19" t="s">
        <v>252</v>
      </c>
      <c r="BH33" s="193" t="s">
        <v>141</v>
      </c>
      <c r="BI33" s="388" t="str">
        <f>IF(ISTEXT(AY33),IF('EU1 ExtraEU Trade'!AW32=0,"INTRA-EU","CHECK")," ")</f>
        <v> </v>
      </c>
      <c r="BJ33" s="388" t="str">
        <f>IF(ISTEXT(AZ33),IF('EU1 ExtraEU Trade'!AX32=0,"INTRA-EU","CHECK")," ")</f>
        <v> </v>
      </c>
      <c r="BK33" s="388" t="str">
        <f>IF(ISTEXT(BA33),IF('EU1 ExtraEU Trade'!AY32=0,"INTRA-EU","CHECK")," ")</f>
        <v> </v>
      </c>
      <c r="BL33" s="389" t="str">
        <f>IF(ISTEXT(BB33),IF('EU1 ExtraEU Trade'!AZ32=0,"INTRA-EU","CHECK")," ")</f>
        <v> </v>
      </c>
    </row>
    <row r="34" spans="1:64" s="79" customFormat="1" ht="15" customHeight="1">
      <c r="A34" s="871" t="s">
        <v>229</v>
      </c>
      <c r="B34" s="431" t="s">
        <v>201</v>
      </c>
      <c r="C34" s="893" t="s">
        <v>34</v>
      </c>
      <c r="D34" s="874">
        <v>15.734</v>
      </c>
      <c r="E34" s="874">
        <v>34801.229</v>
      </c>
      <c r="F34" s="874">
        <v>21.914</v>
      </c>
      <c r="G34" s="874">
        <v>47401.069</v>
      </c>
      <c r="H34" s="874">
        <v>14.29</v>
      </c>
      <c r="I34" s="874">
        <v>42787.387</v>
      </c>
      <c r="J34" s="874">
        <v>15.817</v>
      </c>
      <c r="K34" s="875">
        <v>38873.411</v>
      </c>
      <c r="L34" s="876"/>
      <c r="M34" s="877"/>
      <c r="N34" s="753"/>
      <c r="O34" s="754"/>
      <c r="P34" s="878"/>
      <c r="Q34" s="878"/>
      <c r="R34" s="878"/>
      <c r="S34" s="879"/>
      <c r="T34" s="880" t="s">
        <v>421</v>
      </c>
      <c r="U34" s="8" t="s">
        <v>421</v>
      </c>
      <c r="V34" s="8" t="s">
        <v>421</v>
      </c>
      <c r="W34" s="8" t="s">
        <v>421</v>
      </c>
      <c r="X34" s="880" t="s">
        <v>421</v>
      </c>
      <c r="Y34" s="8" t="s">
        <v>421</v>
      </c>
      <c r="Z34" s="8" t="s">
        <v>421</v>
      </c>
      <c r="AA34" s="881" t="s">
        <v>421</v>
      </c>
      <c r="AB34" s="2" t="s">
        <v>229</v>
      </c>
      <c r="AC34" s="17" t="s">
        <v>201</v>
      </c>
      <c r="AD34" s="77" t="s">
        <v>196</v>
      </c>
      <c r="AE34" s="736"/>
      <c r="AF34" s="736"/>
      <c r="AG34" s="736"/>
      <c r="AH34" s="736"/>
      <c r="AI34" s="736"/>
      <c r="AJ34" s="736"/>
      <c r="AK34" s="736"/>
      <c r="AL34" s="774"/>
      <c r="AM34" s="90"/>
      <c r="AN34" s="226" t="s">
        <v>229</v>
      </c>
      <c r="AO34" s="17" t="s">
        <v>201</v>
      </c>
      <c r="AP34" s="77" t="s">
        <v>196</v>
      </c>
      <c r="AQ34" s="383">
        <v>24.658</v>
      </c>
      <c r="AR34" s="923">
        <v>29.604999999999997</v>
      </c>
      <c r="AS34" s="1053"/>
      <c r="AT34" s="384"/>
      <c r="AV34" s="316" t="s">
        <v>229</v>
      </c>
      <c r="AW34" s="17" t="s">
        <v>201</v>
      </c>
      <c r="AX34" s="193" t="s">
        <v>141</v>
      </c>
      <c r="AY34" s="392">
        <v>2211.8487987797125</v>
      </c>
      <c r="AZ34" s="392">
        <v>2163.0496029935202</v>
      </c>
      <c r="BA34" s="392">
        <v>2994.2188243526944</v>
      </c>
      <c r="BB34" s="393">
        <v>2457.6981096288805</v>
      </c>
      <c r="BC34" s="1099" t="str">
        <f t="shared" si="0"/>
        <v>ACCEPT</v>
      </c>
      <c r="BD34" s="1099" t="str">
        <f t="shared" si="1"/>
        <v>ACCEPT</v>
      </c>
      <c r="BF34" s="316" t="s">
        <v>229</v>
      </c>
      <c r="BG34" s="17" t="s">
        <v>201</v>
      </c>
      <c r="BH34" s="193" t="s">
        <v>141</v>
      </c>
      <c r="BI34" s="392" t="str">
        <f>IF(ISTEXT(AY34),IF('EU1 ExtraEU Trade'!AW33=0,"INTRA-EU","CHECK")," ")</f>
        <v> </v>
      </c>
      <c r="BJ34" s="392" t="str">
        <f>IF(ISTEXT(AZ34),IF('EU1 ExtraEU Trade'!AX33=0,"INTRA-EU","CHECK")," ")</f>
        <v> </v>
      </c>
      <c r="BK34" s="392" t="str">
        <f>IF(ISTEXT(BA34),IF('EU1 ExtraEU Trade'!AY33=0,"INTRA-EU","CHECK")," ")</f>
        <v> </v>
      </c>
      <c r="BL34" s="393" t="str">
        <f>IF(ISTEXT(BB34),IF('EU1 ExtraEU Trade'!AZ33=0,"INTRA-EU","CHECK")," ")</f>
        <v> </v>
      </c>
    </row>
    <row r="35" spans="1:64" s="79" customFormat="1" ht="15" customHeight="1">
      <c r="A35" s="871" t="s">
        <v>298</v>
      </c>
      <c r="B35" s="431" t="s">
        <v>202</v>
      </c>
      <c r="C35" s="893" t="s">
        <v>34</v>
      </c>
      <c r="D35" s="874">
        <v>61.587</v>
      </c>
      <c r="E35" s="874">
        <v>107845.494</v>
      </c>
      <c r="F35" s="874">
        <v>63.632</v>
      </c>
      <c r="G35" s="874">
        <v>100393.032</v>
      </c>
      <c r="H35" s="874">
        <v>145.026</v>
      </c>
      <c r="I35" s="874">
        <v>324656.327</v>
      </c>
      <c r="J35" s="874">
        <v>127.754</v>
      </c>
      <c r="K35" s="875">
        <v>291680.979</v>
      </c>
      <c r="L35" s="876"/>
      <c r="M35" s="877"/>
      <c r="N35" s="753"/>
      <c r="O35" s="754"/>
      <c r="P35" s="878"/>
      <c r="Q35" s="878"/>
      <c r="R35" s="878"/>
      <c r="S35" s="879"/>
      <c r="T35" s="880" t="s">
        <v>421</v>
      </c>
      <c r="U35" s="8" t="s">
        <v>421</v>
      </c>
      <c r="V35" s="8" t="s">
        <v>421</v>
      </c>
      <c r="W35" s="8" t="s">
        <v>421</v>
      </c>
      <c r="X35" s="880" t="s">
        <v>421</v>
      </c>
      <c r="Y35" s="8" t="s">
        <v>421</v>
      </c>
      <c r="Z35" s="8" t="s">
        <v>421</v>
      </c>
      <c r="AA35" s="881" t="s">
        <v>421</v>
      </c>
      <c r="AB35" s="2" t="s">
        <v>298</v>
      </c>
      <c r="AC35" s="17" t="s">
        <v>202</v>
      </c>
      <c r="AD35" s="77" t="s">
        <v>196</v>
      </c>
      <c r="AE35" s="736"/>
      <c r="AF35" s="736"/>
      <c r="AG35" s="736"/>
      <c r="AH35" s="736"/>
      <c r="AI35" s="736"/>
      <c r="AJ35" s="736"/>
      <c r="AK35" s="736"/>
      <c r="AL35" s="774"/>
      <c r="AM35" s="90"/>
      <c r="AN35" s="226" t="s">
        <v>298</v>
      </c>
      <c r="AO35" s="17" t="s">
        <v>202</v>
      </c>
      <c r="AP35" s="77" t="s">
        <v>196</v>
      </c>
      <c r="AQ35" s="383" t="s">
        <v>425</v>
      </c>
      <c r="AR35" s="923">
        <v>-64.12200000000001</v>
      </c>
      <c r="AS35" s="1053"/>
      <c r="AT35" s="384"/>
      <c r="AV35" s="316" t="s">
        <v>298</v>
      </c>
      <c r="AW35" s="17" t="s">
        <v>202</v>
      </c>
      <c r="AX35" s="193" t="s">
        <v>141</v>
      </c>
      <c r="AY35" s="392">
        <v>1751.108090993229</v>
      </c>
      <c r="AZ35" s="392">
        <v>1577.712974603973</v>
      </c>
      <c r="BA35" s="392">
        <v>2238.607746197233</v>
      </c>
      <c r="BB35" s="393">
        <v>2283.1455688275905</v>
      </c>
      <c r="BC35" s="1099" t="str">
        <f t="shared" si="0"/>
        <v>ACCEPT</v>
      </c>
      <c r="BD35" s="1099" t="str">
        <f t="shared" si="1"/>
        <v>ACCEPT</v>
      </c>
      <c r="BF35" s="316" t="s">
        <v>298</v>
      </c>
      <c r="BG35" s="17" t="s">
        <v>202</v>
      </c>
      <c r="BH35" s="193" t="s">
        <v>141</v>
      </c>
      <c r="BI35" s="392" t="str">
        <f>IF(ISTEXT(AY35),IF('EU1 ExtraEU Trade'!AW34=0,"INTRA-EU","CHECK")," ")</f>
        <v> </v>
      </c>
      <c r="BJ35" s="392" t="str">
        <f>IF(ISTEXT(AZ35),IF('EU1 ExtraEU Trade'!AX34=0,"INTRA-EU","CHECK")," ")</f>
        <v> </v>
      </c>
      <c r="BK35" s="392" t="str">
        <f>IF(ISTEXT(BA35),IF('EU1 ExtraEU Trade'!AY34=0,"INTRA-EU","CHECK")," ")</f>
        <v> </v>
      </c>
      <c r="BL35" s="393" t="str">
        <f>IF(ISTEXT(BB35),IF('EU1 ExtraEU Trade'!AZ34=0,"INTRA-EU","CHECK")," ")</f>
        <v> </v>
      </c>
    </row>
    <row r="36" spans="1:64" s="79" customFormat="1" ht="15" customHeight="1" thickBot="1">
      <c r="A36" s="871" t="s">
        <v>17</v>
      </c>
      <c r="B36" s="433" t="s">
        <v>308</v>
      </c>
      <c r="C36" s="872" t="s">
        <v>34</v>
      </c>
      <c r="D36" s="874">
        <v>2.116</v>
      </c>
      <c r="E36" s="874">
        <v>5421.249</v>
      </c>
      <c r="F36" s="874">
        <v>2.287</v>
      </c>
      <c r="G36" s="874">
        <v>5875.586</v>
      </c>
      <c r="H36" s="874">
        <v>10.157</v>
      </c>
      <c r="I36" s="874">
        <v>20159.046</v>
      </c>
      <c r="J36" s="874">
        <v>4.445</v>
      </c>
      <c r="K36" s="875">
        <v>9471.068</v>
      </c>
      <c r="L36" s="876"/>
      <c r="M36" s="877"/>
      <c r="N36" s="753"/>
      <c r="O36" s="754"/>
      <c r="P36" s="878"/>
      <c r="Q36" s="878"/>
      <c r="R36" s="878"/>
      <c r="S36" s="879"/>
      <c r="T36" s="880" t="s">
        <v>421</v>
      </c>
      <c r="U36" s="8" t="s">
        <v>421</v>
      </c>
      <c r="V36" s="8" t="s">
        <v>421</v>
      </c>
      <c r="W36" s="8" t="s">
        <v>421</v>
      </c>
      <c r="X36" s="880" t="s">
        <v>421</v>
      </c>
      <c r="Y36" s="8" t="s">
        <v>421</v>
      </c>
      <c r="Z36" s="8" t="s">
        <v>421</v>
      </c>
      <c r="AA36" s="881" t="s">
        <v>421</v>
      </c>
      <c r="AB36" s="2" t="s">
        <v>17</v>
      </c>
      <c r="AC36" s="18" t="s">
        <v>308</v>
      </c>
      <c r="AD36" s="77" t="s">
        <v>196</v>
      </c>
      <c r="AE36" s="736" t="s">
        <v>421</v>
      </c>
      <c r="AF36" s="736" t="s">
        <v>421</v>
      </c>
      <c r="AG36" s="736" t="s">
        <v>421</v>
      </c>
      <c r="AH36" s="736" t="s">
        <v>421</v>
      </c>
      <c r="AI36" s="736" t="s">
        <v>421</v>
      </c>
      <c r="AJ36" s="736" t="s">
        <v>421</v>
      </c>
      <c r="AK36" s="736" t="s">
        <v>421</v>
      </c>
      <c r="AL36" s="774" t="s">
        <v>421</v>
      </c>
      <c r="AM36" s="90" t="s">
        <v>197</v>
      </c>
      <c r="AN36" s="226" t="s">
        <v>17</v>
      </c>
      <c r="AO36" s="18" t="s">
        <v>308</v>
      </c>
      <c r="AP36" s="77" t="s">
        <v>196</v>
      </c>
      <c r="AQ36" s="383" t="s">
        <v>426</v>
      </c>
      <c r="AR36" s="923">
        <v>-2.1580000000000004</v>
      </c>
      <c r="AS36" s="1053"/>
      <c r="AT36" s="384"/>
      <c r="AV36" s="316" t="s">
        <v>17</v>
      </c>
      <c r="AW36" s="45" t="s">
        <v>308</v>
      </c>
      <c r="AX36" s="193" t="s">
        <v>141</v>
      </c>
      <c r="AY36" s="397">
        <v>2562.0269376181473</v>
      </c>
      <c r="AZ36" s="397">
        <v>2569.123742894622</v>
      </c>
      <c r="BA36" s="397">
        <v>1984.7441173574873</v>
      </c>
      <c r="BB36" s="398">
        <v>2130.7239595050614</v>
      </c>
      <c r="BC36" s="1099" t="str">
        <f t="shared" si="0"/>
        <v>ACCEPT</v>
      </c>
      <c r="BD36" s="1099" t="str">
        <f t="shared" si="1"/>
        <v>ACCEPT</v>
      </c>
      <c r="BF36" s="316" t="s">
        <v>17</v>
      </c>
      <c r="BG36" s="45" t="s">
        <v>308</v>
      </c>
      <c r="BH36" s="193" t="s">
        <v>141</v>
      </c>
      <c r="BI36" s="397" t="str">
        <f>IF(ISTEXT(AY36),IF('EU1 ExtraEU Trade'!AW35=0,"INTRA-EU","CHECK")," ")</f>
        <v> </v>
      </c>
      <c r="BJ36" s="397" t="str">
        <f>IF(ISTEXT(AZ36),IF('EU1 ExtraEU Trade'!AX35=0,"INTRA-EU","CHECK")," ")</f>
        <v> </v>
      </c>
      <c r="BK36" s="397" t="str">
        <f>IF(ISTEXT(BA36),IF('EU1 ExtraEU Trade'!AY35=0,"INTRA-EU","CHECK")," ")</f>
        <v> </v>
      </c>
      <c r="BL36" s="398" t="str">
        <f>IF(ISTEXT(BB36),IF('EU1 ExtraEU Trade'!AZ35=0,"INTRA-EU","CHECK")," ")</f>
        <v> </v>
      </c>
    </row>
    <row r="37" spans="1:64" s="79" customFormat="1" ht="15" customHeight="1">
      <c r="A37" s="871" t="s">
        <v>163</v>
      </c>
      <c r="B37" s="439" t="s">
        <v>370</v>
      </c>
      <c r="C37" s="909" t="s">
        <v>34</v>
      </c>
      <c r="D37" s="874">
        <v>132.852</v>
      </c>
      <c r="E37" s="874">
        <v>159378.212</v>
      </c>
      <c r="F37" s="874">
        <v>296.382</v>
      </c>
      <c r="G37" s="874">
        <v>288483.04</v>
      </c>
      <c r="H37" s="874">
        <v>2007.459</v>
      </c>
      <c r="I37" s="874">
        <v>1708377.566</v>
      </c>
      <c r="J37" s="874">
        <v>2914.067</v>
      </c>
      <c r="K37" s="875">
        <v>2428323.827</v>
      </c>
      <c r="L37" s="876"/>
      <c r="M37" s="877"/>
      <c r="N37" s="753"/>
      <c r="O37" s="910"/>
      <c r="P37" s="878"/>
      <c r="Q37" s="878"/>
      <c r="R37" s="878"/>
      <c r="S37" s="879"/>
      <c r="T37" s="880" t="s">
        <v>421</v>
      </c>
      <c r="U37" s="8" t="s">
        <v>421</v>
      </c>
      <c r="V37" s="8" t="s">
        <v>421</v>
      </c>
      <c r="W37" s="8" t="s">
        <v>421</v>
      </c>
      <c r="X37" s="880" t="s">
        <v>421</v>
      </c>
      <c r="Y37" s="8" t="s">
        <v>421</v>
      </c>
      <c r="Z37" s="8" t="s">
        <v>421</v>
      </c>
      <c r="AA37" s="881" t="s">
        <v>421</v>
      </c>
      <c r="AB37" s="2" t="s">
        <v>163</v>
      </c>
      <c r="AC37" s="19" t="s">
        <v>370</v>
      </c>
      <c r="AD37" s="77" t="s">
        <v>196</v>
      </c>
      <c r="AE37" s="736" t="s">
        <v>197</v>
      </c>
      <c r="AF37" s="736" t="s">
        <v>197</v>
      </c>
      <c r="AG37" s="736" t="s">
        <v>197</v>
      </c>
      <c r="AH37" s="736" t="s">
        <v>197</v>
      </c>
      <c r="AI37" s="736" t="s">
        <v>197</v>
      </c>
      <c r="AJ37" s="736" t="s">
        <v>197</v>
      </c>
      <c r="AK37" s="736" t="s">
        <v>197</v>
      </c>
      <c r="AL37" s="774" t="s">
        <v>197</v>
      </c>
      <c r="AM37" s="90"/>
      <c r="AN37" s="226" t="s">
        <v>163</v>
      </c>
      <c r="AO37" s="19" t="s">
        <v>370</v>
      </c>
      <c r="AP37" s="77" t="s">
        <v>196</v>
      </c>
      <c r="AQ37" s="383" t="s">
        <v>427</v>
      </c>
      <c r="AR37" s="923">
        <v>-2617.685</v>
      </c>
      <c r="AS37" s="1053"/>
      <c r="AT37" s="384"/>
      <c r="AV37" s="316">
        <v>6.3</v>
      </c>
      <c r="AW37" s="282" t="s">
        <v>91</v>
      </c>
      <c r="AX37" s="193" t="s">
        <v>141</v>
      </c>
      <c r="AY37" s="388">
        <v>1199.6673892752838</v>
      </c>
      <c r="AZ37" s="388">
        <v>973.348718883063</v>
      </c>
      <c r="BA37" s="388">
        <v>851.0149228452486</v>
      </c>
      <c r="BB37" s="389">
        <v>833.3109111767162</v>
      </c>
      <c r="BC37" s="1099" t="str">
        <f t="shared" si="0"/>
        <v>ACCEPT</v>
      </c>
      <c r="BD37" s="1099" t="str">
        <f t="shared" si="1"/>
        <v>ACCEPT</v>
      </c>
      <c r="BF37" s="316">
        <v>6.3</v>
      </c>
      <c r="BG37" s="282" t="s">
        <v>91</v>
      </c>
      <c r="BH37" s="193" t="s">
        <v>141</v>
      </c>
      <c r="BI37" s="388" t="str">
        <f>IF(ISTEXT(AY37),IF('EU1 ExtraEU Trade'!AW36=0,"INTRA-EU","CHECK")," ")</f>
        <v> </v>
      </c>
      <c r="BJ37" s="388" t="str">
        <f>IF(ISTEXT(AZ37),IF('EU1 ExtraEU Trade'!AX36=0,"INTRA-EU","CHECK")," ")</f>
        <v> </v>
      </c>
      <c r="BK37" s="388" t="str">
        <f>IF(ISTEXT(BA37),IF('EU1 ExtraEU Trade'!AY36=0,"INTRA-EU","CHECK")," ")</f>
        <v> </v>
      </c>
      <c r="BL37" s="389" t="str">
        <f>IF(ISTEXT(BB37),IF('EU1 ExtraEU Trade'!AZ36=0,"INTRA-EU","CHECK")," ")</f>
        <v> </v>
      </c>
    </row>
    <row r="38" spans="1:64" s="79" customFormat="1" ht="15" customHeight="1" thickBot="1">
      <c r="A38" s="908" t="s">
        <v>271</v>
      </c>
      <c r="B38" s="911" t="s">
        <v>371</v>
      </c>
      <c r="C38" s="872" t="s">
        <v>34</v>
      </c>
      <c r="D38" s="874">
        <v>40.24</v>
      </c>
      <c r="E38" s="874">
        <v>35889.706</v>
      </c>
      <c r="F38" s="874">
        <v>63.982</v>
      </c>
      <c r="G38" s="874">
        <v>54560.046</v>
      </c>
      <c r="H38" s="874">
        <v>837.8</v>
      </c>
      <c r="I38" s="874">
        <v>665132.591</v>
      </c>
      <c r="J38" s="874">
        <v>910.772</v>
      </c>
      <c r="K38" s="875">
        <v>720344.802</v>
      </c>
      <c r="L38" s="876"/>
      <c r="M38" s="877"/>
      <c r="N38" s="753"/>
      <c r="O38" s="912"/>
      <c r="P38" s="878"/>
      <c r="Q38" s="878"/>
      <c r="R38" s="878"/>
      <c r="S38" s="879"/>
      <c r="T38" s="880" t="s">
        <v>421</v>
      </c>
      <c r="U38" s="8" t="s">
        <v>421</v>
      </c>
      <c r="V38" s="8" t="s">
        <v>421</v>
      </c>
      <c r="W38" s="8" t="s">
        <v>421</v>
      </c>
      <c r="X38" s="880" t="s">
        <v>421</v>
      </c>
      <c r="Y38" s="8" t="s">
        <v>421</v>
      </c>
      <c r="Z38" s="8" t="s">
        <v>421</v>
      </c>
      <c r="AA38" s="881" t="s">
        <v>421</v>
      </c>
      <c r="AB38" s="14" t="s">
        <v>271</v>
      </c>
      <c r="AC38" s="17" t="s">
        <v>371</v>
      </c>
      <c r="AD38" s="77" t="s">
        <v>196</v>
      </c>
      <c r="AE38" s="736" t="s">
        <v>421</v>
      </c>
      <c r="AF38" s="736" t="s">
        <v>421</v>
      </c>
      <c r="AG38" s="736" t="s">
        <v>421</v>
      </c>
      <c r="AH38" s="736" t="s">
        <v>421</v>
      </c>
      <c r="AI38" s="736" t="s">
        <v>421</v>
      </c>
      <c r="AJ38" s="736" t="s">
        <v>421</v>
      </c>
      <c r="AK38" s="736" t="s">
        <v>421</v>
      </c>
      <c r="AL38" s="774" t="s">
        <v>421</v>
      </c>
      <c r="AM38" s="90"/>
      <c r="AN38" s="226" t="s">
        <v>271</v>
      </c>
      <c r="AO38" s="17" t="s">
        <v>371</v>
      </c>
      <c r="AP38" s="77" t="s">
        <v>196</v>
      </c>
      <c r="AQ38" s="383">
        <v>639.1380000000001</v>
      </c>
      <c r="AR38" s="923">
        <v>792.1079999999998</v>
      </c>
      <c r="AS38" s="1053"/>
      <c r="AT38" s="384"/>
      <c r="AV38" s="318" t="s">
        <v>271</v>
      </c>
      <c r="AW38" s="913" t="s">
        <v>301</v>
      </c>
      <c r="AX38" s="193" t="s">
        <v>141</v>
      </c>
      <c r="AY38" s="397">
        <v>891.8913021868786</v>
      </c>
      <c r="AZ38" s="397">
        <v>852.7405520302585</v>
      </c>
      <c r="BA38" s="397">
        <v>793.9037849128671</v>
      </c>
      <c r="BB38" s="398">
        <v>790.9167190032192</v>
      </c>
      <c r="BC38" s="1099" t="str">
        <f t="shared" si="0"/>
        <v>ACCEPT</v>
      </c>
      <c r="BD38" s="1099" t="str">
        <f t="shared" si="1"/>
        <v>ACCEPT</v>
      </c>
      <c r="BF38" s="318" t="s">
        <v>271</v>
      </c>
      <c r="BG38" s="913" t="s">
        <v>301</v>
      </c>
      <c r="BH38" s="193" t="s">
        <v>141</v>
      </c>
      <c r="BI38" s="397" t="str">
        <f>IF(ISTEXT(AY38),IF('EU1 ExtraEU Trade'!AW37=0,"INTRA-EU","CHECK")," ")</f>
        <v> </v>
      </c>
      <c r="BJ38" s="397" t="str">
        <f>IF(ISTEXT(AZ38),IF('EU1 ExtraEU Trade'!AX37=0,"INTRA-EU","CHECK")," ")</f>
        <v> </v>
      </c>
      <c r="BK38" s="397" t="str">
        <f>IF(ISTEXT(BA38),IF('EU1 ExtraEU Trade'!AY37=0,"INTRA-EU","CHECK")," ")</f>
        <v> </v>
      </c>
      <c r="BL38" s="398" t="str">
        <f>IF(ISTEXT(BB38),IF('EU1 ExtraEU Trade'!AZ37=0,"INTRA-EU","CHECK")," ")</f>
        <v> </v>
      </c>
    </row>
    <row r="39" spans="1:64" s="380" customFormat="1" ht="15" customHeight="1">
      <c r="A39" s="861" t="s">
        <v>164</v>
      </c>
      <c r="B39" s="882" t="s">
        <v>373</v>
      </c>
      <c r="C39" s="883" t="s">
        <v>34</v>
      </c>
      <c r="D39" s="309">
        <v>270.156</v>
      </c>
      <c r="E39" s="309">
        <v>512956.031</v>
      </c>
      <c r="F39" s="309">
        <v>310.571</v>
      </c>
      <c r="G39" s="309">
        <v>602162.3759999999</v>
      </c>
      <c r="H39" s="309">
        <v>464.49699999999996</v>
      </c>
      <c r="I39" s="309">
        <v>521701.52</v>
      </c>
      <c r="J39" s="309">
        <v>402.68600000000004</v>
      </c>
      <c r="K39" s="863">
        <v>457948.648</v>
      </c>
      <c r="L39" s="885" t="s">
        <v>421</v>
      </c>
      <c r="M39" s="886" t="s">
        <v>421</v>
      </c>
      <c r="N39" s="887" t="s">
        <v>421</v>
      </c>
      <c r="O39" s="914" t="s">
        <v>421</v>
      </c>
      <c r="P39" s="889" t="s">
        <v>421</v>
      </c>
      <c r="Q39" s="889" t="s">
        <v>421</v>
      </c>
      <c r="R39" s="889" t="s">
        <v>421</v>
      </c>
      <c r="S39" s="890" t="s">
        <v>421</v>
      </c>
      <c r="T39" s="866" t="s">
        <v>421</v>
      </c>
      <c r="U39" s="729" t="s">
        <v>421</v>
      </c>
      <c r="V39" s="729" t="s">
        <v>421</v>
      </c>
      <c r="W39" s="729" t="s">
        <v>421</v>
      </c>
      <c r="X39" s="866" t="s">
        <v>421</v>
      </c>
      <c r="Y39" s="729" t="s">
        <v>421</v>
      </c>
      <c r="Z39" s="729" t="s">
        <v>421</v>
      </c>
      <c r="AA39" s="867" t="s">
        <v>421</v>
      </c>
      <c r="AB39" s="2" t="s">
        <v>164</v>
      </c>
      <c r="AC39" s="19" t="s">
        <v>373</v>
      </c>
      <c r="AD39" s="77" t="s">
        <v>196</v>
      </c>
      <c r="AE39" s="891">
        <v>0</v>
      </c>
      <c r="AF39" s="891">
        <v>0</v>
      </c>
      <c r="AG39" s="891">
        <v>1.9539925233402755E-14</v>
      </c>
      <c r="AH39" s="891">
        <v>-6.548361852765083E-11</v>
      </c>
      <c r="AI39" s="891">
        <v>-9.547918011776346E-15</v>
      </c>
      <c r="AJ39" s="891">
        <v>-1.6825651982799172E-11</v>
      </c>
      <c r="AK39" s="891">
        <v>2.4091839634365897E-14</v>
      </c>
      <c r="AL39" s="892">
        <v>1.3415046851150692E-11</v>
      </c>
      <c r="AM39" s="915"/>
      <c r="AN39" s="226" t="s">
        <v>164</v>
      </c>
      <c r="AO39" s="19" t="s">
        <v>373</v>
      </c>
      <c r="AP39" s="77" t="s">
        <v>196</v>
      </c>
      <c r="AQ39" s="383">
        <v>469.842</v>
      </c>
      <c r="AR39" s="923">
        <v>539.316</v>
      </c>
      <c r="AS39" s="1053"/>
      <c r="AT39" s="384"/>
      <c r="AV39" s="316">
        <v>6.4</v>
      </c>
      <c r="AW39" s="19" t="s">
        <v>253</v>
      </c>
      <c r="AX39" s="193" t="s">
        <v>141</v>
      </c>
      <c r="AY39" s="388">
        <v>1898.740102015132</v>
      </c>
      <c r="AZ39" s="388">
        <v>1938.8879708665647</v>
      </c>
      <c r="BA39" s="388">
        <v>1123.1536909818578</v>
      </c>
      <c r="BB39" s="389">
        <v>1137.2350863948584</v>
      </c>
      <c r="BC39" s="1099" t="str">
        <f t="shared" si="0"/>
        <v>ACCEPT</v>
      </c>
      <c r="BD39" s="1099" t="str">
        <f t="shared" si="1"/>
        <v>ACCEPT</v>
      </c>
      <c r="BF39" s="316">
        <v>6.4</v>
      </c>
      <c r="BG39" s="19" t="s">
        <v>253</v>
      </c>
      <c r="BH39" s="193" t="s">
        <v>141</v>
      </c>
      <c r="BI39" s="388" t="str">
        <f>IF(ISTEXT(AY39),IF('EU1 ExtraEU Trade'!AW38=0,"INTRA-EU","CHECK")," ")</f>
        <v> </v>
      </c>
      <c r="BJ39" s="388" t="str">
        <f>IF(ISTEXT(AZ39),IF('EU1 ExtraEU Trade'!AX38=0,"INTRA-EU","CHECK")," ")</f>
        <v> </v>
      </c>
      <c r="BK39" s="388" t="str">
        <f>IF(ISTEXT(BA39),IF('EU1 ExtraEU Trade'!AY38=0,"INTRA-EU","CHECK")," ")</f>
        <v> </v>
      </c>
      <c r="BL39" s="389" t="str">
        <f>IF(ISTEXT(BB39),IF('EU1 ExtraEU Trade'!AZ38=0,"INTRA-EU","CHECK")," ")</f>
        <v> </v>
      </c>
    </row>
    <row r="40" spans="1:64" s="79" customFormat="1" ht="15" customHeight="1">
      <c r="A40" s="871" t="s">
        <v>230</v>
      </c>
      <c r="B40" s="431" t="s">
        <v>254</v>
      </c>
      <c r="C40" s="893" t="s">
        <v>34</v>
      </c>
      <c r="D40" s="874">
        <v>166.287</v>
      </c>
      <c r="E40" s="874">
        <v>323466.645</v>
      </c>
      <c r="F40" s="874">
        <v>165.864</v>
      </c>
      <c r="G40" s="874">
        <v>344378.946</v>
      </c>
      <c r="H40" s="874">
        <v>68.676</v>
      </c>
      <c r="I40" s="874">
        <v>159156.687</v>
      </c>
      <c r="J40" s="874">
        <v>60.17</v>
      </c>
      <c r="K40" s="875">
        <v>140077.611</v>
      </c>
      <c r="L40" s="876"/>
      <c r="M40" s="877"/>
      <c r="N40" s="753"/>
      <c r="O40" s="754"/>
      <c r="P40" s="878"/>
      <c r="Q40" s="878"/>
      <c r="R40" s="878"/>
      <c r="S40" s="879"/>
      <c r="T40" s="880" t="s">
        <v>421</v>
      </c>
      <c r="U40" s="8" t="s">
        <v>421</v>
      </c>
      <c r="V40" s="8" t="s">
        <v>421</v>
      </c>
      <c r="W40" s="8" t="s">
        <v>421</v>
      </c>
      <c r="X40" s="880" t="s">
        <v>421</v>
      </c>
      <c r="Y40" s="8" t="s">
        <v>421</v>
      </c>
      <c r="Z40" s="8" t="s">
        <v>421</v>
      </c>
      <c r="AA40" s="881" t="s">
        <v>421</v>
      </c>
      <c r="AB40" s="2" t="s">
        <v>230</v>
      </c>
      <c r="AC40" s="17" t="s">
        <v>254</v>
      </c>
      <c r="AD40" s="77" t="s">
        <v>196</v>
      </c>
      <c r="AE40" s="736"/>
      <c r="AF40" s="736"/>
      <c r="AG40" s="736"/>
      <c r="AH40" s="736"/>
      <c r="AI40" s="736"/>
      <c r="AJ40" s="736"/>
      <c r="AK40" s="736"/>
      <c r="AL40" s="774"/>
      <c r="AM40" s="90"/>
      <c r="AN40" s="226" t="s">
        <v>230</v>
      </c>
      <c r="AO40" s="17" t="s">
        <v>254</v>
      </c>
      <c r="AP40" s="77" t="s">
        <v>196</v>
      </c>
      <c r="AQ40" s="383" t="s">
        <v>428</v>
      </c>
      <c r="AR40" s="923">
        <v>105.694</v>
      </c>
      <c r="AS40" s="1053"/>
      <c r="AT40" s="384"/>
      <c r="AV40" s="316" t="s">
        <v>230</v>
      </c>
      <c r="AW40" s="17" t="s">
        <v>254</v>
      </c>
      <c r="AX40" s="193" t="s">
        <v>141</v>
      </c>
      <c r="AY40" s="392">
        <v>1945.2311064605171</v>
      </c>
      <c r="AZ40" s="392">
        <v>2076.2730068007522</v>
      </c>
      <c r="BA40" s="392">
        <v>2317.500829984274</v>
      </c>
      <c r="BB40" s="393">
        <v>2328.030762838624</v>
      </c>
      <c r="BC40" s="1099" t="str">
        <f t="shared" si="0"/>
        <v>ACCEPT</v>
      </c>
      <c r="BD40" s="1099" t="str">
        <f t="shared" si="1"/>
        <v>ACCEPT</v>
      </c>
      <c r="BF40" s="316" t="s">
        <v>230</v>
      </c>
      <c r="BG40" s="17" t="s">
        <v>254</v>
      </c>
      <c r="BH40" s="193" t="s">
        <v>141</v>
      </c>
      <c r="BI40" s="392" t="str">
        <f>IF(ISTEXT(AY40),IF('EU1 ExtraEU Trade'!AW39=0,"INTRA-EU","CHECK")," ")</f>
        <v> </v>
      </c>
      <c r="BJ40" s="392" t="str">
        <f>IF(ISTEXT(AZ40),IF('EU1 ExtraEU Trade'!AX39=0,"INTRA-EU","CHECK")," ")</f>
        <v> </v>
      </c>
      <c r="BK40" s="392" t="str">
        <f>IF(ISTEXT(BA40),IF('EU1 ExtraEU Trade'!AY39=0,"INTRA-EU","CHECK")," ")</f>
        <v> </v>
      </c>
      <c r="BL40" s="393" t="str">
        <f>IF(ISTEXT(BB40),IF('EU1 ExtraEU Trade'!AZ39=0,"INTRA-EU","CHECK")," ")</f>
        <v> </v>
      </c>
    </row>
    <row r="41" spans="1:64" s="79" customFormat="1" ht="15" customHeight="1">
      <c r="A41" s="871" t="s">
        <v>231</v>
      </c>
      <c r="B41" s="431" t="s">
        <v>372</v>
      </c>
      <c r="C41" s="893" t="s">
        <v>34</v>
      </c>
      <c r="D41" s="874">
        <v>98.646</v>
      </c>
      <c r="E41" s="874">
        <v>181452.767</v>
      </c>
      <c r="F41" s="874">
        <v>132.703</v>
      </c>
      <c r="G41" s="874">
        <v>239341.663</v>
      </c>
      <c r="H41" s="874">
        <v>394.823</v>
      </c>
      <c r="I41" s="874">
        <v>359850.951</v>
      </c>
      <c r="J41" s="874">
        <v>341.88</v>
      </c>
      <c r="K41" s="875">
        <v>315962.185</v>
      </c>
      <c r="L41" s="876"/>
      <c r="M41" s="877"/>
      <c r="N41" s="753"/>
      <c r="O41" s="754"/>
      <c r="P41" s="878"/>
      <c r="Q41" s="878"/>
      <c r="R41" s="878"/>
      <c r="S41" s="879"/>
      <c r="T41" s="880" t="s">
        <v>421</v>
      </c>
      <c r="U41" s="8" t="s">
        <v>421</v>
      </c>
      <c r="V41" s="8" t="s">
        <v>421</v>
      </c>
      <c r="W41" s="8" t="s">
        <v>421</v>
      </c>
      <c r="X41" s="880" t="s">
        <v>421</v>
      </c>
      <c r="Y41" s="8" t="s">
        <v>421</v>
      </c>
      <c r="Z41" s="8" t="s">
        <v>421</v>
      </c>
      <c r="AA41" s="881" t="s">
        <v>421</v>
      </c>
      <c r="AB41" s="2" t="s">
        <v>231</v>
      </c>
      <c r="AC41" s="17" t="s">
        <v>372</v>
      </c>
      <c r="AD41" s="77" t="s">
        <v>196</v>
      </c>
      <c r="AE41" s="736"/>
      <c r="AF41" s="736"/>
      <c r="AG41" s="736"/>
      <c r="AH41" s="736"/>
      <c r="AI41" s="736"/>
      <c r="AJ41" s="736"/>
      <c r="AK41" s="736"/>
      <c r="AL41" s="774"/>
      <c r="AM41" s="90"/>
      <c r="AN41" s="226" t="s">
        <v>231</v>
      </c>
      <c r="AO41" s="17" t="s">
        <v>372</v>
      </c>
      <c r="AP41" s="77" t="s">
        <v>196</v>
      </c>
      <c r="AQ41" s="394" t="s">
        <v>429</v>
      </c>
      <c r="AR41" s="923">
        <v>-209.177</v>
      </c>
      <c r="AS41" s="1053"/>
      <c r="AT41" s="384"/>
      <c r="AV41" s="316" t="s">
        <v>231</v>
      </c>
      <c r="AW41" s="17" t="s">
        <v>274</v>
      </c>
      <c r="AX41" s="193" t="s">
        <v>141</v>
      </c>
      <c r="AY41" s="392">
        <v>1839.4336009569572</v>
      </c>
      <c r="AZ41" s="392">
        <v>1803.5889392101158</v>
      </c>
      <c r="BA41" s="392">
        <v>911.4234758360076</v>
      </c>
      <c r="BB41" s="393">
        <v>924.1903153153153</v>
      </c>
      <c r="BC41" s="1099" t="str">
        <f t="shared" si="0"/>
        <v>ACCEPT</v>
      </c>
      <c r="BD41" s="1099" t="str">
        <f t="shared" si="1"/>
        <v>ACCEPT</v>
      </c>
      <c r="BF41" s="316" t="s">
        <v>231</v>
      </c>
      <c r="BG41" s="17" t="s">
        <v>274</v>
      </c>
      <c r="BH41" s="193" t="s">
        <v>141</v>
      </c>
      <c r="BI41" s="392" t="str">
        <f>IF(ISTEXT(AY41),IF('EU1 ExtraEU Trade'!AW40=0,"INTRA-EU","CHECK")," ")</f>
        <v> </v>
      </c>
      <c r="BJ41" s="392" t="str">
        <f>IF(ISTEXT(AZ41),IF('EU1 ExtraEU Trade'!AX40=0,"INTRA-EU","CHECK")," ")</f>
        <v> </v>
      </c>
      <c r="BK41" s="392" t="str">
        <f>IF(ISTEXT(BA41),IF('EU1 ExtraEU Trade'!AY40=0,"INTRA-EU","CHECK")," ")</f>
        <v> </v>
      </c>
      <c r="BL41" s="393" t="str">
        <f>IF(ISTEXT(BB41),IF('EU1 ExtraEU Trade'!AZ40=0,"INTRA-EU","CHECK")," ")</f>
        <v> </v>
      </c>
    </row>
    <row r="42" spans="1:64" s="79" customFormat="1" ht="15" customHeight="1">
      <c r="A42" s="894" t="s">
        <v>232</v>
      </c>
      <c r="B42" s="440" t="s">
        <v>92</v>
      </c>
      <c r="C42" s="872" t="s">
        <v>34</v>
      </c>
      <c r="D42" s="874">
        <v>5.223</v>
      </c>
      <c r="E42" s="874">
        <v>8036.619</v>
      </c>
      <c r="F42" s="874">
        <v>12.004</v>
      </c>
      <c r="G42" s="874">
        <v>18441.767</v>
      </c>
      <c r="H42" s="874">
        <v>0.998</v>
      </c>
      <c r="I42" s="874">
        <v>2693.882</v>
      </c>
      <c r="J42" s="874">
        <v>0.636</v>
      </c>
      <c r="K42" s="875">
        <v>1908.852</v>
      </c>
      <c r="L42" s="876"/>
      <c r="M42" s="877"/>
      <c r="N42" s="753"/>
      <c r="O42" s="754"/>
      <c r="P42" s="878"/>
      <c r="Q42" s="878"/>
      <c r="R42" s="878"/>
      <c r="S42" s="879"/>
      <c r="T42" s="880" t="s">
        <v>421</v>
      </c>
      <c r="U42" s="8" t="s">
        <v>421</v>
      </c>
      <c r="V42" s="8" t="s">
        <v>421</v>
      </c>
      <c r="W42" s="8" t="s">
        <v>421</v>
      </c>
      <c r="X42" s="880" t="s">
        <v>421</v>
      </c>
      <c r="Y42" s="8" t="s">
        <v>421</v>
      </c>
      <c r="Z42" s="8" t="s">
        <v>421</v>
      </c>
      <c r="AA42" s="881" t="s">
        <v>421</v>
      </c>
      <c r="AB42" s="3" t="s">
        <v>232</v>
      </c>
      <c r="AC42" s="20" t="s">
        <v>92</v>
      </c>
      <c r="AD42" s="77" t="s">
        <v>196</v>
      </c>
      <c r="AE42" s="739"/>
      <c r="AF42" s="739"/>
      <c r="AG42" s="739"/>
      <c r="AH42" s="739"/>
      <c r="AI42" s="739"/>
      <c r="AJ42" s="739"/>
      <c r="AK42" s="739"/>
      <c r="AL42" s="775"/>
      <c r="AM42" s="90"/>
      <c r="AN42" s="225" t="s">
        <v>232</v>
      </c>
      <c r="AO42" s="20" t="s">
        <v>92</v>
      </c>
      <c r="AP42" s="77" t="s">
        <v>196</v>
      </c>
      <c r="AQ42" s="394" t="s">
        <v>430</v>
      </c>
      <c r="AR42" s="923">
        <v>25.056</v>
      </c>
      <c r="AS42" s="1053"/>
      <c r="AT42" s="384"/>
      <c r="AV42" s="317" t="s">
        <v>232</v>
      </c>
      <c r="AW42" s="198" t="s">
        <v>92</v>
      </c>
      <c r="AX42" s="193" t="s">
        <v>141</v>
      </c>
      <c r="AY42" s="392">
        <v>1538.6978747846065</v>
      </c>
      <c r="AZ42" s="392">
        <v>1536.301816061313</v>
      </c>
      <c r="BA42" s="392">
        <v>2699.2805611222448</v>
      </c>
      <c r="BB42" s="393">
        <v>3001.3396226415093</v>
      </c>
      <c r="BC42" s="1099" t="str">
        <f t="shared" si="0"/>
        <v>ACCEPT</v>
      </c>
      <c r="BD42" s="1099" t="str">
        <f t="shared" si="1"/>
        <v>ACCEPT</v>
      </c>
      <c r="BF42" s="317" t="s">
        <v>232</v>
      </c>
      <c r="BG42" s="198" t="s">
        <v>92</v>
      </c>
      <c r="BH42" s="193" t="s">
        <v>141</v>
      </c>
      <c r="BI42" s="392" t="str">
        <f>IF(ISTEXT(AY42),IF('EU1 ExtraEU Trade'!AW41=0,"INTRA-EU","CHECK")," ")</f>
        <v> </v>
      </c>
      <c r="BJ42" s="392" t="str">
        <f>IF(ISTEXT(AZ42),IF('EU1 ExtraEU Trade'!AX41=0,"INTRA-EU","CHECK")," ")</f>
        <v> </v>
      </c>
      <c r="BK42" s="392" t="str">
        <f>IF(ISTEXT(BA42),IF('EU1 ExtraEU Trade'!AY41=0,"INTRA-EU","CHECK")," ")</f>
        <v> </v>
      </c>
      <c r="BL42" s="393" t="str">
        <f>IF(ISTEXT(BB42),IF('EU1 ExtraEU Trade'!AZ41=0,"INTRA-EU","CHECK")," ")</f>
        <v> </v>
      </c>
    </row>
    <row r="43" spans="1:64" s="380" customFormat="1" ht="15" customHeight="1">
      <c r="A43" s="916">
        <v>7</v>
      </c>
      <c r="B43" s="434" t="s">
        <v>256</v>
      </c>
      <c r="C43" s="917" t="s">
        <v>302</v>
      </c>
      <c r="D43" s="309">
        <v>121.55220000000001</v>
      </c>
      <c r="E43" s="309">
        <v>307804.075</v>
      </c>
      <c r="F43" s="309">
        <v>152.73710000000003</v>
      </c>
      <c r="G43" s="309">
        <v>351676.87200000003</v>
      </c>
      <c r="H43" s="309">
        <v>0.109</v>
      </c>
      <c r="I43" s="309">
        <v>455.45500000000004</v>
      </c>
      <c r="J43" s="309">
        <v>0.006</v>
      </c>
      <c r="K43" s="863">
        <v>35.746</v>
      </c>
      <c r="L43" s="885" t="s">
        <v>421</v>
      </c>
      <c r="M43" s="886" t="s">
        <v>421</v>
      </c>
      <c r="N43" s="887" t="s">
        <v>421</v>
      </c>
      <c r="O43" s="888" t="s">
        <v>421</v>
      </c>
      <c r="P43" s="889" t="s">
        <v>421</v>
      </c>
      <c r="Q43" s="889" t="s">
        <v>421</v>
      </c>
      <c r="R43" s="889" t="s">
        <v>421</v>
      </c>
      <c r="S43" s="890" t="s">
        <v>421</v>
      </c>
      <c r="T43" s="866" t="s">
        <v>421</v>
      </c>
      <c r="U43" s="729" t="s">
        <v>421</v>
      </c>
      <c r="V43" s="729" t="s">
        <v>421</v>
      </c>
      <c r="W43" s="729" t="s">
        <v>421</v>
      </c>
      <c r="X43" s="866" t="s">
        <v>421</v>
      </c>
      <c r="Y43" s="729" t="s">
        <v>421</v>
      </c>
      <c r="Z43" s="729" t="s">
        <v>421</v>
      </c>
      <c r="AA43" s="867" t="s">
        <v>421</v>
      </c>
      <c r="AB43" s="4">
        <v>7</v>
      </c>
      <c r="AC43" s="16" t="s">
        <v>256</v>
      </c>
      <c r="AD43" s="77" t="s">
        <v>302</v>
      </c>
      <c r="AE43" s="891">
        <v>6.639301738595171E-15</v>
      </c>
      <c r="AF43" s="891">
        <v>-9.313438908975513E-12</v>
      </c>
      <c r="AG43" s="891">
        <v>3.174136029970159E-14</v>
      </c>
      <c r="AH43" s="891">
        <v>0</v>
      </c>
      <c r="AI43" s="891">
        <v>0</v>
      </c>
      <c r="AJ43" s="891">
        <v>0</v>
      </c>
      <c r="AK43" s="891">
        <v>0</v>
      </c>
      <c r="AL43" s="892">
        <v>0</v>
      </c>
      <c r="AM43" s="870"/>
      <c r="AN43" s="226">
        <v>7</v>
      </c>
      <c r="AO43" s="16" t="s">
        <v>256</v>
      </c>
      <c r="AP43" s="77" t="s">
        <v>302</v>
      </c>
      <c r="AQ43" s="396">
        <v>121.44320000000002</v>
      </c>
      <c r="AR43" s="923">
        <v>152.73110000000003</v>
      </c>
      <c r="AS43" s="1053"/>
      <c r="AT43" s="384"/>
      <c r="AV43" s="319">
        <v>7</v>
      </c>
      <c r="AW43" s="898" t="s">
        <v>256</v>
      </c>
      <c r="AX43" s="187" t="s">
        <v>142</v>
      </c>
      <c r="AY43" s="388">
        <v>2532.27893036901</v>
      </c>
      <c r="AZ43" s="388">
        <v>2302.4980309302714</v>
      </c>
      <c r="BA43" s="388">
        <v>4178.48623853211</v>
      </c>
      <c r="BB43" s="389">
        <v>5957.666666666667</v>
      </c>
      <c r="BC43" s="1099" t="str">
        <f t="shared" si="0"/>
        <v>ACCEPT</v>
      </c>
      <c r="BD43" s="1099" t="str">
        <f t="shared" si="1"/>
        <v>ACCEPT</v>
      </c>
      <c r="BF43" s="319">
        <v>7</v>
      </c>
      <c r="BG43" s="898" t="s">
        <v>256</v>
      </c>
      <c r="BH43" s="187" t="s">
        <v>142</v>
      </c>
      <c r="BI43" s="388" t="str">
        <f>IF(ISTEXT(AY43),IF('EU1 ExtraEU Trade'!AW42=0,"INTRA-EU","CHECK")," ")</f>
        <v> </v>
      </c>
      <c r="BJ43" s="388" t="str">
        <f>IF(ISTEXT(AZ43),IF('EU1 ExtraEU Trade'!AX42=0,"INTRA-EU","CHECK")," ")</f>
        <v> </v>
      </c>
      <c r="BK43" s="388" t="str">
        <f>IF(ISTEXT(BA43),IF('EU1 ExtraEU Trade'!AY42=0,"INTRA-EU","CHECK")," ")</f>
        <v> </v>
      </c>
      <c r="BL43" s="389" t="str">
        <f>IF(ISTEXT(BB43),IF('EU1 ExtraEU Trade'!AZ42=0,"INTRA-EU","CHECK")," ")</f>
        <v> </v>
      </c>
    </row>
    <row r="44" spans="1:64" s="79" customFormat="1" ht="15" customHeight="1" thickBot="1">
      <c r="A44" s="918" t="s">
        <v>165</v>
      </c>
      <c r="B44" s="445" t="s">
        <v>255</v>
      </c>
      <c r="C44" s="919" t="s">
        <v>302</v>
      </c>
      <c r="D44" s="874">
        <v>0.104</v>
      </c>
      <c r="E44" s="874">
        <v>228.308</v>
      </c>
      <c r="F44" s="874">
        <v>0.196</v>
      </c>
      <c r="G44" s="874">
        <v>463.593</v>
      </c>
      <c r="H44" s="874">
        <v>0</v>
      </c>
      <c r="I44" s="874">
        <v>0</v>
      </c>
      <c r="J44" s="874">
        <v>0</v>
      </c>
      <c r="K44" s="875">
        <v>0</v>
      </c>
      <c r="L44" s="876"/>
      <c r="M44" s="877"/>
      <c r="N44" s="753"/>
      <c r="O44" s="754"/>
      <c r="P44" s="878"/>
      <c r="Q44" s="878"/>
      <c r="R44" s="878"/>
      <c r="S44" s="879"/>
      <c r="T44" s="880" t="s">
        <v>421</v>
      </c>
      <c r="U44" s="8" t="s">
        <v>421</v>
      </c>
      <c r="V44" s="8" t="s">
        <v>421</v>
      </c>
      <c r="W44" s="8" t="s">
        <v>421</v>
      </c>
      <c r="X44" s="880" t="s">
        <v>421</v>
      </c>
      <c r="Y44" s="8" t="s">
        <v>421</v>
      </c>
      <c r="Z44" s="8" t="s">
        <v>421</v>
      </c>
      <c r="AA44" s="881" t="s">
        <v>421</v>
      </c>
      <c r="AB44" s="4" t="s">
        <v>165</v>
      </c>
      <c r="AC44" s="19" t="s">
        <v>255</v>
      </c>
      <c r="AD44" s="77" t="s">
        <v>302</v>
      </c>
      <c r="AE44" s="736"/>
      <c r="AF44" s="736"/>
      <c r="AG44" s="736"/>
      <c r="AH44" s="736"/>
      <c r="AI44" s="736"/>
      <c r="AJ44" s="736"/>
      <c r="AK44" s="736"/>
      <c r="AL44" s="774"/>
      <c r="AM44" s="90"/>
      <c r="AN44" s="226" t="s">
        <v>165</v>
      </c>
      <c r="AO44" s="19" t="s">
        <v>255</v>
      </c>
      <c r="AP44" s="77" t="s">
        <v>302</v>
      </c>
      <c r="AQ44" s="383">
        <v>0.104</v>
      </c>
      <c r="AR44" s="923">
        <v>0.196</v>
      </c>
      <c r="AS44" s="1053"/>
      <c r="AT44" s="384"/>
      <c r="AV44" s="319">
        <v>7.1</v>
      </c>
      <c r="AW44" s="23" t="s">
        <v>255</v>
      </c>
      <c r="AX44" s="201" t="s">
        <v>142</v>
      </c>
      <c r="AY44" s="397">
        <v>2195.269230769231</v>
      </c>
      <c r="AZ44" s="397">
        <v>2365.2704081632655</v>
      </c>
      <c r="BA44" s="397">
        <v>0</v>
      </c>
      <c r="BB44" s="398">
        <v>0</v>
      </c>
      <c r="BC44" s="1099" t="str">
        <f t="shared" si="0"/>
        <v>ACCEPT</v>
      </c>
      <c r="BD44" s="1099" t="str">
        <f t="shared" si="1"/>
        <v>ACCEPT</v>
      </c>
      <c r="BF44" s="319">
        <v>7.1</v>
      </c>
      <c r="BG44" s="23" t="s">
        <v>255</v>
      </c>
      <c r="BH44" s="201" t="s">
        <v>142</v>
      </c>
      <c r="BI44" s="397" t="str">
        <f>IF(ISTEXT(AY44),IF('EU1 ExtraEU Trade'!AW43=0,"INTRA-EU","CHECK")," ")</f>
        <v> </v>
      </c>
      <c r="BJ44" s="397" t="str">
        <f>IF(ISTEXT(AZ44),IF('EU1 ExtraEU Trade'!AX43=0,"INTRA-EU","CHECK")," ")</f>
        <v> </v>
      </c>
      <c r="BK44" s="397" t="str">
        <f>IF(ISTEXT(BA44),IF('EU1 ExtraEU Trade'!AY43=0,"INTRA-EU","CHECK")," ")</f>
        <v> </v>
      </c>
      <c r="BL44" s="398" t="str">
        <f>IF(ISTEXT(BB44),IF('EU1 ExtraEU Trade'!AZ43=0,"INTRA-EU","CHECK")," ")</f>
        <v> </v>
      </c>
    </row>
    <row r="45" spans="1:64" s="79" customFormat="1" ht="15" customHeight="1" thickBot="1">
      <c r="A45" s="918" t="s">
        <v>166</v>
      </c>
      <c r="B45" s="445" t="s">
        <v>257</v>
      </c>
      <c r="C45" s="855" t="s">
        <v>302</v>
      </c>
      <c r="D45" s="874">
        <v>0.001</v>
      </c>
      <c r="E45" s="874">
        <v>26.279</v>
      </c>
      <c r="F45" s="874">
        <v>0.146</v>
      </c>
      <c r="G45" s="874">
        <v>305.639</v>
      </c>
      <c r="H45" s="874">
        <v>0</v>
      </c>
      <c r="I45" s="874">
        <v>0</v>
      </c>
      <c r="J45" s="874">
        <v>0</v>
      </c>
      <c r="K45" s="875">
        <v>0</v>
      </c>
      <c r="L45" s="876"/>
      <c r="M45" s="877"/>
      <c r="N45" s="753"/>
      <c r="O45" s="754"/>
      <c r="P45" s="878"/>
      <c r="Q45" s="878"/>
      <c r="R45" s="878"/>
      <c r="S45" s="879"/>
      <c r="T45" s="880" t="s">
        <v>421</v>
      </c>
      <c r="U45" s="8" t="s">
        <v>421</v>
      </c>
      <c r="V45" s="8" t="s">
        <v>421</v>
      </c>
      <c r="W45" s="8" t="s">
        <v>421</v>
      </c>
      <c r="X45" s="880" t="s">
        <v>421</v>
      </c>
      <c r="Y45" s="8" t="s">
        <v>421</v>
      </c>
      <c r="Z45" s="8" t="s">
        <v>421</v>
      </c>
      <c r="AA45" s="881" t="s">
        <v>421</v>
      </c>
      <c r="AB45" s="4" t="s">
        <v>166</v>
      </c>
      <c r="AC45" s="19" t="s">
        <v>257</v>
      </c>
      <c r="AD45" s="77" t="s">
        <v>302</v>
      </c>
      <c r="AE45" s="736"/>
      <c r="AF45" s="736"/>
      <c r="AG45" s="736"/>
      <c r="AH45" s="736"/>
      <c r="AI45" s="736"/>
      <c r="AJ45" s="736"/>
      <c r="AK45" s="736"/>
      <c r="AL45" s="774"/>
      <c r="AM45" s="90"/>
      <c r="AN45" s="226" t="s">
        <v>166</v>
      </c>
      <c r="AO45" s="19" t="s">
        <v>257</v>
      </c>
      <c r="AP45" s="77" t="s">
        <v>302</v>
      </c>
      <c r="AQ45" s="383">
        <v>0.001</v>
      </c>
      <c r="AR45" s="923">
        <v>0.146</v>
      </c>
      <c r="AS45" s="1053"/>
      <c r="AT45" s="384"/>
      <c r="AV45" s="319">
        <v>7.2</v>
      </c>
      <c r="AW45" s="23" t="s">
        <v>257</v>
      </c>
      <c r="AX45" s="202" t="s">
        <v>142</v>
      </c>
      <c r="AY45" s="399">
        <v>26279</v>
      </c>
      <c r="AZ45" s="399">
        <v>2093.4178082191784</v>
      </c>
      <c r="BA45" s="399">
        <v>0</v>
      </c>
      <c r="BB45" s="400">
        <v>0</v>
      </c>
      <c r="BC45" s="1099" t="str">
        <f t="shared" si="0"/>
        <v>CHECK</v>
      </c>
      <c r="BD45" s="1099" t="str">
        <f t="shared" si="1"/>
        <v>ACCEPT</v>
      </c>
      <c r="BF45" s="319">
        <v>7.2</v>
      </c>
      <c r="BG45" s="23" t="s">
        <v>257</v>
      </c>
      <c r="BH45" s="202" t="s">
        <v>142</v>
      </c>
      <c r="BI45" s="399" t="str">
        <f>IF(ISTEXT(AY45),IF('EU1 ExtraEU Trade'!AW44=0,"INTRA-EU","CHECK")," ")</f>
        <v> </v>
      </c>
      <c r="BJ45" s="399" t="str">
        <f>IF(ISTEXT(AZ45),IF('EU1 ExtraEU Trade'!AX44=0,"INTRA-EU","CHECK")," ")</f>
        <v> </v>
      </c>
      <c r="BK45" s="399" t="str">
        <f>IF(ISTEXT(BA45),IF('EU1 ExtraEU Trade'!AY44=0,"INTRA-EU","CHECK")," ")</f>
        <v> </v>
      </c>
      <c r="BL45" s="400" t="str">
        <f>IF(ISTEXT(BB45),IF('EU1 ExtraEU Trade'!AZ44=0,"INTRA-EU","CHECK")," ")</f>
        <v> </v>
      </c>
    </row>
    <row r="46" spans="1:64" s="380" customFormat="1" ht="15" customHeight="1">
      <c r="A46" s="916" t="s">
        <v>167</v>
      </c>
      <c r="B46" s="882" t="s">
        <v>258</v>
      </c>
      <c r="C46" s="920" t="s">
        <v>302</v>
      </c>
      <c r="D46" s="309">
        <v>121.447</v>
      </c>
      <c r="E46" s="309">
        <v>307533.748</v>
      </c>
      <c r="F46" s="309">
        <v>152.395</v>
      </c>
      <c r="G46" s="309">
        <v>350896.015</v>
      </c>
      <c r="H46" s="309">
        <v>0.109</v>
      </c>
      <c r="I46" s="309">
        <v>455.45500000000004</v>
      </c>
      <c r="J46" s="309">
        <v>0.006</v>
      </c>
      <c r="K46" s="863">
        <v>35.746</v>
      </c>
      <c r="L46" s="885" t="s">
        <v>421</v>
      </c>
      <c r="M46" s="886" t="s">
        <v>421</v>
      </c>
      <c r="N46" s="887" t="s">
        <v>421</v>
      </c>
      <c r="O46" s="888" t="s">
        <v>421</v>
      </c>
      <c r="P46" s="889" t="s">
        <v>421</v>
      </c>
      <c r="Q46" s="889" t="s">
        <v>421</v>
      </c>
      <c r="R46" s="889" t="s">
        <v>421</v>
      </c>
      <c r="S46" s="890" t="s">
        <v>421</v>
      </c>
      <c r="T46" s="866" t="s">
        <v>421</v>
      </c>
      <c r="U46" s="729" t="s">
        <v>421</v>
      </c>
      <c r="V46" s="729" t="s">
        <v>421</v>
      </c>
      <c r="W46" s="729" t="s">
        <v>421</v>
      </c>
      <c r="X46" s="866" t="s">
        <v>421</v>
      </c>
      <c r="Y46" s="729" t="s">
        <v>421</v>
      </c>
      <c r="Z46" s="729" t="s">
        <v>421</v>
      </c>
      <c r="AA46" s="867" t="s">
        <v>421</v>
      </c>
      <c r="AB46" s="4" t="s">
        <v>167</v>
      </c>
      <c r="AC46" s="19" t="s">
        <v>258</v>
      </c>
      <c r="AD46" s="77" t="s">
        <v>302</v>
      </c>
      <c r="AE46" s="891">
        <v>4.6629367034256575E-15</v>
      </c>
      <c r="AF46" s="891">
        <v>0</v>
      </c>
      <c r="AG46" s="891">
        <v>1.1102230246251565E-15</v>
      </c>
      <c r="AH46" s="891">
        <v>2.773958840407431E-11</v>
      </c>
      <c r="AI46" s="891">
        <v>0</v>
      </c>
      <c r="AJ46" s="891">
        <v>0</v>
      </c>
      <c r="AK46" s="891">
        <v>0</v>
      </c>
      <c r="AL46" s="892">
        <v>0</v>
      </c>
      <c r="AM46" s="870"/>
      <c r="AN46" s="226" t="s">
        <v>167</v>
      </c>
      <c r="AO46" s="19" t="s">
        <v>258</v>
      </c>
      <c r="AP46" s="77" t="s">
        <v>302</v>
      </c>
      <c r="AQ46" s="383">
        <v>121.33800000000001</v>
      </c>
      <c r="AR46" s="923">
        <v>152.389</v>
      </c>
      <c r="AS46" s="1053"/>
      <c r="AT46" s="384"/>
      <c r="AV46" s="319">
        <v>7.3</v>
      </c>
      <c r="AW46" s="19" t="s">
        <v>258</v>
      </c>
      <c r="AX46" s="203" t="s">
        <v>142</v>
      </c>
      <c r="AY46" s="388">
        <v>2532.2465602279185</v>
      </c>
      <c r="AZ46" s="388">
        <v>2302.542832770104</v>
      </c>
      <c r="BA46" s="388">
        <v>4178.48623853211</v>
      </c>
      <c r="BB46" s="389">
        <v>5957.666666666667</v>
      </c>
      <c r="BC46" s="1099" t="str">
        <f t="shared" si="0"/>
        <v>ACCEPT</v>
      </c>
      <c r="BD46" s="1099" t="str">
        <f t="shared" si="1"/>
        <v>ACCEPT</v>
      </c>
      <c r="BF46" s="319">
        <v>7.3</v>
      </c>
      <c r="BG46" s="19" t="s">
        <v>258</v>
      </c>
      <c r="BH46" s="203" t="s">
        <v>142</v>
      </c>
      <c r="BI46" s="388" t="str">
        <f>IF(ISTEXT(AY46),IF('EU1 ExtraEU Trade'!AW45=0,"INTRA-EU","CHECK")," ")</f>
        <v> </v>
      </c>
      <c r="BJ46" s="388" t="str">
        <f>IF(ISTEXT(AZ46),IF('EU1 ExtraEU Trade'!AX45=0,"INTRA-EU","CHECK")," ")</f>
        <v> </v>
      </c>
      <c r="BK46" s="388" t="str">
        <f>IF(ISTEXT(BA46),IF('EU1 ExtraEU Trade'!AY45=0,"INTRA-EU","CHECK")," ")</f>
        <v> </v>
      </c>
      <c r="BL46" s="389" t="str">
        <f>IF(ISTEXT(BB46),IF('EU1 ExtraEU Trade'!AZ45=0,"INTRA-EU","CHECK")," ")</f>
        <v> </v>
      </c>
    </row>
    <row r="47" spans="1:64" s="79" customFormat="1" ht="15" customHeight="1">
      <c r="A47" s="918" t="s">
        <v>233</v>
      </c>
      <c r="B47" s="431" t="s">
        <v>265</v>
      </c>
      <c r="C47" s="872" t="s">
        <v>302</v>
      </c>
      <c r="D47" s="874">
        <v>1.586</v>
      </c>
      <c r="E47" s="874">
        <v>3899.359</v>
      </c>
      <c r="F47" s="874">
        <v>1.681</v>
      </c>
      <c r="G47" s="874">
        <v>4313.425</v>
      </c>
      <c r="H47" s="874">
        <v>0</v>
      </c>
      <c r="I47" s="874">
        <v>0</v>
      </c>
      <c r="J47" s="874">
        <v>0</v>
      </c>
      <c r="K47" s="875">
        <v>0</v>
      </c>
      <c r="L47" s="876"/>
      <c r="M47" s="877"/>
      <c r="N47" s="753"/>
      <c r="O47" s="754"/>
      <c r="P47" s="878"/>
      <c r="Q47" s="878"/>
      <c r="R47" s="878"/>
      <c r="S47" s="879"/>
      <c r="T47" s="880" t="s">
        <v>421</v>
      </c>
      <c r="U47" s="8" t="s">
        <v>421</v>
      </c>
      <c r="V47" s="8" t="s">
        <v>421</v>
      </c>
      <c r="W47" s="8" t="s">
        <v>421</v>
      </c>
      <c r="X47" s="880" t="s">
        <v>421</v>
      </c>
      <c r="Y47" s="8" t="s">
        <v>421</v>
      </c>
      <c r="Z47" s="8" t="s">
        <v>421</v>
      </c>
      <c r="AA47" s="881" t="s">
        <v>421</v>
      </c>
      <c r="AB47" s="4" t="s">
        <v>233</v>
      </c>
      <c r="AC47" s="17" t="s">
        <v>265</v>
      </c>
      <c r="AD47" s="77" t="s">
        <v>302</v>
      </c>
      <c r="AE47" s="736"/>
      <c r="AF47" s="736"/>
      <c r="AG47" s="736"/>
      <c r="AH47" s="736"/>
      <c r="AI47" s="736"/>
      <c r="AJ47" s="736"/>
      <c r="AK47" s="736"/>
      <c r="AL47" s="774"/>
      <c r="AM47" s="90"/>
      <c r="AN47" s="226" t="s">
        <v>233</v>
      </c>
      <c r="AO47" s="17" t="s">
        <v>265</v>
      </c>
      <c r="AP47" s="77" t="s">
        <v>302</v>
      </c>
      <c r="AQ47" s="383">
        <v>1.586</v>
      </c>
      <c r="AR47" s="923">
        <v>1.681</v>
      </c>
      <c r="AS47" s="1053"/>
      <c r="AT47" s="384"/>
      <c r="AV47" s="319" t="s">
        <v>233</v>
      </c>
      <c r="AW47" s="17" t="s">
        <v>265</v>
      </c>
      <c r="AX47" s="195" t="s">
        <v>142</v>
      </c>
      <c r="AY47" s="392">
        <v>2458.6122320302647</v>
      </c>
      <c r="AZ47" s="392">
        <v>2565.98750743605</v>
      </c>
      <c r="BA47" s="392">
        <v>0</v>
      </c>
      <c r="BB47" s="393">
        <v>0</v>
      </c>
      <c r="BC47" s="1099" t="str">
        <f t="shared" si="0"/>
        <v>ACCEPT</v>
      </c>
      <c r="BD47" s="1099" t="str">
        <f t="shared" si="1"/>
        <v>ACCEPT</v>
      </c>
      <c r="BF47" s="319" t="s">
        <v>233</v>
      </c>
      <c r="BG47" s="17" t="s">
        <v>265</v>
      </c>
      <c r="BH47" s="195" t="s">
        <v>142</v>
      </c>
      <c r="BI47" s="392" t="str">
        <f>IF(ISTEXT(AY47),IF('EU1 ExtraEU Trade'!AW46=0,"INTRA-EU","CHECK")," ")</f>
        <v> </v>
      </c>
      <c r="BJ47" s="392" t="str">
        <f>IF(ISTEXT(AZ47),IF('EU1 ExtraEU Trade'!AX46=0,"INTRA-EU","CHECK")," ")</f>
        <v> </v>
      </c>
      <c r="BK47" s="392" t="str">
        <f>IF(ISTEXT(BA47),IF('EU1 ExtraEU Trade'!AY46=0,"INTRA-EU","CHECK")," ")</f>
        <v> </v>
      </c>
      <c r="BL47" s="393" t="str">
        <f>IF(ISTEXT(BB47),IF('EU1 ExtraEU Trade'!AZ46=0,"INTRA-EU","CHECK")," ")</f>
        <v> </v>
      </c>
    </row>
    <row r="48" spans="1:64" s="79" customFormat="1" ht="15" customHeight="1">
      <c r="A48" s="918" t="s">
        <v>234</v>
      </c>
      <c r="B48" s="431" t="s">
        <v>259</v>
      </c>
      <c r="C48" s="872" t="s">
        <v>302</v>
      </c>
      <c r="D48" s="874">
        <v>119.488</v>
      </c>
      <c r="E48" s="874">
        <v>301353.161</v>
      </c>
      <c r="F48" s="874">
        <v>150.309</v>
      </c>
      <c r="G48" s="874">
        <v>343997.185</v>
      </c>
      <c r="H48" s="874">
        <v>0.089</v>
      </c>
      <c r="I48" s="874">
        <v>298.523</v>
      </c>
      <c r="J48" s="874">
        <v>0</v>
      </c>
      <c r="K48" s="875">
        <v>0</v>
      </c>
      <c r="L48" s="876"/>
      <c r="M48" s="877"/>
      <c r="N48" s="753"/>
      <c r="O48" s="754"/>
      <c r="P48" s="878"/>
      <c r="Q48" s="878"/>
      <c r="R48" s="878"/>
      <c r="S48" s="879"/>
      <c r="T48" s="880" t="s">
        <v>421</v>
      </c>
      <c r="U48" s="8" t="s">
        <v>421</v>
      </c>
      <c r="V48" s="8" t="s">
        <v>421</v>
      </c>
      <c r="W48" s="8" t="s">
        <v>421</v>
      </c>
      <c r="X48" s="880" t="s">
        <v>421</v>
      </c>
      <c r="Y48" s="8" t="s">
        <v>421</v>
      </c>
      <c r="Z48" s="8" t="s">
        <v>421</v>
      </c>
      <c r="AA48" s="881" t="s">
        <v>421</v>
      </c>
      <c r="AB48" s="4" t="s">
        <v>234</v>
      </c>
      <c r="AC48" s="17" t="s">
        <v>259</v>
      </c>
      <c r="AD48" s="77" t="s">
        <v>302</v>
      </c>
      <c r="AE48" s="736"/>
      <c r="AF48" s="736"/>
      <c r="AG48" s="736"/>
      <c r="AH48" s="736"/>
      <c r="AI48" s="736"/>
      <c r="AJ48" s="736"/>
      <c r="AK48" s="736"/>
      <c r="AL48" s="774"/>
      <c r="AM48" s="90"/>
      <c r="AN48" s="226" t="s">
        <v>234</v>
      </c>
      <c r="AO48" s="17" t="s">
        <v>259</v>
      </c>
      <c r="AP48" s="77" t="s">
        <v>302</v>
      </c>
      <c r="AQ48" s="383">
        <v>119.399</v>
      </c>
      <c r="AR48" s="923">
        <v>150.309</v>
      </c>
      <c r="AS48" s="1053"/>
      <c r="AT48" s="384"/>
      <c r="AV48" s="319" t="s">
        <v>234</v>
      </c>
      <c r="AW48" s="17" t="s">
        <v>259</v>
      </c>
      <c r="AX48" s="195" t="s">
        <v>142</v>
      </c>
      <c r="AY48" s="392">
        <v>2522.037033007499</v>
      </c>
      <c r="AZ48" s="392">
        <v>2288.600050562508</v>
      </c>
      <c r="BA48" s="392">
        <v>3354.1910112359556</v>
      </c>
      <c r="BB48" s="393">
        <v>0</v>
      </c>
      <c r="BC48" s="1099" t="str">
        <f t="shared" si="0"/>
        <v>ACCEPT</v>
      </c>
      <c r="BD48" s="1099" t="str">
        <f t="shared" si="1"/>
        <v>CHECK</v>
      </c>
      <c r="BF48" s="319" t="s">
        <v>234</v>
      </c>
      <c r="BG48" s="17" t="s">
        <v>259</v>
      </c>
      <c r="BH48" s="195" t="s">
        <v>142</v>
      </c>
      <c r="BI48" s="392" t="str">
        <f>IF(ISTEXT(AY48),IF('EU1 ExtraEU Trade'!AW47=0,"INTRA-EU","CHECK")," ")</f>
        <v> </v>
      </c>
      <c r="BJ48" s="392" t="str">
        <f>IF(ISTEXT(AZ48),IF('EU1 ExtraEU Trade'!AX47=0,"INTRA-EU","CHECK")," ")</f>
        <v> </v>
      </c>
      <c r="BK48" s="392" t="str">
        <f>IF(ISTEXT(BA48),IF('EU1 ExtraEU Trade'!AY47=0,"INTRA-EU","CHECK")," ")</f>
        <v> </v>
      </c>
      <c r="BL48" s="393" t="str">
        <f>IF(ISTEXT(BB48),IF('EU1 ExtraEU Trade'!AZ47=0,"INTRA-EU","CHECK")," ")</f>
        <v> </v>
      </c>
    </row>
    <row r="49" spans="1:64" s="79" customFormat="1" ht="15" customHeight="1">
      <c r="A49" s="918" t="s">
        <v>235</v>
      </c>
      <c r="B49" s="431" t="s">
        <v>266</v>
      </c>
      <c r="C49" s="872" t="s">
        <v>302</v>
      </c>
      <c r="D49" s="874">
        <v>0</v>
      </c>
      <c r="E49" s="874">
        <v>0</v>
      </c>
      <c r="F49" s="874">
        <v>0</v>
      </c>
      <c r="G49" s="874">
        <v>0</v>
      </c>
      <c r="H49" s="874">
        <v>0</v>
      </c>
      <c r="I49" s="874">
        <v>0</v>
      </c>
      <c r="J49" s="874">
        <v>0</v>
      </c>
      <c r="K49" s="875">
        <v>0</v>
      </c>
      <c r="L49" s="876"/>
      <c r="M49" s="877"/>
      <c r="N49" s="753"/>
      <c r="O49" s="754"/>
      <c r="P49" s="878"/>
      <c r="Q49" s="878"/>
      <c r="R49" s="878"/>
      <c r="S49" s="879"/>
      <c r="T49" s="880" t="s">
        <v>421</v>
      </c>
      <c r="U49" s="8" t="s">
        <v>421</v>
      </c>
      <c r="V49" s="8" t="s">
        <v>421</v>
      </c>
      <c r="W49" s="8" t="s">
        <v>421</v>
      </c>
      <c r="X49" s="880" t="s">
        <v>421</v>
      </c>
      <c r="Y49" s="8" t="s">
        <v>421</v>
      </c>
      <c r="Z49" s="8" t="s">
        <v>421</v>
      </c>
      <c r="AA49" s="881" t="s">
        <v>421</v>
      </c>
      <c r="AB49" s="4" t="s">
        <v>235</v>
      </c>
      <c r="AC49" s="17" t="s">
        <v>266</v>
      </c>
      <c r="AD49" s="77" t="s">
        <v>302</v>
      </c>
      <c r="AE49" s="736"/>
      <c r="AF49" s="736"/>
      <c r="AG49" s="736"/>
      <c r="AH49" s="736"/>
      <c r="AI49" s="736"/>
      <c r="AJ49" s="736"/>
      <c r="AK49" s="736"/>
      <c r="AL49" s="774"/>
      <c r="AM49" s="90"/>
      <c r="AN49" s="226" t="s">
        <v>235</v>
      </c>
      <c r="AO49" s="17" t="s">
        <v>266</v>
      </c>
      <c r="AP49" s="77" t="s">
        <v>302</v>
      </c>
      <c r="AQ49" s="394">
        <v>0</v>
      </c>
      <c r="AR49" s="923">
        <v>0</v>
      </c>
      <c r="AS49" s="1053"/>
      <c r="AT49" s="384"/>
      <c r="AV49" s="319" t="s">
        <v>235</v>
      </c>
      <c r="AW49" s="17" t="s">
        <v>266</v>
      </c>
      <c r="AX49" s="195" t="s">
        <v>142</v>
      </c>
      <c r="AY49" s="392">
        <v>0</v>
      </c>
      <c r="AZ49" s="392">
        <v>0</v>
      </c>
      <c r="BA49" s="392">
        <v>0</v>
      </c>
      <c r="BB49" s="393">
        <v>0</v>
      </c>
      <c r="BC49" s="1099" t="str">
        <f t="shared" si="0"/>
        <v>ACCEPT</v>
      </c>
      <c r="BD49" s="1099" t="str">
        <f t="shared" si="1"/>
        <v>ACCEPT</v>
      </c>
      <c r="BF49" s="319" t="s">
        <v>235</v>
      </c>
      <c r="BG49" s="17" t="s">
        <v>266</v>
      </c>
      <c r="BH49" s="195" t="s">
        <v>142</v>
      </c>
      <c r="BI49" s="392" t="str">
        <f>IF(ISTEXT(AY49),IF('EU1 ExtraEU Trade'!AW48=0,"INTRA-EU","CHECK")," ")</f>
        <v> </v>
      </c>
      <c r="BJ49" s="392" t="str">
        <f>IF(ISTEXT(AZ49),IF('EU1 ExtraEU Trade'!AX48=0,"INTRA-EU","CHECK")," ")</f>
        <v> </v>
      </c>
      <c r="BK49" s="392" t="str">
        <f>IF(ISTEXT(BA49),IF('EU1 ExtraEU Trade'!AY48=0,"INTRA-EU","CHECK")," ")</f>
        <v> </v>
      </c>
      <c r="BL49" s="393" t="str">
        <f>IF(ISTEXT(BB49),IF('EU1 ExtraEU Trade'!AZ48=0,"INTRA-EU","CHECK")," ")</f>
        <v> </v>
      </c>
    </row>
    <row r="50" spans="1:64" s="79" customFormat="1" ht="15" customHeight="1" thickBot="1">
      <c r="A50" s="918" t="s">
        <v>236</v>
      </c>
      <c r="B50" s="438" t="s">
        <v>260</v>
      </c>
      <c r="C50" s="872" t="s">
        <v>302</v>
      </c>
      <c r="D50" s="874">
        <v>0.373</v>
      </c>
      <c r="E50" s="874">
        <v>2281.228</v>
      </c>
      <c r="F50" s="874">
        <v>0.405</v>
      </c>
      <c r="G50" s="874">
        <v>2585.405</v>
      </c>
      <c r="H50" s="874">
        <v>0.02</v>
      </c>
      <c r="I50" s="874">
        <v>156.932</v>
      </c>
      <c r="J50" s="874">
        <v>0.006</v>
      </c>
      <c r="K50" s="875">
        <v>35.746</v>
      </c>
      <c r="L50" s="876"/>
      <c r="M50" s="877"/>
      <c r="N50" s="753"/>
      <c r="O50" s="754"/>
      <c r="P50" s="878"/>
      <c r="Q50" s="878"/>
      <c r="R50" s="878"/>
      <c r="S50" s="879"/>
      <c r="T50" s="880" t="s">
        <v>421</v>
      </c>
      <c r="U50" s="8" t="s">
        <v>421</v>
      </c>
      <c r="V50" s="8" t="s">
        <v>421</v>
      </c>
      <c r="W50" s="8" t="s">
        <v>421</v>
      </c>
      <c r="X50" s="880" t="s">
        <v>421</v>
      </c>
      <c r="Y50" s="8" t="s">
        <v>421</v>
      </c>
      <c r="Z50" s="8" t="s">
        <v>421</v>
      </c>
      <c r="AA50" s="881" t="s">
        <v>421</v>
      </c>
      <c r="AB50" s="4" t="s">
        <v>236</v>
      </c>
      <c r="AC50" s="17" t="s">
        <v>260</v>
      </c>
      <c r="AD50" s="77" t="s">
        <v>302</v>
      </c>
      <c r="AE50" s="736"/>
      <c r="AF50" s="736"/>
      <c r="AG50" s="736"/>
      <c r="AH50" s="736"/>
      <c r="AI50" s="736"/>
      <c r="AJ50" s="736"/>
      <c r="AK50" s="736"/>
      <c r="AL50" s="774"/>
      <c r="AM50" s="90"/>
      <c r="AN50" s="226" t="s">
        <v>236</v>
      </c>
      <c r="AO50" s="17" t="s">
        <v>260</v>
      </c>
      <c r="AP50" s="77" t="s">
        <v>302</v>
      </c>
      <c r="AQ50" s="383">
        <v>0.353</v>
      </c>
      <c r="AR50" s="923">
        <v>0.399</v>
      </c>
      <c r="AS50" s="1053"/>
      <c r="AT50" s="384"/>
      <c r="AV50" s="319" t="s">
        <v>236</v>
      </c>
      <c r="AW50" s="46" t="s">
        <v>260</v>
      </c>
      <c r="AX50" s="189" t="s">
        <v>142</v>
      </c>
      <c r="AY50" s="397">
        <v>6115.892761394102</v>
      </c>
      <c r="AZ50" s="397">
        <v>6383.716049382716</v>
      </c>
      <c r="BA50" s="397">
        <v>7846.599999999999</v>
      </c>
      <c r="BB50" s="398">
        <v>5957.666666666667</v>
      </c>
      <c r="BC50" s="1099" t="str">
        <f t="shared" si="0"/>
        <v>ACCEPT</v>
      </c>
      <c r="BD50" s="1099" t="str">
        <f t="shared" si="1"/>
        <v>ACCEPT</v>
      </c>
      <c r="BF50" s="319" t="s">
        <v>236</v>
      </c>
      <c r="BG50" s="46" t="s">
        <v>260</v>
      </c>
      <c r="BH50" s="189" t="s">
        <v>142</v>
      </c>
      <c r="BI50" s="397" t="str">
        <f>IF(ISTEXT(AY50),IF('EU1 ExtraEU Trade'!AW49=0,"INTRA-EU","CHECK")," ")</f>
        <v> </v>
      </c>
      <c r="BJ50" s="397" t="str">
        <f>IF(ISTEXT(AZ50),IF('EU1 ExtraEU Trade'!AX49=0,"INTRA-EU","CHECK")," ")</f>
        <v> </v>
      </c>
      <c r="BK50" s="397" t="str">
        <f>IF(ISTEXT(BA50),IF('EU1 ExtraEU Trade'!AY49=0,"INTRA-EU","CHECK")," ")</f>
        <v> </v>
      </c>
      <c r="BL50" s="398" t="str">
        <f>IF(ISTEXT(BB50),IF('EU1 ExtraEU Trade'!AZ49=0,"INTRA-EU","CHECK")," ")</f>
        <v> </v>
      </c>
    </row>
    <row r="51" spans="1:64" s="79" customFormat="1" ht="15" customHeight="1">
      <c r="A51" s="901" t="s">
        <v>168</v>
      </c>
      <c r="B51" s="445" t="s">
        <v>261</v>
      </c>
      <c r="C51" s="855" t="s">
        <v>302</v>
      </c>
      <c r="D51" s="874">
        <v>0.0002</v>
      </c>
      <c r="E51" s="874">
        <v>15.74</v>
      </c>
      <c r="F51" s="874">
        <v>0.0001</v>
      </c>
      <c r="G51" s="874">
        <v>11.625</v>
      </c>
      <c r="H51" s="874">
        <v>0</v>
      </c>
      <c r="I51" s="874">
        <v>0</v>
      </c>
      <c r="J51" s="874">
        <v>0</v>
      </c>
      <c r="K51" s="875">
        <v>0</v>
      </c>
      <c r="L51" s="876"/>
      <c r="M51" s="877"/>
      <c r="N51" s="753"/>
      <c r="O51" s="754"/>
      <c r="P51" s="878"/>
      <c r="Q51" s="878"/>
      <c r="R51" s="878"/>
      <c r="S51" s="879"/>
      <c r="T51" s="880" t="s">
        <v>421</v>
      </c>
      <c r="U51" s="8" t="s">
        <v>421</v>
      </c>
      <c r="V51" s="8" t="s">
        <v>421</v>
      </c>
      <c r="W51" s="8" t="s">
        <v>421</v>
      </c>
      <c r="X51" s="880" t="s">
        <v>421</v>
      </c>
      <c r="Y51" s="8" t="s">
        <v>421</v>
      </c>
      <c r="Z51" s="8" t="s">
        <v>421</v>
      </c>
      <c r="AA51" s="881" t="s">
        <v>421</v>
      </c>
      <c r="AB51" s="4" t="s">
        <v>168</v>
      </c>
      <c r="AC51" s="19" t="s">
        <v>261</v>
      </c>
      <c r="AD51" s="77" t="s">
        <v>302</v>
      </c>
      <c r="AE51" s="739"/>
      <c r="AF51" s="739"/>
      <c r="AG51" s="739"/>
      <c r="AH51" s="739"/>
      <c r="AI51" s="739"/>
      <c r="AJ51" s="739"/>
      <c r="AK51" s="739"/>
      <c r="AL51" s="775"/>
      <c r="AM51" s="90"/>
      <c r="AN51" s="225" t="s">
        <v>168</v>
      </c>
      <c r="AO51" s="19" t="s">
        <v>261</v>
      </c>
      <c r="AP51" s="77" t="s">
        <v>302</v>
      </c>
      <c r="AQ51" s="394">
        <v>0.0002</v>
      </c>
      <c r="AR51" s="923">
        <v>0.0001</v>
      </c>
      <c r="AS51" s="1053"/>
      <c r="AT51" s="384"/>
      <c r="AV51" s="320">
        <v>7.4</v>
      </c>
      <c r="AW51" s="21" t="s">
        <v>261</v>
      </c>
      <c r="AX51" s="187" t="s">
        <v>142</v>
      </c>
      <c r="AY51" s="388">
        <v>78700</v>
      </c>
      <c r="AZ51" s="388">
        <v>116250</v>
      </c>
      <c r="BA51" s="388">
        <v>0</v>
      </c>
      <c r="BB51" s="389">
        <v>0</v>
      </c>
      <c r="BC51" s="1099" t="str">
        <f t="shared" si="0"/>
        <v>ACCEPT</v>
      </c>
      <c r="BD51" s="1099" t="str">
        <f t="shared" si="1"/>
        <v>ACCEPT</v>
      </c>
      <c r="BF51" s="320">
        <v>7.4</v>
      </c>
      <c r="BG51" s="21" t="s">
        <v>261</v>
      </c>
      <c r="BH51" s="187" t="s">
        <v>142</v>
      </c>
      <c r="BI51" s="388" t="str">
        <f>IF(ISTEXT(AY51),IF('EU1 ExtraEU Trade'!AW50=0,"INTRA-EU","CHECK")," ")</f>
        <v> </v>
      </c>
      <c r="BJ51" s="388" t="str">
        <f>IF(ISTEXT(AZ51),IF('EU1 ExtraEU Trade'!AX50=0,"INTRA-EU","CHECK")," ")</f>
        <v> </v>
      </c>
      <c r="BK51" s="388" t="str">
        <f>IF(ISTEXT(BA51),IF('EU1 ExtraEU Trade'!AY50=0,"INTRA-EU","CHECK")," ")</f>
        <v> </v>
      </c>
      <c r="BL51" s="389" t="str">
        <f>IF(ISTEXT(BB51),IF('EU1 ExtraEU Trade'!AZ50=0,"INTRA-EU","CHECK")," ")</f>
        <v> </v>
      </c>
    </row>
    <row r="52" spans="1:64" s="380" customFormat="1" ht="15" customHeight="1">
      <c r="A52" s="916">
        <v>8</v>
      </c>
      <c r="B52" s="428" t="s">
        <v>270</v>
      </c>
      <c r="C52" s="917" t="s">
        <v>302</v>
      </c>
      <c r="D52" s="309">
        <v>2.628</v>
      </c>
      <c r="E52" s="309">
        <v>7733.57</v>
      </c>
      <c r="F52" s="309">
        <v>3.137</v>
      </c>
      <c r="G52" s="309">
        <v>8855.525</v>
      </c>
      <c r="H52" s="309">
        <v>0.133</v>
      </c>
      <c r="I52" s="309">
        <v>498.385</v>
      </c>
      <c r="J52" s="309">
        <v>0.095</v>
      </c>
      <c r="K52" s="863">
        <v>391.382</v>
      </c>
      <c r="L52" s="885" t="s">
        <v>421</v>
      </c>
      <c r="M52" s="886" t="s">
        <v>421</v>
      </c>
      <c r="N52" s="887" t="s">
        <v>421</v>
      </c>
      <c r="O52" s="888" t="s">
        <v>421</v>
      </c>
      <c r="P52" s="889" t="s">
        <v>421</v>
      </c>
      <c r="Q52" s="889" t="s">
        <v>421</v>
      </c>
      <c r="R52" s="889" t="s">
        <v>421</v>
      </c>
      <c r="S52" s="890" t="s">
        <v>421</v>
      </c>
      <c r="T52" s="866" t="s">
        <v>421</v>
      </c>
      <c r="U52" s="729" t="s">
        <v>421</v>
      </c>
      <c r="V52" s="729" t="s">
        <v>421</v>
      </c>
      <c r="W52" s="729" t="s">
        <v>421</v>
      </c>
      <c r="X52" s="866" t="s">
        <v>421</v>
      </c>
      <c r="Y52" s="729" t="s">
        <v>421</v>
      </c>
      <c r="Z52" s="729" t="s">
        <v>421</v>
      </c>
      <c r="AA52" s="867" t="s">
        <v>421</v>
      </c>
      <c r="AB52" s="921">
        <v>8</v>
      </c>
      <c r="AC52" s="905" t="s">
        <v>270</v>
      </c>
      <c r="AD52" s="77" t="s">
        <v>302</v>
      </c>
      <c r="AE52" s="891">
        <v>0</v>
      </c>
      <c r="AF52" s="891">
        <v>0</v>
      </c>
      <c r="AG52" s="891">
        <v>0</v>
      </c>
      <c r="AH52" s="891">
        <v>0</v>
      </c>
      <c r="AI52" s="891">
        <v>0</v>
      </c>
      <c r="AJ52" s="891">
        <v>0</v>
      </c>
      <c r="AK52" s="891">
        <v>0</v>
      </c>
      <c r="AL52" s="892">
        <v>0</v>
      </c>
      <c r="AM52" s="870"/>
      <c r="AN52" s="226">
        <v>8</v>
      </c>
      <c r="AO52" s="905" t="s">
        <v>270</v>
      </c>
      <c r="AP52" s="77" t="s">
        <v>302</v>
      </c>
      <c r="AQ52" s="383">
        <v>2.495</v>
      </c>
      <c r="AR52" s="923">
        <v>3.042</v>
      </c>
      <c r="AS52" s="1053"/>
      <c r="AT52" s="384"/>
      <c r="AV52" s="319">
        <v>8</v>
      </c>
      <c r="AW52" s="16" t="s">
        <v>270</v>
      </c>
      <c r="AX52" s="187" t="s">
        <v>142</v>
      </c>
      <c r="AY52" s="388">
        <v>2942.7587519025874</v>
      </c>
      <c r="AZ52" s="388">
        <v>2822.9279566464775</v>
      </c>
      <c r="BA52" s="388">
        <v>3747.2556390977443</v>
      </c>
      <c r="BB52" s="389">
        <v>4119.8105263157895</v>
      </c>
      <c r="BC52" s="1099" t="str">
        <f t="shared" si="0"/>
        <v>ACCEPT</v>
      </c>
      <c r="BD52" s="1099" t="str">
        <f t="shared" si="1"/>
        <v>ACCEPT</v>
      </c>
      <c r="BF52" s="319">
        <v>8</v>
      </c>
      <c r="BG52" s="16" t="s">
        <v>270</v>
      </c>
      <c r="BH52" s="187" t="s">
        <v>142</v>
      </c>
      <c r="BI52" s="388" t="str">
        <f>IF(ISTEXT(AY52),IF('EU1 ExtraEU Trade'!AW51=0,"INTRA-EU","CHECK")," ")</f>
        <v> </v>
      </c>
      <c r="BJ52" s="388" t="str">
        <f>IF(ISTEXT(AZ52),IF('EU1 ExtraEU Trade'!AX51=0,"INTRA-EU","CHECK")," ")</f>
        <v> </v>
      </c>
      <c r="BK52" s="388" t="str">
        <f>IF(ISTEXT(BA52),IF('EU1 ExtraEU Trade'!AY51=0,"INTRA-EU","CHECK")," ")</f>
        <v> </v>
      </c>
      <c r="BL52" s="389" t="str">
        <f>IF(ISTEXT(BB52),IF('EU1 ExtraEU Trade'!AZ51=0,"INTRA-EU","CHECK")," ")</f>
        <v> </v>
      </c>
    </row>
    <row r="53" spans="1:64" s="79" customFormat="1" ht="15" customHeight="1">
      <c r="A53" s="908" t="s">
        <v>169</v>
      </c>
      <c r="B53" s="437" t="s">
        <v>289</v>
      </c>
      <c r="C53" s="872" t="s">
        <v>302</v>
      </c>
      <c r="D53" s="874">
        <v>0.479</v>
      </c>
      <c r="E53" s="874">
        <v>2521.743</v>
      </c>
      <c r="F53" s="874">
        <v>0.864</v>
      </c>
      <c r="G53" s="874">
        <v>3095.615</v>
      </c>
      <c r="H53" s="874">
        <v>0.015</v>
      </c>
      <c r="I53" s="874">
        <v>114.184</v>
      </c>
      <c r="J53" s="874">
        <v>0.03</v>
      </c>
      <c r="K53" s="875">
        <v>179.769</v>
      </c>
      <c r="L53" s="876"/>
      <c r="M53" s="877"/>
      <c r="N53" s="753"/>
      <c r="O53" s="754"/>
      <c r="P53" s="878"/>
      <c r="Q53" s="878"/>
      <c r="R53" s="878"/>
      <c r="S53" s="879"/>
      <c r="T53" s="880" t="s">
        <v>421</v>
      </c>
      <c r="U53" s="8" t="s">
        <v>421</v>
      </c>
      <c r="V53" s="8" t="s">
        <v>421</v>
      </c>
      <c r="W53" s="8" t="s">
        <v>421</v>
      </c>
      <c r="X53" s="880" t="s">
        <v>421</v>
      </c>
      <c r="Y53" s="8" t="s">
        <v>421</v>
      </c>
      <c r="Z53" s="8" t="s">
        <v>421</v>
      </c>
      <c r="AA53" s="881" t="s">
        <v>421</v>
      </c>
      <c r="AB53" s="14" t="s">
        <v>169</v>
      </c>
      <c r="AC53" s="19" t="s">
        <v>289</v>
      </c>
      <c r="AD53" s="77" t="s">
        <v>302</v>
      </c>
      <c r="AE53" s="736"/>
      <c r="AF53" s="736"/>
      <c r="AG53" s="736"/>
      <c r="AH53" s="736"/>
      <c r="AI53" s="736"/>
      <c r="AJ53" s="736"/>
      <c r="AK53" s="736"/>
      <c r="AL53" s="774"/>
      <c r="AM53" s="90"/>
      <c r="AN53" s="226" t="s">
        <v>169</v>
      </c>
      <c r="AO53" s="19" t="s">
        <v>289</v>
      </c>
      <c r="AP53" s="77" t="s">
        <v>302</v>
      </c>
      <c r="AQ53" s="401">
        <v>0.46399999999999997</v>
      </c>
      <c r="AR53" s="923">
        <v>0.834</v>
      </c>
      <c r="AS53" s="1053"/>
      <c r="AT53" s="384"/>
      <c r="AV53" s="318">
        <v>8.1</v>
      </c>
      <c r="AW53" s="19" t="s">
        <v>289</v>
      </c>
      <c r="AX53" s="195" t="s">
        <v>142</v>
      </c>
      <c r="AY53" s="392">
        <v>5264.599164926931</v>
      </c>
      <c r="AZ53" s="392">
        <v>3582.8877314814813</v>
      </c>
      <c r="BA53" s="392">
        <v>7612.266666666666</v>
      </c>
      <c r="BB53" s="393">
        <v>5992.3</v>
      </c>
      <c r="BC53" s="1099" t="str">
        <f t="shared" si="0"/>
        <v>ACCEPT</v>
      </c>
      <c r="BD53" s="1099" t="str">
        <f t="shared" si="1"/>
        <v>ACCEPT</v>
      </c>
      <c r="BF53" s="318">
        <v>8.1</v>
      </c>
      <c r="BG53" s="19" t="s">
        <v>289</v>
      </c>
      <c r="BH53" s="195" t="s">
        <v>142</v>
      </c>
      <c r="BI53" s="392" t="str">
        <f>IF(ISTEXT(AY53),IF('EU1 ExtraEU Trade'!AW52=0,"INTRA-EU","CHECK")," ")</f>
        <v> </v>
      </c>
      <c r="BJ53" s="392" t="str">
        <f>IF(ISTEXT(AZ53),IF('EU1 ExtraEU Trade'!AX52=0,"INTRA-EU","CHECK")," ")</f>
        <v> </v>
      </c>
      <c r="BK53" s="392" t="str">
        <f>IF(ISTEXT(BA53),IF('EU1 ExtraEU Trade'!AY52=0,"INTRA-EU","CHECK")," ")</f>
        <v> </v>
      </c>
      <c r="BL53" s="393" t="str">
        <f>IF(ISTEXT(BB53),IF('EU1 ExtraEU Trade'!AZ52=0,"INTRA-EU","CHECK")," ")</f>
        <v> </v>
      </c>
    </row>
    <row r="54" spans="1:64" s="79" customFormat="1" ht="15" customHeight="1">
      <c r="A54" s="922" t="s">
        <v>170</v>
      </c>
      <c r="B54" s="445" t="s">
        <v>272</v>
      </c>
      <c r="C54" s="872" t="s">
        <v>302</v>
      </c>
      <c r="D54" s="874">
        <v>2.149</v>
      </c>
      <c r="E54" s="874">
        <v>5211.827</v>
      </c>
      <c r="F54" s="874">
        <v>2.273</v>
      </c>
      <c r="G54" s="874">
        <v>5759.91</v>
      </c>
      <c r="H54" s="874">
        <v>0.118</v>
      </c>
      <c r="I54" s="874">
        <v>384.201</v>
      </c>
      <c r="J54" s="874">
        <v>0.065</v>
      </c>
      <c r="K54" s="875">
        <v>211.613</v>
      </c>
      <c r="L54" s="876"/>
      <c r="M54" s="877"/>
      <c r="N54" s="753"/>
      <c r="O54" s="754"/>
      <c r="P54" s="878"/>
      <c r="Q54" s="878"/>
      <c r="R54" s="878"/>
      <c r="S54" s="879"/>
      <c r="T54" s="880" t="s">
        <v>421</v>
      </c>
      <c r="U54" s="8" t="s">
        <v>421</v>
      </c>
      <c r="V54" s="8" t="s">
        <v>421</v>
      </c>
      <c r="W54" s="8" t="s">
        <v>421</v>
      </c>
      <c r="X54" s="880" t="s">
        <v>421</v>
      </c>
      <c r="Y54" s="8" t="s">
        <v>421</v>
      </c>
      <c r="Z54" s="8" t="s">
        <v>421</v>
      </c>
      <c r="AA54" s="881" t="s">
        <v>421</v>
      </c>
      <c r="AB54" s="15" t="s">
        <v>170</v>
      </c>
      <c r="AC54" s="21" t="s">
        <v>272</v>
      </c>
      <c r="AD54" s="77" t="s">
        <v>302</v>
      </c>
      <c r="AE54" s="736"/>
      <c r="AF54" s="736"/>
      <c r="AG54" s="736"/>
      <c r="AH54" s="736"/>
      <c r="AI54" s="736"/>
      <c r="AJ54" s="736"/>
      <c r="AK54" s="736"/>
      <c r="AL54" s="774"/>
      <c r="AM54" s="90"/>
      <c r="AN54" s="225" t="s">
        <v>170</v>
      </c>
      <c r="AO54" s="21" t="s">
        <v>272</v>
      </c>
      <c r="AP54" s="77" t="s">
        <v>302</v>
      </c>
      <c r="AQ54" s="394">
        <v>2.031</v>
      </c>
      <c r="AR54" s="923">
        <v>2.208</v>
      </c>
      <c r="AS54" s="1053"/>
      <c r="AT54" s="384"/>
      <c r="AV54" s="321">
        <v>8.2</v>
      </c>
      <c r="AW54" s="21" t="s">
        <v>272</v>
      </c>
      <c r="AX54" s="195" t="s">
        <v>142</v>
      </c>
      <c r="AY54" s="392">
        <v>2425.2335970218705</v>
      </c>
      <c r="AZ54" s="392">
        <v>2534.056313242411</v>
      </c>
      <c r="BA54" s="392">
        <v>3255.940677966102</v>
      </c>
      <c r="BB54" s="393">
        <v>3255.584615384615</v>
      </c>
      <c r="BC54" s="1099" t="str">
        <f t="shared" si="0"/>
        <v>ACCEPT</v>
      </c>
      <c r="BD54" s="1099" t="str">
        <f t="shared" si="1"/>
        <v>ACCEPT</v>
      </c>
      <c r="BF54" s="321">
        <v>8.2</v>
      </c>
      <c r="BG54" s="21" t="s">
        <v>272</v>
      </c>
      <c r="BH54" s="195" t="s">
        <v>142</v>
      </c>
      <c r="BI54" s="392" t="str">
        <f>IF(ISTEXT(AY54),IF('EU1 ExtraEU Trade'!AW53=0,"INTRA-EU","CHECK")," ")</f>
        <v> </v>
      </c>
      <c r="BJ54" s="392" t="str">
        <f>IF(ISTEXT(AZ54),IF('EU1 ExtraEU Trade'!AX53=0,"INTRA-EU","CHECK")," ")</f>
        <v> </v>
      </c>
      <c r="BK54" s="392" t="str">
        <f>IF(ISTEXT(BA54),IF('EU1 ExtraEU Trade'!AY53=0,"INTRA-EU","CHECK")," ")</f>
        <v> </v>
      </c>
      <c r="BL54" s="393" t="str">
        <f>IF(ISTEXT(BB54),IF('EU1 ExtraEU Trade'!AZ53=0,"INTRA-EU","CHECK")," ")</f>
        <v> </v>
      </c>
    </row>
    <row r="55" spans="1:64" s="79" customFormat="1" ht="15" customHeight="1">
      <c r="A55" s="895">
        <v>9</v>
      </c>
      <c r="B55" s="896" t="s">
        <v>262</v>
      </c>
      <c r="C55" s="872" t="s">
        <v>302</v>
      </c>
      <c r="D55" s="874">
        <v>5.423</v>
      </c>
      <c r="E55" s="874">
        <v>5678.611</v>
      </c>
      <c r="F55" s="874">
        <v>14.676</v>
      </c>
      <c r="G55" s="874">
        <v>12080.98</v>
      </c>
      <c r="H55" s="874">
        <v>122.456</v>
      </c>
      <c r="I55" s="874">
        <v>80536.383</v>
      </c>
      <c r="J55" s="874">
        <v>140.333</v>
      </c>
      <c r="K55" s="875">
        <v>96157.152</v>
      </c>
      <c r="L55" s="876"/>
      <c r="M55" s="877"/>
      <c r="N55" s="753"/>
      <c r="O55" s="754"/>
      <c r="P55" s="878"/>
      <c r="Q55" s="878"/>
      <c r="R55" s="878"/>
      <c r="S55" s="879"/>
      <c r="T55" s="880" t="s">
        <v>421</v>
      </c>
      <c r="U55" s="8" t="s">
        <v>421</v>
      </c>
      <c r="V55" s="8" t="s">
        <v>421</v>
      </c>
      <c r="W55" s="8" t="s">
        <v>421</v>
      </c>
      <c r="X55" s="880" t="s">
        <v>421</v>
      </c>
      <c r="Y55" s="8" t="s">
        <v>421</v>
      </c>
      <c r="Z55" s="8" t="s">
        <v>421</v>
      </c>
      <c r="AA55" s="881" t="s">
        <v>421</v>
      </c>
      <c r="AB55" s="902">
        <v>9</v>
      </c>
      <c r="AC55" s="22" t="s">
        <v>262</v>
      </c>
      <c r="AD55" s="77" t="s">
        <v>302</v>
      </c>
      <c r="AE55" s="739"/>
      <c r="AF55" s="739"/>
      <c r="AG55" s="739"/>
      <c r="AH55" s="739"/>
      <c r="AI55" s="739"/>
      <c r="AJ55" s="739"/>
      <c r="AK55" s="739"/>
      <c r="AL55" s="775"/>
      <c r="AM55" s="90"/>
      <c r="AN55" s="225">
        <v>9</v>
      </c>
      <c r="AO55" s="22" t="s">
        <v>262</v>
      </c>
      <c r="AP55" s="77" t="s">
        <v>302</v>
      </c>
      <c r="AQ55" s="923">
        <v>374.967</v>
      </c>
      <c r="AR55" s="923">
        <v>384.3430000000001</v>
      </c>
      <c r="AS55" s="1053"/>
      <c r="AT55" s="384"/>
      <c r="AV55" s="900">
        <v>9</v>
      </c>
      <c r="AW55" s="898" t="s">
        <v>262</v>
      </c>
      <c r="AX55" s="195" t="s">
        <v>142</v>
      </c>
      <c r="AY55" s="392">
        <v>1047.1346118384658</v>
      </c>
      <c r="AZ55" s="392">
        <v>823.1793404197329</v>
      </c>
      <c r="BA55" s="392">
        <v>657.6760877376364</v>
      </c>
      <c r="BB55" s="393">
        <v>685.2069862398723</v>
      </c>
      <c r="BC55" s="1099" t="str">
        <f t="shared" si="0"/>
        <v>ACCEPT</v>
      </c>
      <c r="BD55" s="1099" t="str">
        <f t="shared" si="1"/>
        <v>ACCEPT</v>
      </c>
      <c r="BF55" s="900">
        <v>9</v>
      </c>
      <c r="BG55" s="898" t="s">
        <v>262</v>
      </c>
      <c r="BH55" s="195" t="s">
        <v>142</v>
      </c>
      <c r="BI55" s="392" t="str">
        <f>IF(ISTEXT(AY55),IF('EU1 ExtraEU Trade'!AW54=0,"INTRA-EU","CHECK")," ")</f>
        <v> </v>
      </c>
      <c r="BJ55" s="392" t="str">
        <f>IF(ISTEXT(AZ55),IF('EU1 ExtraEU Trade'!AX54=0,"INTRA-EU","CHECK")," ")</f>
        <v> </v>
      </c>
      <c r="BK55" s="392" t="str">
        <f>IF(ISTEXT(BA55),IF('EU1 ExtraEU Trade'!AY54=0,"INTRA-EU","CHECK")," ")</f>
        <v> </v>
      </c>
      <c r="BL55" s="393" t="str">
        <f>IF(ISTEXT(BB55),IF('EU1 ExtraEU Trade'!AZ54=0,"INTRA-EU","CHECK")," ")</f>
        <v> </v>
      </c>
    </row>
    <row r="56" spans="1:64" s="380" customFormat="1" ht="15" customHeight="1" thickBot="1">
      <c r="A56" s="916">
        <v>10</v>
      </c>
      <c r="B56" s="434" t="s">
        <v>263</v>
      </c>
      <c r="C56" s="924" t="s">
        <v>302</v>
      </c>
      <c r="D56" s="309">
        <v>644.928</v>
      </c>
      <c r="E56" s="309">
        <v>2095300.8339999998</v>
      </c>
      <c r="F56" s="309">
        <v>667.877</v>
      </c>
      <c r="G56" s="309">
        <v>2160489.058</v>
      </c>
      <c r="H56" s="309">
        <v>159.63600000000002</v>
      </c>
      <c r="I56" s="309">
        <v>498036.21900000004</v>
      </c>
      <c r="J56" s="309">
        <v>177.563</v>
      </c>
      <c r="K56" s="863">
        <v>574856.938</v>
      </c>
      <c r="L56" s="885" t="s">
        <v>421</v>
      </c>
      <c r="M56" s="886" t="s">
        <v>421</v>
      </c>
      <c r="N56" s="887" t="s">
        <v>421</v>
      </c>
      <c r="O56" s="888" t="s">
        <v>421</v>
      </c>
      <c r="P56" s="889" t="s">
        <v>421</v>
      </c>
      <c r="Q56" s="889" t="s">
        <v>421</v>
      </c>
      <c r="R56" s="889" t="s">
        <v>421</v>
      </c>
      <c r="S56" s="890" t="s">
        <v>421</v>
      </c>
      <c r="T56" s="866" t="s">
        <v>421</v>
      </c>
      <c r="U56" s="729" t="s">
        <v>421</v>
      </c>
      <c r="V56" s="729" t="s">
        <v>421</v>
      </c>
      <c r="W56" s="729" t="s">
        <v>421</v>
      </c>
      <c r="X56" s="866" t="s">
        <v>421</v>
      </c>
      <c r="Y56" s="729" t="s">
        <v>421</v>
      </c>
      <c r="Z56" s="729" t="s">
        <v>421</v>
      </c>
      <c r="AA56" s="867" t="s">
        <v>421</v>
      </c>
      <c r="AB56" s="4">
        <v>10</v>
      </c>
      <c r="AC56" s="16" t="s">
        <v>263</v>
      </c>
      <c r="AD56" s="77" t="s">
        <v>302</v>
      </c>
      <c r="AE56" s="891">
        <v>0</v>
      </c>
      <c r="AF56" s="891">
        <v>-2.3283064365386963E-10</v>
      </c>
      <c r="AG56" s="891">
        <v>-3.907985046680551E-14</v>
      </c>
      <c r="AH56" s="891">
        <v>0</v>
      </c>
      <c r="AI56" s="891">
        <v>1.6042722705833512E-14</v>
      </c>
      <c r="AJ56" s="891">
        <v>0</v>
      </c>
      <c r="AK56" s="891">
        <v>-7.882583474838611E-15</v>
      </c>
      <c r="AL56" s="892">
        <v>-8.36735125631094E-11</v>
      </c>
      <c r="AM56" s="870"/>
      <c r="AN56" s="226">
        <v>10</v>
      </c>
      <c r="AO56" s="16" t="s">
        <v>263</v>
      </c>
      <c r="AP56" s="77" t="s">
        <v>302</v>
      </c>
      <c r="AQ56" s="923">
        <v>875.9850000000001</v>
      </c>
      <c r="AR56" s="923">
        <v>794.101</v>
      </c>
      <c r="AS56" s="1053"/>
      <c r="AT56" s="384"/>
      <c r="AV56" s="319">
        <v>10</v>
      </c>
      <c r="AW56" s="925" t="s">
        <v>263</v>
      </c>
      <c r="AX56" s="189" t="s">
        <v>142</v>
      </c>
      <c r="AY56" s="397">
        <v>3248.891091718765</v>
      </c>
      <c r="AZ56" s="397">
        <v>3234.860697403864</v>
      </c>
      <c r="BA56" s="397">
        <v>3119.8239682778317</v>
      </c>
      <c r="BB56" s="398">
        <v>3237.481558658054</v>
      </c>
      <c r="BC56" s="1099" t="str">
        <f t="shared" si="0"/>
        <v>ACCEPT</v>
      </c>
      <c r="BD56" s="1099" t="str">
        <f t="shared" si="1"/>
        <v>ACCEPT</v>
      </c>
      <c r="BF56" s="319">
        <v>10</v>
      </c>
      <c r="BG56" s="925" t="s">
        <v>263</v>
      </c>
      <c r="BH56" s="189" t="s">
        <v>142</v>
      </c>
      <c r="BI56" s="397" t="str">
        <f>IF(ISTEXT(AY56),IF('EU1 ExtraEU Trade'!AW55=0,"INTRA-EU","CHECK")," ")</f>
        <v> </v>
      </c>
      <c r="BJ56" s="397" t="str">
        <f>IF(ISTEXT(AZ56),IF('EU1 ExtraEU Trade'!AX55=0,"INTRA-EU","CHECK")," ")</f>
        <v> </v>
      </c>
      <c r="BK56" s="397" t="str">
        <f>IF(ISTEXT(BA56),IF('EU1 ExtraEU Trade'!AY55=0,"INTRA-EU","CHECK")," ")</f>
        <v> </v>
      </c>
      <c r="BL56" s="398" t="str">
        <f>IF(ISTEXT(BB56),IF('EU1 ExtraEU Trade'!AZ55=0,"INTRA-EU","CHECK")," ")</f>
        <v> </v>
      </c>
    </row>
    <row r="57" spans="1:64" s="380" customFormat="1" ht="15" customHeight="1">
      <c r="A57" s="916" t="s">
        <v>171</v>
      </c>
      <c r="B57" s="882" t="s">
        <v>275</v>
      </c>
      <c r="C57" s="920" t="s">
        <v>302</v>
      </c>
      <c r="D57" s="309">
        <v>299.792</v>
      </c>
      <c r="E57" s="309">
        <v>906191.841</v>
      </c>
      <c r="F57" s="309">
        <v>292.222</v>
      </c>
      <c r="G57" s="309">
        <v>917833.91</v>
      </c>
      <c r="H57" s="309">
        <v>3.174</v>
      </c>
      <c r="I57" s="309">
        <v>10574.677</v>
      </c>
      <c r="J57" s="309">
        <v>2.474</v>
      </c>
      <c r="K57" s="863">
        <v>9334.219000000001</v>
      </c>
      <c r="L57" s="885" t="s">
        <v>421</v>
      </c>
      <c r="M57" s="886" t="s">
        <v>421</v>
      </c>
      <c r="N57" s="887" t="s">
        <v>421</v>
      </c>
      <c r="O57" s="888" t="s">
        <v>421</v>
      </c>
      <c r="P57" s="889" t="s">
        <v>421</v>
      </c>
      <c r="Q57" s="889" t="s">
        <v>421</v>
      </c>
      <c r="R57" s="889" t="s">
        <v>421</v>
      </c>
      <c r="S57" s="890" t="s">
        <v>421</v>
      </c>
      <c r="T57" s="866" t="s">
        <v>421</v>
      </c>
      <c r="U57" s="729" t="s">
        <v>421</v>
      </c>
      <c r="V57" s="729" t="s">
        <v>421</v>
      </c>
      <c r="W57" s="729" t="s">
        <v>421</v>
      </c>
      <c r="X57" s="866" t="s">
        <v>421</v>
      </c>
      <c r="Y57" s="729" t="s">
        <v>421</v>
      </c>
      <c r="Z57" s="729" t="s">
        <v>421</v>
      </c>
      <c r="AA57" s="867" t="s">
        <v>421</v>
      </c>
      <c r="AB57" s="4" t="s">
        <v>171</v>
      </c>
      <c r="AC57" s="19" t="s">
        <v>275</v>
      </c>
      <c r="AD57" s="77" t="s">
        <v>302</v>
      </c>
      <c r="AE57" s="868">
        <v>0</v>
      </c>
      <c r="AF57" s="868">
        <v>0</v>
      </c>
      <c r="AG57" s="868">
        <v>0</v>
      </c>
      <c r="AH57" s="868">
        <v>0</v>
      </c>
      <c r="AI57" s="868">
        <v>0</v>
      </c>
      <c r="AJ57" s="868">
        <v>0</v>
      </c>
      <c r="AK57" s="868">
        <v>0</v>
      </c>
      <c r="AL57" s="869">
        <v>0</v>
      </c>
      <c r="AM57" s="870"/>
      <c r="AN57" s="226" t="s">
        <v>171</v>
      </c>
      <c r="AO57" s="19" t="s">
        <v>275</v>
      </c>
      <c r="AP57" s="77" t="s">
        <v>302</v>
      </c>
      <c r="AQ57" s="383">
        <v>298.864</v>
      </c>
      <c r="AR57" s="923">
        <v>289.789</v>
      </c>
      <c r="AS57" s="1053"/>
      <c r="AT57" s="384"/>
      <c r="AV57" s="319">
        <v>10.1</v>
      </c>
      <c r="AW57" s="19" t="s">
        <v>275</v>
      </c>
      <c r="AX57" s="203" t="s">
        <v>142</v>
      </c>
      <c r="AY57" s="388">
        <v>3022.735233094946</v>
      </c>
      <c r="AZ57" s="388">
        <v>3140.878886599914</v>
      </c>
      <c r="BA57" s="388">
        <v>3331.6562696912415</v>
      </c>
      <c r="BB57" s="389">
        <v>3772.9260307194827</v>
      </c>
      <c r="BC57" s="1099" t="str">
        <f t="shared" si="0"/>
        <v>ACCEPT</v>
      </c>
      <c r="BD57" s="1099" t="str">
        <f t="shared" si="1"/>
        <v>ACCEPT</v>
      </c>
      <c r="BF57" s="319">
        <v>10.1</v>
      </c>
      <c r="BG57" s="19" t="s">
        <v>275</v>
      </c>
      <c r="BH57" s="203" t="s">
        <v>142</v>
      </c>
      <c r="BI57" s="388" t="str">
        <f>IF(ISTEXT(AY57),IF('EU1 ExtraEU Trade'!AW56=0,"INTRA-EU","CHECK")," ")</f>
        <v> </v>
      </c>
      <c r="BJ57" s="388" t="str">
        <f>IF(ISTEXT(AZ57),IF('EU1 ExtraEU Trade'!AX56=0,"INTRA-EU","CHECK")," ")</f>
        <v> </v>
      </c>
      <c r="BK57" s="388" t="str">
        <f>IF(ISTEXT(BA57),IF('EU1 ExtraEU Trade'!AY56=0,"INTRA-EU","CHECK")," ")</f>
        <v> </v>
      </c>
      <c r="BL57" s="389" t="str">
        <f>IF(ISTEXT(BB57),IF('EU1 ExtraEU Trade'!AZ56=0,"INTRA-EU","CHECK")," ")</f>
        <v> </v>
      </c>
    </row>
    <row r="58" spans="1:64" s="79" customFormat="1" ht="15" customHeight="1">
      <c r="A58" s="918" t="s">
        <v>276</v>
      </c>
      <c r="B58" s="431" t="s">
        <v>264</v>
      </c>
      <c r="C58" s="872" t="s">
        <v>302</v>
      </c>
      <c r="D58" s="874">
        <v>57.788</v>
      </c>
      <c r="E58" s="874">
        <v>121787.001</v>
      </c>
      <c r="F58" s="874">
        <v>54.766</v>
      </c>
      <c r="G58" s="874">
        <v>120647.232</v>
      </c>
      <c r="H58" s="874">
        <v>0.08</v>
      </c>
      <c r="I58" s="874">
        <v>215.862</v>
      </c>
      <c r="J58" s="874">
        <v>0.286</v>
      </c>
      <c r="K58" s="875">
        <v>602.993</v>
      </c>
      <c r="L58" s="876"/>
      <c r="M58" s="877"/>
      <c r="N58" s="753"/>
      <c r="O58" s="754"/>
      <c r="P58" s="878"/>
      <c r="Q58" s="878"/>
      <c r="R58" s="878"/>
      <c r="S58" s="879"/>
      <c r="T58" s="880" t="s">
        <v>421</v>
      </c>
      <c r="U58" s="8" t="s">
        <v>421</v>
      </c>
      <c r="V58" s="8" t="s">
        <v>421</v>
      </c>
      <c r="W58" s="8" t="s">
        <v>421</v>
      </c>
      <c r="X58" s="880" t="s">
        <v>421</v>
      </c>
      <c r="Y58" s="8" t="s">
        <v>421</v>
      </c>
      <c r="Z58" s="8" t="s">
        <v>421</v>
      </c>
      <c r="AA58" s="881" t="s">
        <v>421</v>
      </c>
      <c r="AB58" s="4" t="s">
        <v>276</v>
      </c>
      <c r="AC58" s="17" t="s">
        <v>264</v>
      </c>
      <c r="AD58" s="77" t="s">
        <v>302</v>
      </c>
      <c r="AE58" s="736"/>
      <c r="AF58" s="736"/>
      <c r="AG58" s="736"/>
      <c r="AH58" s="736"/>
      <c r="AI58" s="736"/>
      <c r="AJ58" s="736"/>
      <c r="AK58" s="736"/>
      <c r="AL58" s="774"/>
      <c r="AM58" s="90"/>
      <c r="AN58" s="226" t="s">
        <v>276</v>
      </c>
      <c r="AO58" s="17" t="s">
        <v>264</v>
      </c>
      <c r="AP58" s="77" t="s">
        <v>302</v>
      </c>
      <c r="AQ58" s="383">
        <v>57.708</v>
      </c>
      <c r="AR58" s="923">
        <v>54.48</v>
      </c>
      <c r="AS58" s="1053"/>
      <c r="AT58" s="384"/>
      <c r="AV58" s="319" t="s">
        <v>276</v>
      </c>
      <c r="AW58" s="17" t="s">
        <v>264</v>
      </c>
      <c r="AX58" s="195" t="s">
        <v>142</v>
      </c>
      <c r="AY58" s="392">
        <v>2107.479078701461</v>
      </c>
      <c r="AZ58" s="392">
        <v>2202.9586239637733</v>
      </c>
      <c r="BA58" s="392">
        <v>2698.275</v>
      </c>
      <c r="BB58" s="393">
        <v>2108.367132867133</v>
      </c>
      <c r="BC58" s="1099" t="str">
        <f t="shared" si="0"/>
        <v>ACCEPT</v>
      </c>
      <c r="BD58" s="1099" t="str">
        <f t="shared" si="1"/>
        <v>ACCEPT</v>
      </c>
      <c r="BF58" s="319" t="s">
        <v>276</v>
      </c>
      <c r="BG58" s="17" t="s">
        <v>264</v>
      </c>
      <c r="BH58" s="195" t="s">
        <v>142</v>
      </c>
      <c r="BI58" s="392" t="str">
        <f>IF(ISTEXT(AY58),IF('EU1 ExtraEU Trade'!AW57=0,"INTRA-EU","CHECK")," ")</f>
        <v> </v>
      </c>
      <c r="BJ58" s="392" t="str">
        <f>IF(ISTEXT(AZ58),IF('EU1 ExtraEU Trade'!AX57=0,"INTRA-EU","CHECK")," ")</f>
        <v> </v>
      </c>
      <c r="BK58" s="392" t="str">
        <f>IF(ISTEXT(BA58),IF('EU1 ExtraEU Trade'!AY57=0,"INTRA-EU","CHECK")," ")</f>
        <v> </v>
      </c>
      <c r="BL58" s="393" t="str">
        <f>IF(ISTEXT(BB58),IF('EU1 ExtraEU Trade'!AZ57=0,"INTRA-EU","CHECK")," ")</f>
        <v> </v>
      </c>
    </row>
    <row r="59" spans="1:64" s="79" customFormat="1" ht="15" customHeight="1">
      <c r="A59" s="918" t="s">
        <v>277</v>
      </c>
      <c r="B59" s="447" t="s">
        <v>278</v>
      </c>
      <c r="C59" s="872" t="s">
        <v>302</v>
      </c>
      <c r="D59" s="874">
        <v>30.424</v>
      </c>
      <c r="E59" s="874">
        <v>77659.294</v>
      </c>
      <c r="F59" s="874">
        <v>48.667</v>
      </c>
      <c r="G59" s="874">
        <v>127301.847</v>
      </c>
      <c r="H59" s="874">
        <v>0.754</v>
      </c>
      <c r="I59" s="874">
        <v>1744.223</v>
      </c>
      <c r="J59" s="874">
        <v>0.579</v>
      </c>
      <c r="K59" s="875">
        <v>1567.587</v>
      </c>
      <c r="L59" s="876"/>
      <c r="M59" s="877"/>
      <c r="N59" s="753"/>
      <c r="O59" s="754"/>
      <c r="P59" s="878"/>
      <c r="Q59" s="878"/>
      <c r="R59" s="878"/>
      <c r="S59" s="879"/>
      <c r="T59" s="880" t="s">
        <v>421</v>
      </c>
      <c r="U59" s="8" t="s">
        <v>421</v>
      </c>
      <c r="V59" s="8" t="s">
        <v>421</v>
      </c>
      <c r="W59" s="8" t="s">
        <v>421</v>
      </c>
      <c r="X59" s="880" t="s">
        <v>421</v>
      </c>
      <c r="Y59" s="8" t="s">
        <v>421</v>
      </c>
      <c r="Z59" s="8" t="s">
        <v>421</v>
      </c>
      <c r="AA59" s="881" t="s">
        <v>421</v>
      </c>
      <c r="AB59" s="4" t="s">
        <v>277</v>
      </c>
      <c r="AC59" s="17" t="s">
        <v>278</v>
      </c>
      <c r="AD59" s="77" t="s">
        <v>302</v>
      </c>
      <c r="AE59" s="736"/>
      <c r="AF59" s="736"/>
      <c r="AG59" s="736"/>
      <c r="AH59" s="736"/>
      <c r="AI59" s="736"/>
      <c r="AJ59" s="736"/>
      <c r="AK59" s="736"/>
      <c r="AL59" s="774"/>
      <c r="AM59" s="90"/>
      <c r="AN59" s="226" t="s">
        <v>277</v>
      </c>
      <c r="AO59" s="17" t="s">
        <v>278</v>
      </c>
      <c r="AP59" s="77" t="s">
        <v>302</v>
      </c>
      <c r="AQ59" s="383">
        <v>29.669999999999998</v>
      </c>
      <c r="AR59" s="923">
        <v>48.088</v>
      </c>
      <c r="AS59" s="1053"/>
      <c r="AT59" s="384"/>
      <c r="AV59" s="319" t="s">
        <v>277</v>
      </c>
      <c r="AW59" s="32" t="s">
        <v>278</v>
      </c>
      <c r="AX59" s="195" t="s">
        <v>142</v>
      </c>
      <c r="AY59" s="392">
        <v>2552.566855114383</v>
      </c>
      <c r="AZ59" s="392">
        <v>2615.77346045575</v>
      </c>
      <c r="BA59" s="392">
        <v>2313.293103448276</v>
      </c>
      <c r="BB59" s="393">
        <v>2707.4041450777204</v>
      </c>
      <c r="BC59" s="1099" t="str">
        <f t="shared" si="0"/>
        <v>ACCEPT</v>
      </c>
      <c r="BD59" s="1099" t="str">
        <f t="shared" si="1"/>
        <v>ACCEPT</v>
      </c>
      <c r="BF59" s="319" t="s">
        <v>277</v>
      </c>
      <c r="BG59" s="32" t="s">
        <v>278</v>
      </c>
      <c r="BH59" s="195" t="s">
        <v>142</v>
      </c>
      <c r="BI59" s="392" t="str">
        <f>IF(ISTEXT(AY59),IF('EU1 ExtraEU Trade'!AW58=0,"INTRA-EU","CHECK")," ")</f>
        <v> </v>
      </c>
      <c r="BJ59" s="392" t="str">
        <f>IF(ISTEXT(AZ59),IF('EU1 ExtraEU Trade'!AX58=0,"INTRA-EU","CHECK")," ")</f>
        <v> </v>
      </c>
      <c r="BK59" s="392" t="str">
        <f>IF(ISTEXT(BA59),IF('EU1 ExtraEU Trade'!AY58=0,"INTRA-EU","CHECK")," ")</f>
        <v> </v>
      </c>
      <c r="BL59" s="393" t="str">
        <f>IF(ISTEXT(BB59),IF('EU1 ExtraEU Trade'!AZ58=0,"INTRA-EU","CHECK")," ")</f>
        <v> </v>
      </c>
    </row>
    <row r="60" spans="1:64" s="79" customFormat="1" ht="15" customHeight="1">
      <c r="A60" s="918" t="s">
        <v>279</v>
      </c>
      <c r="B60" s="431" t="s">
        <v>280</v>
      </c>
      <c r="C60" s="872" t="s">
        <v>302</v>
      </c>
      <c r="D60" s="874">
        <v>145.959</v>
      </c>
      <c r="E60" s="874">
        <v>459067.32</v>
      </c>
      <c r="F60" s="874">
        <v>120.884</v>
      </c>
      <c r="G60" s="874">
        <v>405065.027</v>
      </c>
      <c r="H60" s="874">
        <v>0.94</v>
      </c>
      <c r="I60" s="874">
        <v>3897.865</v>
      </c>
      <c r="J60" s="874">
        <v>0.924</v>
      </c>
      <c r="K60" s="875">
        <v>3864.826</v>
      </c>
      <c r="L60" s="876"/>
      <c r="M60" s="877"/>
      <c r="N60" s="753"/>
      <c r="O60" s="754"/>
      <c r="P60" s="878"/>
      <c r="Q60" s="878"/>
      <c r="R60" s="878"/>
      <c r="S60" s="879"/>
      <c r="T60" s="880" t="s">
        <v>421</v>
      </c>
      <c r="U60" s="8" t="s">
        <v>421</v>
      </c>
      <c r="V60" s="8" t="s">
        <v>421</v>
      </c>
      <c r="W60" s="8" t="s">
        <v>421</v>
      </c>
      <c r="X60" s="880" t="s">
        <v>421</v>
      </c>
      <c r="Y60" s="8" t="s">
        <v>421</v>
      </c>
      <c r="Z60" s="8" t="s">
        <v>421</v>
      </c>
      <c r="AA60" s="881" t="s">
        <v>421</v>
      </c>
      <c r="AB60" s="4" t="s">
        <v>279</v>
      </c>
      <c r="AC60" s="17" t="s">
        <v>280</v>
      </c>
      <c r="AD60" s="77" t="s">
        <v>302</v>
      </c>
      <c r="AE60" s="736"/>
      <c r="AF60" s="736"/>
      <c r="AG60" s="736"/>
      <c r="AH60" s="736"/>
      <c r="AI60" s="736"/>
      <c r="AJ60" s="736"/>
      <c r="AK60" s="736"/>
      <c r="AL60" s="774"/>
      <c r="AM60" s="90"/>
      <c r="AN60" s="226" t="s">
        <v>279</v>
      </c>
      <c r="AO60" s="17" t="s">
        <v>280</v>
      </c>
      <c r="AP60" s="77" t="s">
        <v>302</v>
      </c>
      <c r="AQ60" s="383" t="s">
        <v>431</v>
      </c>
      <c r="AR60" s="923">
        <v>119.96</v>
      </c>
      <c r="AS60" s="1053"/>
      <c r="AT60" s="384"/>
      <c r="AV60" s="319" t="s">
        <v>279</v>
      </c>
      <c r="AW60" s="17" t="s">
        <v>280</v>
      </c>
      <c r="AX60" s="195" t="s">
        <v>142</v>
      </c>
      <c r="AY60" s="392">
        <v>3145.1799477935583</v>
      </c>
      <c r="AZ60" s="392">
        <v>3350.857243307634</v>
      </c>
      <c r="BA60" s="392">
        <v>4146.664893617021</v>
      </c>
      <c r="BB60" s="393">
        <v>4182.712121212121</v>
      </c>
      <c r="BC60" s="1099" t="str">
        <f t="shared" si="0"/>
        <v>ACCEPT</v>
      </c>
      <c r="BD60" s="1099" t="str">
        <f t="shared" si="1"/>
        <v>ACCEPT</v>
      </c>
      <c r="BF60" s="319" t="s">
        <v>279</v>
      </c>
      <c r="BG60" s="17" t="s">
        <v>280</v>
      </c>
      <c r="BH60" s="195" t="s">
        <v>142</v>
      </c>
      <c r="BI60" s="392" t="str">
        <f>IF(ISTEXT(AY60),IF('EU1 ExtraEU Trade'!AW59=0,"INTRA-EU","CHECK")," ")</f>
        <v> </v>
      </c>
      <c r="BJ60" s="392" t="str">
        <f>IF(ISTEXT(AZ60),IF('EU1 ExtraEU Trade'!AX59=0,"INTRA-EU","CHECK")," ")</f>
        <v> </v>
      </c>
      <c r="BK60" s="392" t="str">
        <f>IF(ISTEXT(BA60),IF('EU1 ExtraEU Trade'!AY59=0,"INTRA-EU","CHECK")," ")</f>
        <v> </v>
      </c>
      <c r="BL60" s="393" t="str">
        <f>IF(ISTEXT(BB60),IF('EU1 ExtraEU Trade'!AZ59=0,"INTRA-EU","CHECK")," ")</f>
        <v> </v>
      </c>
    </row>
    <row r="61" spans="1:64" s="79" customFormat="1" ht="15" customHeight="1" thickBot="1">
      <c r="A61" s="918" t="s">
        <v>281</v>
      </c>
      <c r="B61" s="438" t="s">
        <v>282</v>
      </c>
      <c r="C61" s="872" t="s">
        <v>302</v>
      </c>
      <c r="D61" s="874">
        <v>65.621</v>
      </c>
      <c r="E61" s="874">
        <v>247678.226</v>
      </c>
      <c r="F61" s="874">
        <v>67.905</v>
      </c>
      <c r="G61" s="874">
        <v>264819.804</v>
      </c>
      <c r="H61" s="874">
        <v>1.4</v>
      </c>
      <c r="I61" s="874">
        <v>4716.727</v>
      </c>
      <c r="J61" s="874">
        <v>0.685</v>
      </c>
      <c r="K61" s="875">
        <v>3298.813</v>
      </c>
      <c r="L61" s="876"/>
      <c r="M61" s="877"/>
      <c r="N61" s="753"/>
      <c r="O61" s="754"/>
      <c r="P61" s="878"/>
      <c r="Q61" s="878"/>
      <c r="R61" s="878"/>
      <c r="S61" s="879"/>
      <c r="T61" s="880" t="s">
        <v>421</v>
      </c>
      <c r="U61" s="8" t="s">
        <v>421</v>
      </c>
      <c r="V61" s="8" t="s">
        <v>421</v>
      </c>
      <c r="W61" s="8" t="s">
        <v>421</v>
      </c>
      <c r="X61" s="880" t="s">
        <v>421</v>
      </c>
      <c r="Y61" s="8" t="s">
        <v>421</v>
      </c>
      <c r="Z61" s="8" t="s">
        <v>421</v>
      </c>
      <c r="AA61" s="881" t="s">
        <v>421</v>
      </c>
      <c r="AB61" s="4" t="s">
        <v>281</v>
      </c>
      <c r="AC61" s="17" t="s">
        <v>282</v>
      </c>
      <c r="AD61" s="77" t="s">
        <v>302</v>
      </c>
      <c r="AE61" s="736"/>
      <c r="AF61" s="736"/>
      <c r="AG61" s="736"/>
      <c r="AH61" s="736"/>
      <c r="AI61" s="736"/>
      <c r="AJ61" s="736"/>
      <c r="AK61" s="736"/>
      <c r="AL61" s="774"/>
      <c r="AM61" s="90"/>
      <c r="AN61" s="226" t="s">
        <v>281</v>
      </c>
      <c r="AO61" s="17" t="s">
        <v>282</v>
      </c>
      <c r="AP61" s="77" t="s">
        <v>302</v>
      </c>
      <c r="AQ61" s="383" t="s">
        <v>432</v>
      </c>
      <c r="AR61" s="923">
        <v>67.22</v>
      </c>
      <c r="AS61" s="1053"/>
      <c r="AT61" s="384"/>
      <c r="AV61" s="319" t="s">
        <v>281</v>
      </c>
      <c r="AW61" s="46" t="s">
        <v>282</v>
      </c>
      <c r="AX61" s="189" t="s">
        <v>142</v>
      </c>
      <c r="AY61" s="397">
        <v>3774.374453300011</v>
      </c>
      <c r="AZ61" s="397">
        <v>3899.8572122818646</v>
      </c>
      <c r="BA61" s="397">
        <v>3369.0907142857145</v>
      </c>
      <c r="BB61" s="398">
        <v>4815.785401459853</v>
      </c>
      <c r="BC61" s="1099" t="str">
        <f t="shared" si="0"/>
        <v>ACCEPT</v>
      </c>
      <c r="BD61" s="1099" t="str">
        <f t="shared" si="1"/>
        <v>ACCEPT</v>
      </c>
      <c r="BF61" s="319" t="s">
        <v>281</v>
      </c>
      <c r="BG61" s="46" t="s">
        <v>282</v>
      </c>
      <c r="BH61" s="189" t="s">
        <v>142</v>
      </c>
      <c r="BI61" s="397" t="str">
        <f>IF(ISTEXT(AY61),IF('EU1 ExtraEU Trade'!AW60=0,"INTRA-EU","CHECK")," ")</f>
        <v> </v>
      </c>
      <c r="BJ61" s="397" t="str">
        <f>IF(ISTEXT(AZ61),IF('EU1 ExtraEU Trade'!AX60=0,"INTRA-EU","CHECK")," ")</f>
        <v> </v>
      </c>
      <c r="BK61" s="397" t="str">
        <f>IF(ISTEXT(BA61),IF('EU1 ExtraEU Trade'!AY60=0,"INTRA-EU","CHECK")," ")</f>
        <v> </v>
      </c>
      <c r="BL61" s="398" t="str">
        <f>IF(ISTEXT(BB61),IF('EU1 ExtraEU Trade'!AZ60=0,"INTRA-EU","CHECK")," ")</f>
        <v> </v>
      </c>
    </row>
    <row r="62" spans="1:64" s="79" customFormat="1" ht="15" customHeight="1" thickBot="1">
      <c r="A62" s="871" t="s">
        <v>172</v>
      </c>
      <c r="B62" s="445" t="s">
        <v>283</v>
      </c>
      <c r="C62" s="855" t="s">
        <v>302</v>
      </c>
      <c r="D62" s="874">
        <v>14.685</v>
      </c>
      <c r="E62" s="874">
        <v>45076.716</v>
      </c>
      <c r="F62" s="874">
        <v>15.967</v>
      </c>
      <c r="G62" s="874">
        <v>54890.284</v>
      </c>
      <c r="H62" s="874">
        <v>44.511</v>
      </c>
      <c r="I62" s="874">
        <v>193297.174</v>
      </c>
      <c r="J62" s="874">
        <v>59.073</v>
      </c>
      <c r="K62" s="875">
        <v>238735.035</v>
      </c>
      <c r="L62" s="876"/>
      <c r="M62" s="877"/>
      <c r="N62" s="753"/>
      <c r="O62" s="754"/>
      <c r="P62" s="878"/>
      <c r="Q62" s="878"/>
      <c r="R62" s="878"/>
      <c r="S62" s="879"/>
      <c r="T62" s="880" t="s">
        <v>421</v>
      </c>
      <c r="U62" s="8" t="s">
        <v>421</v>
      </c>
      <c r="V62" s="8" t="s">
        <v>421</v>
      </c>
      <c r="W62" s="8" t="s">
        <v>421</v>
      </c>
      <c r="X62" s="880" t="s">
        <v>421</v>
      </c>
      <c r="Y62" s="8" t="s">
        <v>421</v>
      </c>
      <c r="Z62" s="8" t="s">
        <v>421</v>
      </c>
      <c r="AA62" s="881" t="s">
        <v>421</v>
      </c>
      <c r="AB62" s="2" t="s">
        <v>172</v>
      </c>
      <c r="AC62" s="19" t="s">
        <v>283</v>
      </c>
      <c r="AD62" s="77" t="s">
        <v>302</v>
      </c>
      <c r="AE62" s="736"/>
      <c r="AF62" s="736"/>
      <c r="AG62" s="736"/>
      <c r="AH62" s="736"/>
      <c r="AI62" s="736"/>
      <c r="AJ62" s="736"/>
      <c r="AK62" s="736"/>
      <c r="AL62" s="774"/>
      <c r="AM62" s="90"/>
      <c r="AN62" s="226" t="s">
        <v>172</v>
      </c>
      <c r="AO62" s="19" t="s">
        <v>283</v>
      </c>
      <c r="AP62" s="77" t="s">
        <v>302</v>
      </c>
      <c r="AQ62" s="383">
        <v>5.1739999999999995</v>
      </c>
      <c r="AR62" s="923">
        <v>4.893999999999998</v>
      </c>
      <c r="AS62" s="1053"/>
      <c r="AT62" s="384"/>
      <c r="AV62" s="316">
        <v>10.2</v>
      </c>
      <c r="AW62" s="47" t="s">
        <v>283</v>
      </c>
      <c r="AX62" s="202" t="s">
        <v>142</v>
      </c>
      <c r="AY62" s="399">
        <v>3069.5754851889683</v>
      </c>
      <c r="AZ62" s="399">
        <v>3437.7330744660862</v>
      </c>
      <c r="BA62" s="399">
        <v>4342.68324683786</v>
      </c>
      <c r="BB62" s="400">
        <v>4041.3562033416283</v>
      </c>
      <c r="BC62" s="1099" t="str">
        <f t="shared" si="0"/>
        <v>ACCEPT</v>
      </c>
      <c r="BD62" s="1099" t="str">
        <f t="shared" si="1"/>
        <v>ACCEPT</v>
      </c>
      <c r="BF62" s="316">
        <v>10.2</v>
      </c>
      <c r="BG62" s="47" t="s">
        <v>283</v>
      </c>
      <c r="BH62" s="202" t="s">
        <v>142</v>
      </c>
      <c r="BI62" s="399" t="str">
        <f>IF(ISTEXT(AY62),IF('EU1 ExtraEU Trade'!AW61=0,"INTRA-EU","CHECK")," ")</f>
        <v> </v>
      </c>
      <c r="BJ62" s="399" t="str">
        <f>IF(ISTEXT(AZ62),IF('EU1 ExtraEU Trade'!AX61=0,"INTRA-EU","CHECK")," ")</f>
        <v> </v>
      </c>
      <c r="BK62" s="399" t="str">
        <f>IF(ISTEXT(BA62),IF('EU1 ExtraEU Trade'!AY61=0,"INTRA-EU","CHECK")," ")</f>
        <v> </v>
      </c>
      <c r="BL62" s="400" t="str">
        <f>IF(ISTEXT(BB62),IF('EU1 ExtraEU Trade'!AZ61=0,"INTRA-EU","CHECK")," ")</f>
        <v> </v>
      </c>
    </row>
    <row r="63" spans="1:64" s="380" customFormat="1" ht="15" customHeight="1">
      <c r="A63" s="916" t="s">
        <v>173</v>
      </c>
      <c r="B63" s="882" t="s">
        <v>284</v>
      </c>
      <c r="C63" s="920" t="s">
        <v>302</v>
      </c>
      <c r="D63" s="309">
        <v>318.494</v>
      </c>
      <c r="E63" s="309">
        <v>943353.792</v>
      </c>
      <c r="F63" s="309">
        <v>349.321</v>
      </c>
      <c r="G63" s="309">
        <v>1010490.768</v>
      </c>
      <c r="H63" s="309">
        <v>111.528</v>
      </c>
      <c r="I63" s="309">
        <v>280359.954</v>
      </c>
      <c r="J63" s="309">
        <v>115.473</v>
      </c>
      <c r="K63" s="863">
        <v>308487.399</v>
      </c>
      <c r="L63" s="885" t="s">
        <v>421</v>
      </c>
      <c r="M63" s="886" t="s">
        <v>421</v>
      </c>
      <c r="N63" s="887" t="s">
        <v>421</v>
      </c>
      <c r="O63" s="888" t="s">
        <v>421</v>
      </c>
      <c r="P63" s="889" t="s">
        <v>421</v>
      </c>
      <c r="Q63" s="889" t="s">
        <v>421</v>
      </c>
      <c r="R63" s="889" t="s">
        <v>421</v>
      </c>
      <c r="S63" s="890" t="s">
        <v>421</v>
      </c>
      <c r="T63" s="866" t="s">
        <v>421</v>
      </c>
      <c r="U63" s="729" t="s">
        <v>421</v>
      </c>
      <c r="V63" s="729" t="s">
        <v>421</v>
      </c>
      <c r="W63" s="729" t="s">
        <v>421</v>
      </c>
      <c r="X63" s="866" t="s">
        <v>421</v>
      </c>
      <c r="Y63" s="729" t="s">
        <v>421</v>
      </c>
      <c r="Z63" s="729" t="s">
        <v>421</v>
      </c>
      <c r="AA63" s="867" t="s">
        <v>421</v>
      </c>
      <c r="AB63" s="4" t="s">
        <v>173</v>
      </c>
      <c r="AC63" s="19" t="s">
        <v>284</v>
      </c>
      <c r="AD63" s="77" t="s">
        <v>302</v>
      </c>
      <c r="AE63" s="891">
        <v>2.842170943040401E-14</v>
      </c>
      <c r="AF63" s="891">
        <v>0</v>
      </c>
      <c r="AG63" s="891">
        <v>0</v>
      </c>
      <c r="AH63" s="891">
        <v>0</v>
      </c>
      <c r="AI63" s="891">
        <v>1.2101430968414206E-14</v>
      </c>
      <c r="AJ63" s="891">
        <v>2.0463630789890885E-11</v>
      </c>
      <c r="AK63" s="891">
        <v>0</v>
      </c>
      <c r="AL63" s="892">
        <v>-1.9099388737231493E-11</v>
      </c>
      <c r="AM63" s="870"/>
      <c r="AN63" s="226" t="s">
        <v>173</v>
      </c>
      <c r="AO63" s="19" t="s">
        <v>284</v>
      </c>
      <c r="AP63" s="118" t="s">
        <v>302</v>
      </c>
      <c r="AQ63" s="383">
        <v>559.674</v>
      </c>
      <c r="AR63" s="923">
        <v>488.732</v>
      </c>
      <c r="AS63" s="1053"/>
      <c r="AT63" s="384"/>
      <c r="AV63" s="319">
        <v>10.3</v>
      </c>
      <c r="AW63" s="19" t="s">
        <v>284</v>
      </c>
      <c r="AX63" s="203" t="s">
        <v>142</v>
      </c>
      <c r="AY63" s="388">
        <v>2961.920136643076</v>
      </c>
      <c r="AZ63" s="388">
        <v>2892.728373043705</v>
      </c>
      <c r="BA63" s="388">
        <v>2513.8077792123954</v>
      </c>
      <c r="BB63" s="389">
        <v>2671.511080512327</v>
      </c>
      <c r="BC63" s="1099" t="str">
        <f t="shared" si="0"/>
        <v>ACCEPT</v>
      </c>
      <c r="BD63" s="1099" t="str">
        <f t="shared" si="1"/>
        <v>ACCEPT</v>
      </c>
      <c r="BF63" s="319">
        <v>10.3</v>
      </c>
      <c r="BG63" s="19" t="s">
        <v>284</v>
      </c>
      <c r="BH63" s="203" t="s">
        <v>142</v>
      </c>
      <c r="BI63" s="388" t="str">
        <f>IF(ISTEXT(AY63),IF('EU1 ExtraEU Trade'!AW62=0,"INTRA-EU","CHECK")," ")</f>
        <v> </v>
      </c>
      <c r="BJ63" s="388" t="str">
        <f>IF(ISTEXT(AZ63),IF('EU1 ExtraEU Trade'!AX62=0,"INTRA-EU","CHECK")," ")</f>
        <v> </v>
      </c>
      <c r="BK63" s="388" t="str">
        <f>IF(ISTEXT(BA63),IF('EU1 ExtraEU Trade'!AY62=0,"INTRA-EU","CHECK")," ")</f>
        <v> </v>
      </c>
      <c r="BL63" s="389" t="str">
        <f>IF(ISTEXT(BB63),IF('EU1 ExtraEU Trade'!AZ62=0,"INTRA-EU","CHECK")," ")</f>
        <v> </v>
      </c>
    </row>
    <row r="64" spans="1:64" s="79" customFormat="1" ht="15" customHeight="1">
      <c r="A64" s="918" t="s">
        <v>237</v>
      </c>
      <c r="B64" s="431" t="s">
        <v>285</v>
      </c>
      <c r="C64" s="872" t="s">
        <v>302</v>
      </c>
      <c r="D64" s="874">
        <v>162.817</v>
      </c>
      <c r="E64" s="874">
        <v>353512.727</v>
      </c>
      <c r="F64" s="874">
        <v>183.709</v>
      </c>
      <c r="G64" s="874">
        <v>370798.02</v>
      </c>
      <c r="H64" s="874">
        <v>87.088</v>
      </c>
      <c r="I64" s="874">
        <v>145207.239</v>
      </c>
      <c r="J64" s="874">
        <v>85.08</v>
      </c>
      <c r="K64" s="875">
        <v>150212.764</v>
      </c>
      <c r="L64" s="876"/>
      <c r="M64" s="877"/>
      <c r="N64" s="753"/>
      <c r="O64" s="754"/>
      <c r="P64" s="878"/>
      <c r="Q64" s="878"/>
      <c r="R64" s="878"/>
      <c r="S64" s="879"/>
      <c r="T64" s="880" t="s">
        <v>421</v>
      </c>
      <c r="U64" s="8" t="s">
        <v>421</v>
      </c>
      <c r="V64" s="8" t="s">
        <v>421</v>
      </c>
      <c r="W64" s="8" t="s">
        <v>421</v>
      </c>
      <c r="X64" s="880" t="s">
        <v>421</v>
      </c>
      <c r="Y64" s="8" t="s">
        <v>421</v>
      </c>
      <c r="Z64" s="8" t="s">
        <v>421</v>
      </c>
      <c r="AA64" s="881" t="s">
        <v>421</v>
      </c>
      <c r="AB64" s="4" t="s">
        <v>237</v>
      </c>
      <c r="AC64" s="17" t="s">
        <v>285</v>
      </c>
      <c r="AD64" s="77" t="s">
        <v>302</v>
      </c>
      <c r="AE64" s="736"/>
      <c r="AF64" s="736"/>
      <c r="AG64" s="736"/>
      <c r="AH64" s="736"/>
      <c r="AI64" s="736"/>
      <c r="AJ64" s="736"/>
      <c r="AK64" s="736"/>
      <c r="AL64" s="774"/>
      <c r="AM64" s="90"/>
      <c r="AN64" s="226" t="s">
        <v>237</v>
      </c>
      <c r="AO64" s="17" t="s">
        <v>285</v>
      </c>
      <c r="AP64" s="77" t="s">
        <v>302</v>
      </c>
      <c r="AQ64" s="383" t="s">
        <v>433</v>
      </c>
      <c r="AR64" s="923">
        <v>324.36400000000003</v>
      </c>
      <c r="AS64" s="1053"/>
      <c r="AT64" s="384"/>
      <c r="AV64" s="319" t="s">
        <v>237</v>
      </c>
      <c r="AW64" s="17" t="s">
        <v>285</v>
      </c>
      <c r="AX64" s="195" t="s">
        <v>142</v>
      </c>
      <c r="AY64" s="388">
        <v>2171.2273718346364</v>
      </c>
      <c r="AZ64" s="388">
        <v>2018.398771970889</v>
      </c>
      <c r="BA64" s="392">
        <v>1667.3621968583502</v>
      </c>
      <c r="BB64" s="393">
        <v>1765.5472966619652</v>
      </c>
      <c r="BC64" s="1099" t="str">
        <f t="shared" si="0"/>
        <v>ACCEPT</v>
      </c>
      <c r="BD64" s="1099" t="str">
        <f t="shared" si="1"/>
        <v>ACCEPT</v>
      </c>
      <c r="BF64" s="319" t="s">
        <v>237</v>
      </c>
      <c r="BG64" s="17" t="s">
        <v>285</v>
      </c>
      <c r="BH64" s="195" t="s">
        <v>142</v>
      </c>
      <c r="BI64" s="388" t="str">
        <f>IF(ISTEXT(AY64),IF('EU1 ExtraEU Trade'!AW63=0,"INTRA-EU","CHECK")," ")</f>
        <v> </v>
      </c>
      <c r="BJ64" s="388" t="str">
        <f>IF(ISTEXT(AZ64),IF('EU1 ExtraEU Trade'!AX63=0,"INTRA-EU","CHECK")," ")</f>
        <v> </v>
      </c>
      <c r="BK64" s="392" t="str">
        <f>IF(ISTEXT(BA64),IF('EU1 ExtraEU Trade'!AY63=0,"INTRA-EU","CHECK")," ")</f>
        <v> </v>
      </c>
      <c r="BL64" s="393" t="str">
        <f>IF(ISTEXT(BB64),IF('EU1 ExtraEU Trade'!AZ63=0,"INTRA-EU","CHECK")," ")</f>
        <v> </v>
      </c>
    </row>
    <row r="65" spans="1:64" s="79" customFormat="1" ht="15" customHeight="1">
      <c r="A65" s="918" t="s">
        <v>238</v>
      </c>
      <c r="B65" s="431" t="s">
        <v>93</v>
      </c>
      <c r="C65" s="872" t="s">
        <v>302</v>
      </c>
      <c r="D65" s="874">
        <v>89.32</v>
      </c>
      <c r="E65" s="874">
        <v>375380.985</v>
      </c>
      <c r="F65" s="874">
        <v>94.117</v>
      </c>
      <c r="G65" s="874">
        <v>412286.959</v>
      </c>
      <c r="H65" s="874">
        <v>13.527</v>
      </c>
      <c r="I65" s="874">
        <v>96184.645</v>
      </c>
      <c r="J65" s="874">
        <v>15.81</v>
      </c>
      <c r="K65" s="875">
        <v>108217.985</v>
      </c>
      <c r="L65" s="876"/>
      <c r="M65" s="877"/>
      <c r="N65" s="753"/>
      <c r="O65" s="754"/>
      <c r="P65" s="878"/>
      <c r="Q65" s="878"/>
      <c r="R65" s="878"/>
      <c r="S65" s="879"/>
      <c r="T65" s="880" t="s">
        <v>421</v>
      </c>
      <c r="U65" s="8" t="s">
        <v>421</v>
      </c>
      <c r="V65" s="8" t="s">
        <v>421</v>
      </c>
      <c r="W65" s="8" t="s">
        <v>421</v>
      </c>
      <c r="X65" s="880" t="s">
        <v>421</v>
      </c>
      <c r="Y65" s="8" t="s">
        <v>421</v>
      </c>
      <c r="Z65" s="8" t="s">
        <v>421</v>
      </c>
      <c r="AA65" s="881" t="s">
        <v>421</v>
      </c>
      <c r="AB65" s="4" t="s">
        <v>238</v>
      </c>
      <c r="AC65" s="17" t="s">
        <v>93</v>
      </c>
      <c r="AD65" s="77" t="s">
        <v>302</v>
      </c>
      <c r="AE65" s="736"/>
      <c r="AF65" s="736"/>
      <c r="AG65" s="736"/>
      <c r="AH65" s="736"/>
      <c r="AI65" s="736"/>
      <c r="AJ65" s="736"/>
      <c r="AK65" s="736"/>
      <c r="AL65" s="774"/>
      <c r="AM65" s="90"/>
      <c r="AN65" s="226" t="s">
        <v>238</v>
      </c>
      <c r="AO65" s="17" t="s">
        <v>93</v>
      </c>
      <c r="AP65" s="77" t="s">
        <v>302</v>
      </c>
      <c r="AQ65" s="383" t="s">
        <v>434</v>
      </c>
      <c r="AR65" s="923">
        <v>78.307</v>
      </c>
      <c r="AS65" s="1053"/>
      <c r="AT65" s="384"/>
      <c r="AV65" s="319" t="s">
        <v>238</v>
      </c>
      <c r="AW65" s="17" t="s">
        <v>93</v>
      </c>
      <c r="AX65" s="195" t="s">
        <v>142</v>
      </c>
      <c r="AY65" s="388">
        <v>4202.653213166144</v>
      </c>
      <c r="AZ65" s="388">
        <v>4380.579055856008</v>
      </c>
      <c r="BA65" s="392">
        <v>7110.567383751018</v>
      </c>
      <c r="BB65" s="393">
        <v>6844.907337128399</v>
      </c>
      <c r="BC65" s="1099" t="str">
        <f t="shared" si="0"/>
        <v>ACCEPT</v>
      </c>
      <c r="BD65" s="1099" t="str">
        <f t="shared" si="1"/>
        <v>ACCEPT</v>
      </c>
      <c r="BF65" s="319" t="s">
        <v>238</v>
      </c>
      <c r="BG65" s="17" t="s">
        <v>93</v>
      </c>
      <c r="BH65" s="195" t="s">
        <v>142</v>
      </c>
      <c r="BI65" s="388" t="str">
        <f>IF(ISTEXT(AY65),IF('EU1 ExtraEU Trade'!AW64=0,"INTRA-EU","CHECK")," ")</f>
        <v> </v>
      </c>
      <c r="BJ65" s="388" t="str">
        <f>IF(ISTEXT(AZ65),IF('EU1 ExtraEU Trade'!AX64=0,"INTRA-EU","CHECK")," ")</f>
        <v> </v>
      </c>
      <c r="BK65" s="392" t="str">
        <f>IF(ISTEXT(BA65),IF('EU1 ExtraEU Trade'!AY64=0,"INTRA-EU","CHECK")," ")</f>
        <v> </v>
      </c>
      <c r="BL65" s="393" t="str">
        <f>IF(ISTEXT(BB65),IF('EU1 ExtraEU Trade'!AZ64=0,"INTRA-EU","CHECK")," ")</f>
        <v> </v>
      </c>
    </row>
    <row r="66" spans="1:64" s="79" customFormat="1" ht="15" customHeight="1">
      <c r="A66" s="918" t="s">
        <v>239</v>
      </c>
      <c r="B66" s="431" t="s">
        <v>286</v>
      </c>
      <c r="C66" s="872" t="s">
        <v>302</v>
      </c>
      <c r="D66" s="874">
        <v>38.516</v>
      </c>
      <c r="E66" s="874">
        <v>166268.823</v>
      </c>
      <c r="F66" s="874">
        <v>43.813</v>
      </c>
      <c r="G66" s="874">
        <v>177305.155</v>
      </c>
      <c r="H66" s="874">
        <v>10.656</v>
      </c>
      <c r="I66" s="874">
        <v>38132.773</v>
      </c>
      <c r="J66" s="874">
        <v>13.92</v>
      </c>
      <c r="K66" s="875">
        <v>47716.975</v>
      </c>
      <c r="L66" s="876"/>
      <c r="M66" s="877"/>
      <c r="N66" s="753"/>
      <c r="O66" s="754"/>
      <c r="P66" s="878"/>
      <c r="Q66" s="878"/>
      <c r="R66" s="878"/>
      <c r="S66" s="879"/>
      <c r="T66" s="880" t="s">
        <v>421</v>
      </c>
      <c r="U66" s="8" t="s">
        <v>421</v>
      </c>
      <c r="V66" s="8" t="s">
        <v>421</v>
      </c>
      <c r="W66" s="8" t="s">
        <v>421</v>
      </c>
      <c r="X66" s="880" t="s">
        <v>421</v>
      </c>
      <c r="Y66" s="8" t="s">
        <v>421</v>
      </c>
      <c r="Z66" s="8" t="s">
        <v>421</v>
      </c>
      <c r="AA66" s="881" t="s">
        <v>421</v>
      </c>
      <c r="AB66" s="4" t="s">
        <v>239</v>
      </c>
      <c r="AC66" s="17" t="s">
        <v>286</v>
      </c>
      <c r="AD66" s="77" t="s">
        <v>302</v>
      </c>
      <c r="AE66" s="736"/>
      <c r="AF66" s="736"/>
      <c r="AG66" s="736"/>
      <c r="AH66" s="736"/>
      <c r="AI66" s="736"/>
      <c r="AJ66" s="736"/>
      <c r="AK66" s="736"/>
      <c r="AL66" s="774"/>
      <c r="AM66" s="90"/>
      <c r="AN66" s="226" t="s">
        <v>239</v>
      </c>
      <c r="AO66" s="17" t="s">
        <v>286</v>
      </c>
      <c r="AP66" s="77" t="s">
        <v>302</v>
      </c>
      <c r="AQ66" s="383">
        <v>133.962</v>
      </c>
      <c r="AR66" s="923">
        <v>29.893</v>
      </c>
      <c r="AS66" s="1053"/>
      <c r="AT66" s="384"/>
      <c r="AV66" s="319" t="s">
        <v>239</v>
      </c>
      <c r="AW66" s="17" t="s">
        <v>286</v>
      </c>
      <c r="AX66" s="195" t="s">
        <v>142</v>
      </c>
      <c r="AY66" s="392">
        <v>4316.876700591962</v>
      </c>
      <c r="AZ66" s="392">
        <v>4046.86177618515</v>
      </c>
      <c r="BA66" s="402">
        <v>3578.525994744745</v>
      </c>
      <c r="BB66" s="403">
        <v>3427.943606321839</v>
      </c>
      <c r="BC66" s="1099" t="str">
        <f t="shared" si="0"/>
        <v>ACCEPT</v>
      </c>
      <c r="BD66" s="1099" t="str">
        <f t="shared" si="1"/>
        <v>ACCEPT</v>
      </c>
      <c r="BF66" s="319" t="s">
        <v>239</v>
      </c>
      <c r="BG66" s="17" t="s">
        <v>286</v>
      </c>
      <c r="BH66" s="195" t="s">
        <v>142</v>
      </c>
      <c r="BI66" s="392" t="str">
        <f>IF(ISTEXT(AY66),IF('EU1 ExtraEU Trade'!AW65=0,"INTRA-EU","CHECK")," ")</f>
        <v> </v>
      </c>
      <c r="BJ66" s="392" t="str">
        <f>IF(ISTEXT(AZ66),IF('EU1 ExtraEU Trade'!AX65=0,"INTRA-EU","CHECK")," ")</f>
        <v> </v>
      </c>
      <c r="BK66" s="402" t="str">
        <f>IF(ISTEXT(BA66),IF('EU1 ExtraEU Trade'!AY65=0,"INTRA-EU","CHECK")," ")</f>
        <v> </v>
      </c>
      <c r="BL66" s="403" t="str">
        <f>IF(ISTEXT(BB66),IF('EU1 ExtraEU Trade'!AZ65=0,"INTRA-EU","CHECK")," ")</f>
        <v> </v>
      </c>
    </row>
    <row r="67" spans="1:64" s="79" customFormat="1" ht="15" customHeight="1" thickBot="1">
      <c r="A67" s="918" t="s">
        <v>287</v>
      </c>
      <c r="B67" s="438" t="s">
        <v>288</v>
      </c>
      <c r="C67" s="872" t="s">
        <v>302</v>
      </c>
      <c r="D67" s="874">
        <v>27.841</v>
      </c>
      <c r="E67" s="874">
        <v>48191.257</v>
      </c>
      <c r="F67" s="874">
        <v>27.682</v>
      </c>
      <c r="G67" s="874">
        <v>50100.634</v>
      </c>
      <c r="H67" s="874">
        <v>0.257</v>
      </c>
      <c r="I67" s="874">
        <v>835.297</v>
      </c>
      <c r="J67" s="874">
        <v>0.663</v>
      </c>
      <c r="K67" s="875">
        <v>2339.675</v>
      </c>
      <c r="L67" s="876"/>
      <c r="M67" s="877"/>
      <c r="N67" s="753"/>
      <c r="O67" s="754"/>
      <c r="P67" s="878"/>
      <c r="Q67" s="878"/>
      <c r="R67" s="878"/>
      <c r="S67" s="879"/>
      <c r="T67" s="880" t="s">
        <v>421</v>
      </c>
      <c r="U67" s="8" t="s">
        <v>421</v>
      </c>
      <c r="V67" s="8" t="s">
        <v>421</v>
      </c>
      <c r="W67" s="8" t="s">
        <v>421</v>
      </c>
      <c r="X67" s="880" t="s">
        <v>421</v>
      </c>
      <c r="Y67" s="8" t="s">
        <v>421</v>
      </c>
      <c r="Z67" s="8" t="s">
        <v>421</v>
      </c>
      <c r="AA67" s="881" t="s">
        <v>421</v>
      </c>
      <c r="AB67" s="4" t="s">
        <v>287</v>
      </c>
      <c r="AC67" s="17" t="s">
        <v>288</v>
      </c>
      <c r="AD67" s="77" t="s">
        <v>302</v>
      </c>
      <c r="AE67" s="736"/>
      <c r="AF67" s="736"/>
      <c r="AG67" s="736"/>
      <c r="AH67" s="736"/>
      <c r="AI67" s="736"/>
      <c r="AJ67" s="736"/>
      <c r="AK67" s="736"/>
      <c r="AL67" s="774"/>
      <c r="AM67" s="90"/>
      <c r="AN67" s="226" t="s">
        <v>287</v>
      </c>
      <c r="AO67" s="17" t="s">
        <v>288</v>
      </c>
      <c r="AP67" s="77" t="s">
        <v>302</v>
      </c>
      <c r="AQ67" s="383" t="s">
        <v>435</v>
      </c>
      <c r="AR67" s="923">
        <v>27.019</v>
      </c>
      <c r="AS67" s="1053"/>
      <c r="AT67" s="384"/>
      <c r="AV67" s="319" t="s">
        <v>287</v>
      </c>
      <c r="AW67" s="46" t="s">
        <v>288</v>
      </c>
      <c r="AX67" s="189" t="s">
        <v>142</v>
      </c>
      <c r="AY67" s="397">
        <v>1730.9456197694046</v>
      </c>
      <c r="AZ67" s="397">
        <v>1809.8632324254029</v>
      </c>
      <c r="BA67" s="397">
        <v>3250.182879377432</v>
      </c>
      <c r="BB67" s="398">
        <v>3528.921568627451</v>
      </c>
      <c r="BC67" s="1099" t="str">
        <f t="shared" si="0"/>
        <v>ACCEPT</v>
      </c>
      <c r="BD67" s="1099" t="str">
        <f t="shared" si="1"/>
        <v>ACCEPT</v>
      </c>
      <c r="BF67" s="319" t="s">
        <v>287</v>
      </c>
      <c r="BG67" s="46" t="s">
        <v>288</v>
      </c>
      <c r="BH67" s="189" t="s">
        <v>142</v>
      </c>
      <c r="BI67" s="397" t="str">
        <f>IF(ISTEXT(AY67),IF('EU1 ExtraEU Trade'!AW66=0,"INTRA-EU","CHECK")," ")</f>
        <v> </v>
      </c>
      <c r="BJ67" s="397" t="str">
        <f>IF(ISTEXT(AZ67),IF('EU1 ExtraEU Trade'!AX66=0,"INTRA-EU","CHECK")," ")</f>
        <v> </v>
      </c>
      <c r="BK67" s="397" t="str">
        <f>IF(ISTEXT(BA67),IF('EU1 ExtraEU Trade'!AY66=0,"INTRA-EU","CHECK")," ")</f>
        <v> </v>
      </c>
      <c r="BL67" s="398" t="str">
        <f>IF(ISTEXT(BB67),IF('EU1 ExtraEU Trade'!AZ66=0,"INTRA-EU","CHECK")," ")</f>
        <v> </v>
      </c>
    </row>
    <row r="68" spans="1:64" s="79" customFormat="1" ht="15" customHeight="1" thickBot="1">
      <c r="A68" s="926" t="s">
        <v>174</v>
      </c>
      <c r="B68" s="443" t="s">
        <v>18</v>
      </c>
      <c r="C68" s="927" t="s">
        <v>302</v>
      </c>
      <c r="D68" s="874">
        <v>11.957</v>
      </c>
      <c r="E68" s="874">
        <v>200678.485</v>
      </c>
      <c r="F68" s="928">
        <v>10.367</v>
      </c>
      <c r="G68" s="928">
        <v>177274.096</v>
      </c>
      <c r="H68" s="874">
        <v>0.423</v>
      </c>
      <c r="I68" s="874">
        <v>13804.414</v>
      </c>
      <c r="J68" s="928">
        <v>0.543</v>
      </c>
      <c r="K68" s="929">
        <v>18300.285</v>
      </c>
      <c r="L68" s="876"/>
      <c r="M68" s="877"/>
      <c r="N68" s="753"/>
      <c r="O68" s="754"/>
      <c r="P68" s="878"/>
      <c r="Q68" s="878"/>
      <c r="R68" s="878"/>
      <c r="S68" s="879"/>
      <c r="T68" s="880" t="s">
        <v>421</v>
      </c>
      <c r="U68" s="8" t="s">
        <v>421</v>
      </c>
      <c r="V68" s="8" t="s">
        <v>421</v>
      </c>
      <c r="W68" s="8" t="s">
        <v>421</v>
      </c>
      <c r="X68" s="880" t="s">
        <v>421</v>
      </c>
      <c r="Y68" s="8" t="s">
        <v>421</v>
      </c>
      <c r="Z68" s="8" t="s">
        <v>421</v>
      </c>
      <c r="AA68" s="881" t="s">
        <v>421</v>
      </c>
      <c r="AB68" s="13" t="s">
        <v>174</v>
      </c>
      <c r="AC68" s="23" t="s">
        <v>18</v>
      </c>
      <c r="AD68" s="78" t="s">
        <v>302</v>
      </c>
      <c r="AE68" s="812"/>
      <c r="AF68" s="812"/>
      <c r="AG68" s="812"/>
      <c r="AH68" s="812"/>
      <c r="AI68" s="812"/>
      <c r="AJ68" s="812"/>
      <c r="AK68" s="812"/>
      <c r="AL68" s="813"/>
      <c r="AM68" s="90"/>
      <c r="AN68" s="228" t="s">
        <v>174</v>
      </c>
      <c r="AO68" s="23" t="s">
        <v>18</v>
      </c>
      <c r="AP68" s="78" t="s">
        <v>302</v>
      </c>
      <c r="AQ68" s="404" t="s">
        <v>436</v>
      </c>
      <c r="AR68" s="1059">
        <v>9.824000000000002</v>
      </c>
      <c r="AS68" s="1054"/>
      <c r="AT68" s="1055"/>
      <c r="AV68" s="322">
        <v>10.4</v>
      </c>
      <c r="AW68" s="23" t="s">
        <v>18</v>
      </c>
      <c r="AX68" s="328" t="s">
        <v>142</v>
      </c>
      <c r="AY68" s="385">
        <v>16783.34741155808</v>
      </c>
      <c r="AZ68" s="385">
        <v>17099.84527828687</v>
      </c>
      <c r="BA68" s="385">
        <v>32634.548463356976</v>
      </c>
      <c r="BB68" s="387">
        <v>33702.182320441985</v>
      </c>
      <c r="BC68" s="1099" t="str">
        <f t="shared" si="0"/>
        <v>ACCEPT</v>
      </c>
      <c r="BD68" s="1099" t="str">
        <f t="shared" si="1"/>
        <v>ACCEPT</v>
      </c>
      <c r="BF68" s="322">
        <v>10.4</v>
      </c>
      <c r="BG68" s="23" t="s">
        <v>18</v>
      </c>
      <c r="BH68" s="328" t="s">
        <v>142</v>
      </c>
      <c r="BI68" s="385" t="str">
        <f>IF(ISTEXT(AY68),IF('EU1 ExtraEU Trade'!AW67=0,"INTRA-EU","CHECK")," ")</f>
        <v> </v>
      </c>
      <c r="BJ68" s="385" t="str">
        <f>IF(ISTEXT(AZ68),IF('EU1 ExtraEU Trade'!AX67=0,"INTRA-EU","CHECK")," ")</f>
        <v> </v>
      </c>
      <c r="BK68" s="385" t="str">
        <f>IF(ISTEXT(BA68),IF('EU1 ExtraEU Trade'!AY67=0,"INTRA-EU","CHECK")," ")</f>
        <v> </v>
      </c>
      <c r="BL68" s="387" t="str">
        <f>IF(ISTEXT(BB68),IF('EU1 ExtraEU Trade'!AZ67=0,"INTRA-EU","CHECK")," ")</f>
        <v> </v>
      </c>
    </row>
    <row r="69" spans="1:20" ht="15" customHeight="1" thickBot="1">
      <c r="A69" s="34"/>
      <c r="B69" s="127"/>
      <c r="C69" s="128"/>
      <c r="D69" s="34"/>
      <c r="E69" s="34"/>
      <c r="F69" s="34"/>
      <c r="G69" s="34"/>
      <c r="H69" s="34"/>
      <c r="I69" s="34"/>
      <c r="J69" s="34"/>
      <c r="K69" s="34"/>
      <c r="M69" s="10"/>
      <c r="N69" s="10"/>
      <c r="O69" s="91"/>
      <c r="P69" s="10"/>
      <c r="Q69" s="10"/>
      <c r="R69" s="10"/>
      <c r="T69" s="350"/>
    </row>
    <row r="70" spans="1:28" ht="12.75" customHeight="1" thickBot="1">
      <c r="A70" s="126"/>
      <c r="B70" s="405"/>
      <c r="C70" s="406" t="s">
        <v>158</v>
      </c>
      <c r="D70" s="332">
        <f>COUNTBLANK(D11:D68)</f>
        <v>0</v>
      </c>
      <c r="E70" s="332">
        <f aca="true" t="shared" si="2" ref="E70:K70">COUNTBLANK(E11:E68)</f>
        <v>0</v>
      </c>
      <c r="F70" s="332">
        <f t="shared" si="2"/>
        <v>0</v>
      </c>
      <c r="G70" s="332">
        <f t="shared" si="2"/>
        <v>0</v>
      </c>
      <c r="H70" s="332">
        <f t="shared" si="2"/>
        <v>0</v>
      </c>
      <c r="I70" s="332">
        <f t="shared" si="2"/>
        <v>0</v>
      </c>
      <c r="J70" s="332">
        <f t="shared" si="2"/>
        <v>0</v>
      </c>
      <c r="K70" s="333">
        <f t="shared" si="2"/>
        <v>0</v>
      </c>
      <c r="M70" s="10"/>
      <c r="N70" s="10"/>
      <c r="O70" s="10"/>
      <c r="P70" s="10"/>
      <c r="Q70" s="10"/>
      <c r="R70" s="10"/>
      <c r="T70" s="350"/>
      <c r="AB70" s="79"/>
    </row>
    <row r="71" spans="1:28" ht="12.75" customHeight="1" thickBot="1">
      <c r="A71" s="126"/>
      <c r="B71" s="126"/>
      <c r="C71" s="406" t="s">
        <v>175</v>
      </c>
      <c r="D71" s="332">
        <f>54-(COUNT(D11:D68)+D70)</f>
        <v>-4</v>
      </c>
      <c r="E71" s="332">
        <f aca="true" t="shared" si="3" ref="E71:K71">54-(COUNT(E11:E68)+E70)</f>
        <v>-4</v>
      </c>
      <c r="F71" s="332">
        <f t="shared" si="3"/>
        <v>-4</v>
      </c>
      <c r="G71" s="332">
        <f t="shared" si="3"/>
        <v>-4</v>
      </c>
      <c r="H71" s="332">
        <f t="shared" si="3"/>
        <v>-4</v>
      </c>
      <c r="I71" s="332">
        <f t="shared" si="3"/>
        <v>-4</v>
      </c>
      <c r="J71" s="332">
        <f t="shared" si="3"/>
        <v>-4</v>
      </c>
      <c r="K71" s="332">
        <f t="shared" si="3"/>
        <v>-4</v>
      </c>
      <c r="M71" s="10"/>
      <c r="N71" s="10"/>
      <c r="O71" s="10"/>
      <c r="P71" s="10"/>
      <c r="Q71" s="10"/>
      <c r="R71" s="10"/>
      <c r="AB71" s="79"/>
    </row>
    <row r="72" spans="1:28" ht="12.75" customHeight="1">
      <c r="A72" s="126"/>
      <c r="B72" s="126"/>
      <c r="C72" s="126"/>
      <c r="D72" s="126"/>
      <c r="E72" s="126"/>
      <c r="F72" s="126"/>
      <c r="G72" s="126"/>
      <c r="H72" s="126"/>
      <c r="I72" s="126"/>
      <c r="J72" s="126"/>
      <c r="K72" s="126"/>
      <c r="M72" s="10"/>
      <c r="N72" s="10"/>
      <c r="O72" s="10"/>
      <c r="P72" s="10"/>
      <c r="Q72" s="10"/>
      <c r="R72" s="10"/>
      <c r="AB72" s="79"/>
    </row>
    <row r="73" spans="1:18" ht="12.75" customHeight="1">
      <c r="A73" s="126"/>
      <c r="B73" s="126"/>
      <c r="C73" s="126"/>
      <c r="D73" s="126"/>
      <c r="E73" s="126"/>
      <c r="F73" s="126"/>
      <c r="G73" s="126"/>
      <c r="H73" s="126"/>
      <c r="I73" s="126"/>
      <c r="J73" s="126"/>
      <c r="K73" s="126"/>
      <c r="M73" s="10"/>
      <c r="N73" s="10"/>
      <c r="O73" s="10"/>
      <c r="P73" s="10"/>
      <c r="Q73" s="10"/>
      <c r="R73" s="10"/>
    </row>
    <row r="74" spans="1:18" ht="12.75" customHeight="1">
      <c r="A74" s="126"/>
      <c r="B74" s="126"/>
      <c r="C74" s="126"/>
      <c r="D74" s="126"/>
      <c r="E74" s="126"/>
      <c r="F74" s="126"/>
      <c r="G74" s="126"/>
      <c r="H74" s="126"/>
      <c r="I74" s="126"/>
      <c r="J74" s="126"/>
      <c r="K74" s="126"/>
      <c r="M74" s="10"/>
      <c r="N74" s="10"/>
      <c r="O74" s="10"/>
      <c r="P74" s="10"/>
      <c r="Q74" s="10"/>
      <c r="R74" s="10"/>
    </row>
    <row r="75" spans="1:18" ht="12.75" customHeight="1">
      <c r="A75" s="126"/>
      <c r="B75" s="126"/>
      <c r="C75" s="126"/>
      <c r="D75" s="126"/>
      <c r="E75" s="126"/>
      <c r="F75" s="126"/>
      <c r="G75" s="126"/>
      <c r="H75" s="126"/>
      <c r="I75" s="126"/>
      <c r="J75" s="126"/>
      <c r="K75" s="126"/>
      <c r="M75" s="10"/>
      <c r="N75" s="10"/>
      <c r="O75" s="10"/>
      <c r="P75" s="10"/>
      <c r="Q75" s="10"/>
      <c r="R75" s="10"/>
    </row>
    <row r="76" spans="1:18" ht="12.75" customHeight="1">
      <c r="A76" s="126"/>
      <c r="B76" s="126"/>
      <c r="C76" s="126"/>
      <c r="D76" s="126"/>
      <c r="E76" s="126"/>
      <c r="F76" s="126"/>
      <c r="G76" s="126"/>
      <c r="H76" s="126"/>
      <c r="I76" s="126"/>
      <c r="J76" s="126"/>
      <c r="K76" s="126"/>
      <c r="M76" s="10"/>
      <c r="N76" s="10"/>
      <c r="O76" s="10"/>
      <c r="P76" s="10"/>
      <c r="Q76" s="10"/>
      <c r="R76" s="10"/>
    </row>
    <row r="77" spans="1:11" ht="12.75" customHeight="1">
      <c r="A77" s="126"/>
      <c r="B77" s="126"/>
      <c r="C77" s="126"/>
      <c r="D77" s="126"/>
      <c r="E77" s="126"/>
      <c r="F77" s="126"/>
      <c r="G77" s="126"/>
      <c r="H77" s="126"/>
      <c r="I77" s="126"/>
      <c r="J77" s="126"/>
      <c r="K77" s="126"/>
    </row>
    <row r="78" spans="1:11" ht="12.75" customHeight="1">
      <c r="A78" s="126"/>
      <c r="B78" s="126"/>
      <c r="C78" s="126"/>
      <c r="D78" s="126"/>
      <c r="E78" s="126"/>
      <c r="F78" s="126"/>
      <c r="G78" s="126"/>
      <c r="H78" s="126"/>
      <c r="I78" s="126"/>
      <c r="J78" s="126"/>
      <c r="K78" s="126"/>
    </row>
    <row r="79" spans="1:11" ht="12.75" customHeight="1">
      <c r="A79" s="126"/>
      <c r="B79" s="126"/>
      <c r="C79" s="126"/>
      <c r="D79" s="126"/>
      <c r="E79" s="126"/>
      <c r="F79" s="126"/>
      <c r="G79" s="126"/>
      <c r="H79" s="126"/>
      <c r="I79" s="126"/>
      <c r="J79" s="126"/>
      <c r="K79" s="126"/>
    </row>
    <row r="80" spans="1:11" ht="12.75" customHeight="1">
      <c r="A80" s="126"/>
      <c r="B80" s="126"/>
      <c r="C80" s="126"/>
      <c r="D80" s="126"/>
      <c r="E80" s="126"/>
      <c r="F80" s="126"/>
      <c r="G80" s="126"/>
      <c r="H80" s="126"/>
      <c r="I80" s="126"/>
      <c r="J80" s="126"/>
      <c r="K80" s="126"/>
    </row>
    <row r="81" spans="1:11" ht="12.75" customHeight="1">
      <c r="A81" s="126"/>
      <c r="B81" s="126"/>
      <c r="C81" s="126"/>
      <c r="D81" s="126"/>
      <c r="E81" s="126"/>
      <c r="F81" s="126"/>
      <c r="G81" s="126"/>
      <c r="H81" s="126"/>
      <c r="I81" s="126"/>
      <c r="J81" s="126"/>
      <c r="K81" s="126"/>
    </row>
    <row r="82" spans="1:11" ht="12.75" customHeight="1">
      <c r="A82" s="126"/>
      <c r="B82" s="126"/>
      <c r="C82" s="126"/>
      <c r="D82" s="126"/>
      <c r="E82" s="126"/>
      <c r="F82" s="126"/>
      <c r="G82" s="126"/>
      <c r="H82" s="126"/>
      <c r="I82" s="126"/>
      <c r="J82" s="126"/>
      <c r="K82" s="126"/>
    </row>
    <row r="83" spans="1:11" ht="12.75" customHeight="1">
      <c r="A83" s="126"/>
      <c r="B83" s="126"/>
      <c r="C83" s="126"/>
      <c r="D83" s="126"/>
      <c r="E83" s="126"/>
      <c r="F83" s="126"/>
      <c r="G83" s="126"/>
      <c r="H83" s="126"/>
      <c r="I83" s="126"/>
      <c r="J83" s="126"/>
      <c r="K83" s="126"/>
    </row>
    <row r="84" spans="1:11" ht="12.75" customHeight="1">
      <c r="A84" s="126"/>
      <c r="B84" s="126"/>
      <c r="C84" s="126"/>
      <c r="D84" s="126"/>
      <c r="E84" s="126"/>
      <c r="F84" s="126"/>
      <c r="G84" s="126"/>
      <c r="H84" s="126"/>
      <c r="I84" s="126"/>
      <c r="J84" s="126"/>
      <c r="K84" s="126"/>
    </row>
    <row r="85" spans="1:11" ht="12.75" customHeight="1">
      <c r="A85" s="126"/>
      <c r="B85" s="126"/>
      <c r="C85" s="126"/>
      <c r="D85" s="126"/>
      <c r="E85" s="126"/>
      <c r="F85" s="126"/>
      <c r="G85" s="126"/>
      <c r="H85" s="126"/>
      <c r="I85" s="126"/>
      <c r="J85" s="126"/>
      <c r="K85" s="126"/>
    </row>
    <row r="86" spans="1:11" ht="12.75" customHeight="1">
      <c r="A86" s="126"/>
      <c r="B86" s="126"/>
      <c r="C86" s="126"/>
      <c r="D86" s="126"/>
      <c r="E86" s="126"/>
      <c r="F86" s="126"/>
      <c r="G86" s="126"/>
      <c r="H86" s="126"/>
      <c r="I86" s="126"/>
      <c r="J86" s="126"/>
      <c r="K86" s="126"/>
    </row>
    <row r="87" spans="1:11" ht="12.75" customHeight="1">
      <c r="A87" s="126"/>
      <c r="B87" s="126"/>
      <c r="C87" s="126"/>
      <c r="D87" s="126"/>
      <c r="E87" s="126"/>
      <c r="F87" s="126"/>
      <c r="G87" s="126"/>
      <c r="H87" s="126"/>
      <c r="I87" s="126"/>
      <c r="J87" s="126"/>
      <c r="K87" s="126"/>
    </row>
    <row r="88" spans="1:11" ht="12.75" customHeight="1">
      <c r="A88" s="126"/>
      <c r="B88" s="126"/>
      <c r="C88" s="126"/>
      <c r="D88" s="126"/>
      <c r="E88" s="126"/>
      <c r="F88" s="126"/>
      <c r="G88" s="126"/>
      <c r="H88" s="126"/>
      <c r="I88" s="126"/>
      <c r="J88" s="126"/>
      <c r="K88" s="126"/>
    </row>
    <row r="89" spans="1:11" ht="12.75" customHeight="1">
      <c r="A89" s="126"/>
      <c r="B89" s="126"/>
      <c r="C89" s="126"/>
      <c r="D89" s="126"/>
      <c r="E89" s="126"/>
      <c r="F89" s="126"/>
      <c r="G89" s="126"/>
      <c r="H89" s="126"/>
      <c r="I89" s="126"/>
      <c r="J89" s="126"/>
      <c r="K89" s="126"/>
    </row>
    <row r="90" spans="1:11" ht="12.75" customHeight="1">
      <c r="A90" s="126"/>
      <c r="B90" s="126"/>
      <c r="C90" s="126"/>
      <c r="D90" s="126"/>
      <c r="E90" s="126"/>
      <c r="F90" s="126"/>
      <c r="G90" s="126"/>
      <c r="H90" s="126"/>
      <c r="I90" s="126"/>
      <c r="J90" s="126"/>
      <c r="K90" s="126"/>
    </row>
    <row r="91" spans="1:11" ht="12.75" customHeight="1">
      <c r="A91" s="126"/>
      <c r="B91" s="126"/>
      <c r="C91" s="126"/>
      <c r="D91" s="126"/>
      <c r="E91" s="126"/>
      <c r="F91" s="126"/>
      <c r="G91" s="126"/>
      <c r="H91" s="126"/>
      <c r="I91" s="126"/>
      <c r="J91" s="126"/>
      <c r="K91" s="126"/>
    </row>
    <row r="92" spans="1:11" ht="12.75" customHeight="1">
      <c r="A92" s="126"/>
      <c r="B92" s="126"/>
      <c r="C92" s="126"/>
      <c r="D92" s="126"/>
      <c r="E92" s="126"/>
      <c r="F92" s="126"/>
      <c r="G92" s="126"/>
      <c r="H92" s="126"/>
      <c r="I92" s="126"/>
      <c r="J92" s="126"/>
      <c r="K92" s="126"/>
    </row>
    <row r="93" spans="1:11" ht="12.75" customHeight="1">
      <c r="A93" s="126"/>
      <c r="B93" s="126"/>
      <c r="C93" s="126"/>
      <c r="D93" s="126"/>
      <c r="E93" s="126"/>
      <c r="F93" s="126"/>
      <c r="G93" s="126"/>
      <c r="H93" s="126"/>
      <c r="I93" s="126"/>
      <c r="J93" s="126"/>
      <c r="K93" s="126"/>
    </row>
    <row r="94" spans="1:11" ht="12.75" customHeight="1">
      <c r="A94" s="126"/>
      <c r="B94" s="126"/>
      <c r="C94" s="126"/>
      <c r="D94" s="126"/>
      <c r="E94" s="126"/>
      <c r="F94" s="126"/>
      <c r="G94" s="126"/>
      <c r="H94" s="126"/>
      <c r="I94" s="126"/>
      <c r="J94" s="126"/>
      <c r="K94" s="126"/>
    </row>
    <row r="95" spans="1:11" ht="12.75" customHeight="1">
      <c r="A95" s="126"/>
      <c r="B95" s="126"/>
      <c r="C95" s="126"/>
      <c r="D95" s="126"/>
      <c r="E95" s="126"/>
      <c r="F95" s="126"/>
      <c r="G95" s="126"/>
      <c r="H95" s="126"/>
      <c r="I95" s="126"/>
      <c r="J95" s="126"/>
      <c r="K95" s="126"/>
    </row>
    <row r="96" spans="1:11" ht="12.75" customHeight="1">
      <c r="A96" s="126"/>
      <c r="B96" s="126"/>
      <c r="C96" s="126"/>
      <c r="D96" s="126"/>
      <c r="E96" s="126"/>
      <c r="F96" s="126"/>
      <c r="G96" s="126"/>
      <c r="H96" s="126"/>
      <c r="I96" s="126"/>
      <c r="J96" s="126"/>
      <c r="K96" s="126"/>
    </row>
    <row r="97" spans="1:11" ht="12.75" customHeight="1">
      <c r="A97" s="126"/>
      <c r="B97" s="126"/>
      <c r="C97" s="126"/>
      <c r="D97" s="126"/>
      <c r="E97" s="126"/>
      <c r="F97" s="126"/>
      <c r="G97" s="126"/>
      <c r="H97" s="126"/>
      <c r="I97" s="126"/>
      <c r="J97" s="126"/>
      <c r="K97" s="126"/>
    </row>
    <row r="98" spans="1:11" ht="12.75" customHeight="1">
      <c r="A98" s="126"/>
      <c r="B98" s="126"/>
      <c r="C98" s="126"/>
      <c r="D98" s="126"/>
      <c r="E98" s="126"/>
      <c r="F98" s="126"/>
      <c r="G98" s="126"/>
      <c r="H98" s="126"/>
      <c r="I98" s="126"/>
      <c r="J98" s="126"/>
      <c r="K98" s="126"/>
    </row>
    <row r="99" spans="1:11" ht="12.75" customHeight="1">
      <c r="A99" s="126"/>
      <c r="B99" s="126"/>
      <c r="C99" s="126"/>
      <c r="D99" s="126"/>
      <c r="E99" s="126"/>
      <c r="F99" s="126"/>
      <c r="G99" s="126"/>
      <c r="H99" s="126"/>
      <c r="I99" s="126"/>
      <c r="J99" s="126"/>
      <c r="K99" s="126"/>
    </row>
    <row r="100" spans="1:11" ht="12.75" customHeight="1">
      <c r="A100" s="126"/>
      <c r="B100" s="126"/>
      <c r="C100" s="126"/>
      <c r="D100" s="126"/>
      <c r="E100" s="126"/>
      <c r="F100" s="126"/>
      <c r="G100" s="126"/>
      <c r="H100" s="126"/>
      <c r="I100" s="126"/>
      <c r="J100" s="126"/>
      <c r="K100" s="126"/>
    </row>
    <row r="101" spans="1:11" ht="12.75" customHeight="1">
      <c r="A101" s="126"/>
      <c r="B101" s="126"/>
      <c r="C101" s="126"/>
      <c r="D101" s="126"/>
      <c r="E101" s="126"/>
      <c r="F101" s="126"/>
      <c r="G101" s="126"/>
      <c r="H101" s="126"/>
      <c r="I101" s="126"/>
      <c r="J101" s="126"/>
      <c r="K101" s="126"/>
    </row>
    <row r="102" ht="12.75" customHeight="1" hidden="1" thickBot="1"/>
    <row r="103" spans="2:30" ht="12.75" customHeight="1" hidden="1">
      <c r="B103" s="11" t="s">
        <v>36</v>
      </c>
      <c r="C103" s="82"/>
      <c r="D103" s="82"/>
      <c r="E103" s="82"/>
      <c r="F103" s="9"/>
      <c r="G103" s="9"/>
      <c r="H103" s="9"/>
      <c r="I103" s="9"/>
      <c r="J103" s="9"/>
      <c r="K103" s="83"/>
      <c r="AB103" s="56"/>
      <c r="AC103" s="104" t="str">
        <f>B103</f>
        <v>Derived data</v>
      </c>
      <c r="AD103" s="56"/>
    </row>
    <row r="104" spans="2:30" ht="12.75" customHeight="1" hidden="1">
      <c r="B104" s="55" t="s">
        <v>37</v>
      </c>
      <c r="C104" s="105" t="s">
        <v>302</v>
      </c>
      <c r="D104" s="68">
        <f aca="true" t="shared" si="4" ref="D104:K104">D59+D60+D61</f>
        <v>242.00400000000002</v>
      </c>
      <c r="E104" s="68">
        <f t="shared" si="4"/>
        <v>784404.8400000001</v>
      </c>
      <c r="F104" s="68">
        <f t="shared" si="4"/>
        <v>237.456</v>
      </c>
      <c r="G104" s="68">
        <f t="shared" si="4"/>
        <v>797186.678</v>
      </c>
      <c r="H104" s="68">
        <f t="shared" si="4"/>
        <v>3.094</v>
      </c>
      <c r="I104" s="68">
        <f t="shared" si="4"/>
        <v>10358.814999999999</v>
      </c>
      <c r="J104" s="68">
        <f t="shared" si="4"/>
        <v>2.188</v>
      </c>
      <c r="K104" s="84">
        <f t="shared" si="4"/>
        <v>8731.226</v>
      </c>
      <c r="AB104" s="103"/>
      <c r="AC104" s="107" t="str">
        <f>B104</f>
        <v>Printing + Writing Paper</v>
      </c>
      <c r="AD104" s="102"/>
    </row>
    <row r="105" spans="2:30" ht="12.75" customHeight="1" hidden="1">
      <c r="B105" s="99" t="s">
        <v>39</v>
      </c>
      <c r="C105" s="106" t="s">
        <v>302</v>
      </c>
      <c r="D105" s="100">
        <f aca="true" t="shared" si="5" ref="D105:K105">D62+(D64+D65+D66+D67)+D68</f>
        <v>345.136</v>
      </c>
      <c r="E105" s="100">
        <f t="shared" si="5"/>
        <v>1189108.993</v>
      </c>
      <c r="F105" s="100">
        <f t="shared" si="5"/>
        <v>375.65500000000003</v>
      </c>
      <c r="G105" s="100">
        <f t="shared" si="5"/>
        <v>1242655.148</v>
      </c>
      <c r="H105" s="100">
        <f t="shared" si="5"/>
        <v>156.46200000000002</v>
      </c>
      <c r="I105" s="100">
        <f t="shared" si="5"/>
        <v>487461.542</v>
      </c>
      <c r="J105" s="100">
        <f t="shared" si="5"/>
        <v>175.089</v>
      </c>
      <c r="K105" s="101">
        <f t="shared" si="5"/>
        <v>565522.719</v>
      </c>
      <c r="AB105" s="80"/>
      <c r="AC105" s="108" t="str">
        <f>B105</f>
        <v>Other Paper + Paperboard</v>
      </c>
      <c r="AD105" s="102"/>
    </row>
    <row r="106" spans="2:30" ht="12.75" customHeight="1" hidden="1" thickBot="1">
      <c r="B106" s="99" t="s">
        <v>48</v>
      </c>
      <c r="C106" s="106" t="s">
        <v>302</v>
      </c>
      <c r="D106" s="407">
        <f>D64+D65+D66+D67</f>
        <v>318.494</v>
      </c>
      <c r="E106" s="407">
        <f aca="true" t="shared" si="6" ref="E106:K106">E64+E65+E66+E67</f>
        <v>943353.792</v>
      </c>
      <c r="F106" s="407">
        <f t="shared" si="6"/>
        <v>349.321</v>
      </c>
      <c r="G106" s="407">
        <f t="shared" si="6"/>
        <v>1010490.768</v>
      </c>
      <c r="H106" s="407">
        <f t="shared" si="6"/>
        <v>111.528</v>
      </c>
      <c r="I106" s="407">
        <f t="shared" si="6"/>
        <v>280359.954</v>
      </c>
      <c r="J106" s="407">
        <f t="shared" si="6"/>
        <v>115.473</v>
      </c>
      <c r="K106" s="408">
        <f t="shared" si="6"/>
        <v>308487.399</v>
      </c>
      <c r="AB106" s="409"/>
      <c r="AC106" s="410" t="str">
        <f>B106</f>
        <v>Wrapping  + Packaging Paper and Paperboard</v>
      </c>
      <c r="AD106" s="102"/>
    </row>
    <row r="107" spans="1:56" s="79" customFormat="1" ht="15" customHeight="1" hidden="1" thickBot="1">
      <c r="A107" s="51"/>
      <c r="B107" s="111" t="s">
        <v>299</v>
      </c>
      <c r="C107" s="110" t="s">
        <v>49</v>
      </c>
      <c r="D107" s="411">
        <f>D15-D16</f>
        <v>148.558</v>
      </c>
      <c r="E107" s="411">
        <f>E15-E16</f>
        <v>47924.198</v>
      </c>
      <c r="F107" s="411">
        <f aca="true" t="shared" si="7" ref="F107:K107">F15-F16</f>
        <v>152.06799999999998</v>
      </c>
      <c r="G107" s="411">
        <f t="shared" si="7"/>
        <v>61747.003000000004</v>
      </c>
      <c r="H107" s="411">
        <f t="shared" si="7"/>
        <v>96.487</v>
      </c>
      <c r="I107" s="411">
        <f t="shared" si="7"/>
        <v>63518.141</v>
      </c>
      <c r="J107" s="411">
        <f t="shared" si="7"/>
        <v>56.516</v>
      </c>
      <c r="K107" s="412">
        <f t="shared" si="7"/>
        <v>33569.105</v>
      </c>
      <c r="L107" s="35"/>
      <c r="M107" s="35"/>
      <c r="N107" s="35"/>
      <c r="O107" s="35"/>
      <c r="P107" s="35"/>
      <c r="Q107" s="35"/>
      <c r="R107" s="35"/>
      <c r="S107" s="35"/>
      <c r="T107" s="35"/>
      <c r="U107" s="35"/>
      <c r="V107" s="35"/>
      <c r="W107" s="35"/>
      <c r="X107" s="35"/>
      <c r="Y107" s="35"/>
      <c r="Z107" s="35"/>
      <c r="AA107" s="350"/>
      <c r="AB107" s="109"/>
      <c r="AC107" s="410" t="str">
        <f>B107</f>
        <v>of which:Other</v>
      </c>
      <c r="AD107" s="90"/>
      <c r="AE107" s="90"/>
      <c r="AF107" s="90"/>
      <c r="AG107" s="90"/>
      <c r="AH107" s="90"/>
      <c r="AI107" s="90"/>
      <c r="AJ107" s="90"/>
      <c r="AK107" s="90"/>
      <c r="AL107" s="90"/>
      <c r="AM107" s="90"/>
      <c r="AN107" s="90"/>
      <c r="AO107" s="90"/>
      <c r="BC107" s="35"/>
      <c r="BD107" s="35"/>
    </row>
    <row r="108" ht="12.75" customHeight="1" hidden="1"/>
  </sheetData>
  <sheetProtection selectLockedCells="1"/>
  <mergeCells count="28">
    <mergeCell ref="AN2:AR4"/>
    <mergeCell ref="BF2:BI4"/>
    <mergeCell ref="AE7:AL7"/>
    <mergeCell ref="AE8:AH8"/>
    <mergeCell ref="AI8:AL8"/>
    <mergeCell ref="AQ8:AR8"/>
    <mergeCell ref="AY8:AZ8"/>
    <mergeCell ref="BA8:BB8"/>
    <mergeCell ref="BI8:BJ8"/>
    <mergeCell ref="AS8:AT8"/>
    <mergeCell ref="I4:K4"/>
    <mergeCell ref="AB2:AF4"/>
    <mergeCell ref="D8:G8"/>
    <mergeCell ref="H8:K8"/>
    <mergeCell ref="J9:K9"/>
    <mergeCell ref="D9:E9"/>
    <mergeCell ref="H9:I9"/>
    <mergeCell ref="F9:G9"/>
    <mergeCell ref="BK8:BL8"/>
    <mergeCell ref="AE9:AF9"/>
    <mergeCell ref="AG9:AH9"/>
    <mergeCell ref="AI9:AJ9"/>
    <mergeCell ref="AK9:AL9"/>
    <mergeCell ref="D2:D3"/>
    <mergeCell ref="E2:E3"/>
    <mergeCell ref="B6:D6"/>
    <mergeCell ref="AI6:AL6"/>
    <mergeCell ref="H2:I2"/>
  </mergeCells>
  <conditionalFormatting sqref="AY11:BB68 BI11:BL68">
    <cfRule type="cellIs" priority="5" dxfId="21" operator="equal" stopIfTrue="1">
      <formula>$AY$3</formula>
    </cfRule>
    <cfRule type="cellIs" priority="6" dxfId="22" operator="equal" stopIfTrue="1">
      <formula>$AY$4</formula>
    </cfRule>
    <cfRule type="cellIs" priority="7" dxfId="23" operator="equal" stopIfTrue="1">
      <formula>$AY$2</formula>
    </cfRule>
  </conditionalFormatting>
  <conditionalFormatting sqref="AQ11:AT68">
    <cfRule type="cellIs" priority="8" dxfId="24" operator="lessThan" stopIfTrue="1">
      <formula>0</formula>
    </cfRule>
  </conditionalFormatting>
  <conditionalFormatting sqref="D71:K71">
    <cfRule type="cellIs" priority="9" dxfId="0" operator="greaterThan" stopIfTrue="1">
      <formula>0</formula>
    </cfRule>
  </conditionalFormatting>
  <conditionalFormatting sqref="BC11:BD68">
    <cfRule type="containsText" priority="1" dxfId="25" operator="containsText" stopIfTrue="1" text="CHECK">
      <formula>NOT(ISERROR(SEARCH("CHECK",BC11)))</formula>
    </cfRule>
  </conditionalFormatting>
  <printOptions horizontalCentered="1"/>
  <pageMargins left="0.196850393700787" right="0.196850393700787" top="0.196850393700787" bottom="0.196850393700787" header="0" footer="0"/>
  <pageSetup fitToHeight="1" fitToWidth="1" horizontalDpi="600" verticalDpi="600" orientation="landscape" pageOrder="overThenDown" paperSize="9" scale="54" r:id="rId3"/>
  <colBreaks count="2" manualBreakCount="2">
    <brk id="11" max="65535" man="1"/>
    <brk id="38" max="65535" man="1"/>
  </colBreaks>
  <drawing r:id="rId2"/>
  <tableParts>
    <tablePart r:id="rId1"/>
  </tableParts>
</worksheet>
</file>

<file path=xl/worksheets/sheet3.xml><?xml version="1.0" encoding="utf-8"?>
<worksheet xmlns="http://schemas.openxmlformats.org/spreadsheetml/2006/main" xmlns:r="http://schemas.openxmlformats.org/officeDocument/2006/relationships">
  <sheetPr>
    <tabColor indexed="57"/>
    <pageSetUpPr fitToPage="1"/>
  </sheetPr>
  <dimension ref="A2:HN68"/>
  <sheetViews>
    <sheetView showGridLines="0" zoomScale="86" zoomScaleNormal="86" zoomScaleSheetLayoutView="100" zoomScalePageLayoutView="0" workbookViewId="0" topLeftCell="A1">
      <selection activeCell="H6" sqref="H6"/>
    </sheetView>
  </sheetViews>
  <sheetFormatPr defaultColWidth="9.625" defaultRowHeight="12.75" customHeight="1"/>
  <cols>
    <col min="1" max="1" width="11.25390625" style="81" customWidth="1"/>
    <col min="2" max="2" width="56.125" style="35" customWidth="1"/>
    <col min="3" max="6" width="25.75390625" style="35" customWidth="1"/>
    <col min="7" max="7" width="7.125" style="35" customWidth="1"/>
    <col min="8" max="9" width="7.25390625" style="35" customWidth="1"/>
    <col min="10" max="10" width="7.375" style="35" customWidth="1"/>
    <col min="11" max="13" width="9.625" style="35" customWidth="1"/>
    <col min="14" max="14" width="9.50390625" style="35" customWidth="1"/>
    <col min="15" max="15" width="6.875" style="35" customWidth="1"/>
    <col min="16" max="16" width="12.625" style="35" customWidth="1"/>
    <col min="17" max="17" width="58.625" style="35" customWidth="1"/>
    <col min="18" max="21" width="14.75390625" style="35" customWidth="1"/>
    <col min="22" max="16384" width="9.625" style="35" customWidth="1"/>
  </cols>
  <sheetData>
    <row r="1" ht="12.75" customHeight="1" thickBot="1"/>
    <row r="2" spans="1:20" ht="16.5" customHeight="1">
      <c r="A2" s="452"/>
      <c r="B2" s="453"/>
      <c r="C2" s="454"/>
      <c r="D2" s="455" t="s">
        <v>251</v>
      </c>
      <c r="E2" s="930" t="s">
        <v>415</v>
      </c>
      <c r="F2" s="129" t="s">
        <v>417</v>
      </c>
      <c r="G2" s="699"/>
      <c r="H2" s="699"/>
      <c r="I2" s="699"/>
      <c r="J2" s="699"/>
      <c r="K2" s="699"/>
      <c r="L2" s="699"/>
      <c r="M2" s="7"/>
      <c r="N2" s="6"/>
      <c r="T2" s="229"/>
    </row>
    <row r="3" spans="1:14" ht="16.5" customHeight="1">
      <c r="A3" s="456"/>
      <c r="B3" s="7"/>
      <c r="C3" s="7"/>
      <c r="D3" s="145" t="s">
        <v>214</v>
      </c>
      <c r="E3" s="140"/>
      <c r="F3" s="144"/>
      <c r="G3" s="699"/>
      <c r="H3" s="699"/>
      <c r="I3" s="699"/>
      <c r="J3" s="699"/>
      <c r="K3" s="699"/>
      <c r="L3" s="699"/>
      <c r="M3" s="7"/>
      <c r="N3" s="6"/>
    </row>
    <row r="4" spans="1:14" ht="16.5" customHeight="1">
      <c r="A4" s="456"/>
      <c r="B4" s="7"/>
      <c r="C4" s="413"/>
      <c r="D4" s="145"/>
      <c r="E4" s="140"/>
      <c r="F4" s="144"/>
      <c r="G4" s="699"/>
      <c r="H4" s="699"/>
      <c r="I4" s="699"/>
      <c r="J4" s="699"/>
      <c r="K4" s="699"/>
      <c r="L4" s="699"/>
      <c r="M4" s="7"/>
      <c r="N4" s="6"/>
    </row>
    <row r="5" spans="1:14" ht="16.5" customHeight="1">
      <c r="A5" s="456"/>
      <c r="B5" s="7"/>
      <c r="C5" s="7"/>
      <c r="D5" s="145" t="s">
        <v>210</v>
      </c>
      <c r="E5" s="140"/>
      <c r="F5" s="144"/>
      <c r="G5" s="699"/>
      <c r="H5" s="699"/>
      <c r="I5" s="699"/>
      <c r="J5" s="699"/>
      <c r="K5" s="699"/>
      <c r="L5" s="699"/>
      <c r="M5" s="7"/>
      <c r="N5" s="6"/>
    </row>
    <row r="6" spans="1:14" ht="16.5" customHeight="1">
      <c r="A6" s="456"/>
      <c r="B6" s="1219" t="s">
        <v>96</v>
      </c>
      <c r="C6" s="1247"/>
      <c r="D6" s="1186"/>
      <c r="E6" s="1187"/>
      <c r="F6" s="1246"/>
      <c r="G6" s="699"/>
      <c r="H6" s="699"/>
      <c r="I6" s="699"/>
      <c r="J6" s="699"/>
      <c r="K6" s="699"/>
      <c r="L6" s="699"/>
      <c r="M6" s="7"/>
      <c r="N6" s="6"/>
    </row>
    <row r="7" spans="1:14" ht="16.5" customHeight="1">
      <c r="A7" s="456"/>
      <c r="B7" s="1219"/>
      <c r="C7" s="1247"/>
      <c r="D7" s="145"/>
      <c r="E7" s="140"/>
      <c r="F7" s="144"/>
      <c r="G7" s="699"/>
      <c r="H7" s="699"/>
      <c r="I7" s="699"/>
      <c r="J7" s="699"/>
      <c r="K7" s="699"/>
      <c r="L7" s="699"/>
      <c r="M7" s="7"/>
      <c r="N7" s="6"/>
    </row>
    <row r="8" spans="1:19" ht="16.5" customHeight="1">
      <c r="A8" s="456"/>
      <c r="B8" s="1248" t="s">
        <v>204</v>
      </c>
      <c r="C8" s="1249"/>
      <c r="D8" s="145" t="s">
        <v>176</v>
      </c>
      <c r="E8" s="140"/>
      <c r="F8" s="136"/>
      <c r="G8" s="699"/>
      <c r="H8" s="699"/>
      <c r="I8" s="699"/>
      <c r="J8" s="699"/>
      <c r="K8" s="699"/>
      <c r="L8" s="699"/>
      <c r="M8" s="7"/>
      <c r="N8" s="6"/>
      <c r="P8" s="1191" t="s">
        <v>181</v>
      </c>
      <c r="Q8" s="1191"/>
      <c r="R8" s="1191"/>
      <c r="S8" s="1191"/>
    </row>
    <row r="9" spans="1:19" ht="16.5" customHeight="1">
      <c r="A9" s="456"/>
      <c r="B9" s="1250" t="s">
        <v>22</v>
      </c>
      <c r="C9" s="1251"/>
      <c r="D9" s="458" t="s">
        <v>213</v>
      </c>
      <c r="E9" s="140"/>
      <c r="F9" s="144"/>
      <c r="G9" s="699"/>
      <c r="H9" s="699"/>
      <c r="I9" s="699"/>
      <c r="J9" s="699"/>
      <c r="K9" s="699"/>
      <c r="L9" s="699"/>
      <c r="M9" s="7"/>
      <c r="N9" s="6"/>
      <c r="P9" s="1191"/>
      <c r="Q9" s="1191"/>
      <c r="R9" s="1191"/>
      <c r="S9" s="1191"/>
    </row>
    <row r="10" spans="1:19" ht="16.5" customHeight="1">
      <c r="A10" s="456"/>
      <c r="B10" s="1248" t="s">
        <v>23</v>
      </c>
      <c r="C10" s="1248"/>
      <c r="D10" s="459" t="s">
        <v>197</v>
      </c>
      <c r="E10" s="460"/>
      <c r="F10" s="461"/>
      <c r="G10" s="699"/>
      <c r="H10" s="699"/>
      <c r="I10" s="699"/>
      <c r="J10" s="699"/>
      <c r="K10" s="699"/>
      <c r="L10" s="699"/>
      <c r="M10" s="7"/>
      <c r="N10" s="6"/>
      <c r="P10" s="1191"/>
      <c r="Q10" s="1191"/>
      <c r="R10" s="1191"/>
      <c r="S10" s="1191"/>
    </row>
    <row r="11" spans="1:19" ht="16.5" customHeight="1">
      <c r="A11" s="456"/>
      <c r="B11" s="457"/>
      <c r="C11" s="457"/>
      <c r="D11" s="459"/>
      <c r="E11" s="460"/>
      <c r="F11" s="461"/>
      <c r="G11" s="699"/>
      <c r="H11" s="699"/>
      <c r="I11" s="699"/>
      <c r="J11" s="699"/>
      <c r="K11" s="699"/>
      <c r="L11" s="699"/>
      <c r="M11" s="7"/>
      <c r="N11" s="6"/>
      <c r="P11" s="1191"/>
      <c r="Q11" s="1191"/>
      <c r="R11" s="1191"/>
      <c r="S11" s="1191"/>
    </row>
    <row r="12" spans="1:20" ht="18" customHeight="1">
      <c r="A12" s="456"/>
      <c r="B12" s="1220" t="s">
        <v>344</v>
      </c>
      <c r="C12" s="1252"/>
      <c r="D12" s="462"/>
      <c r="E12" s="420"/>
      <c r="F12" s="463"/>
      <c r="G12" s="931" t="s">
        <v>182</v>
      </c>
      <c r="H12" s="931" t="s">
        <v>182</v>
      </c>
      <c r="I12" s="931" t="s">
        <v>182</v>
      </c>
      <c r="J12" s="931" t="s">
        <v>182</v>
      </c>
      <c r="K12" s="931" t="s">
        <v>183</v>
      </c>
      <c r="L12" s="931" t="s">
        <v>183</v>
      </c>
      <c r="M12" s="931" t="s">
        <v>183</v>
      </c>
      <c r="N12" s="931" t="s">
        <v>183</v>
      </c>
      <c r="Q12" s="71" t="s">
        <v>35</v>
      </c>
      <c r="R12" s="1255" t="s">
        <v>32</v>
      </c>
      <c r="S12" s="1256"/>
      <c r="T12" s="10"/>
    </row>
    <row r="13" spans="1:14" ht="16.5" customHeight="1" thickBot="1">
      <c r="A13" s="456"/>
      <c r="B13" s="1253" t="s">
        <v>342</v>
      </c>
      <c r="C13" s="1254"/>
      <c r="D13" s="932" t="s">
        <v>136</v>
      </c>
      <c r="E13" s="834"/>
      <c r="F13" s="464"/>
      <c r="G13" s="826"/>
      <c r="H13" s="701"/>
      <c r="I13" s="701"/>
      <c r="J13" s="701"/>
      <c r="K13" s="699"/>
      <c r="L13" s="699"/>
      <c r="M13" s="7"/>
      <c r="N13" s="6"/>
    </row>
    <row r="14" spans="1:21" s="449" customFormat="1" ht="17.25" customHeight="1">
      <c r="A14" s="1112" t="s">
        <v>215</v>
      </c>
      <c r="B14" s="1112" t="s">
        <v>215</v>
      </c>
      <c r="C14" s="1260" t="s">
        <v>30</v>
      </c>
      <c r="D14" s="1229"/>
      <c r="E14" s="1260" t="s">
        <v>31</v>
      </c>
      <c r="F14" s="1230"/>
      <c r="G14" s="702" t="s">
        <v>137</v>
      </c>
      <c r="H14" s="702"/>
      <c r="I14" s="702" t="s">
        <v>138</v>
      </c>
      <c r="J14" s="702"/>
      <c r="K14" s="702" t="s">
        <v>137</v>
      </c>
      <c r="L14" s="702"/>
      <c r="M14" s="702" t="s">
        <v>138</v>
      </c>
      <c r="N14" s="702"/>
      <c r="P14" s="275" t="s">
        <v>215</v>
      </c>
      <c r="Q14" s="276" t="s">
        <v>215</v>
      </c>
      <c r="R14" s="1257" t="s">
        <v>30</v>
      </c>
      <c r="S14" s="1259"/>
      <c r="T14" s="1257" t="s">
        <v>31</v>
      </c>
      <c r="U14" s="1258"/>
    </row>
    <row r="15" spans="1:21" s="126" customFormat="1" ht="12.75" customHeight="1">
      <c r="A15" s="465" t="s">
        <v>240</v>
      </c>
      <c r="B15" s="465" t="s">
        <v>197</v>
      </c>
      <c r="C15" s="682">
        <v>2015</v>
      </c>
      <c r="D15" s="682">
        <v>2016</v>
      </c>
      <c r="E15" s="682">
        <v>2015</v>
      </c>
      <c r="F15" s="683">
        <v>2016</v>
      </c>
      <c r="G15" s="705">
        <v>2015</v>
      </c>
      <c r="H15" s="706">
        <v>2016</v>
      </c>
      <c r="I15" s="706">
        <v>2015</v>
      </c>
      <c r="J15" s="706">
        <v>2016</v>
      </c>
      <c r="K15" s="706">
        <v>2015</v>
      </c>
      <c r="L15" s="211">
        <v>2016</v>
      </c>
      <c r="M15" s="706">
        <v>2015</v>
      </c>
      <c r="N15" s="706">
        <v>2016</v>
      </c>
      <c r="O15" s="34"/>
      <c r="P15" s="5" t="s">
        <v>205</v>
      </c>
      <c r="Q15" s="450"/>
      <c r="R15" s="48">
        <v>2015</v>
      </c>
      <c r="S15" s="48">
        <v>2016</v>
      </c>
      <c r="T15" s="48">
        <v>2015</v>
      </c>
      <c r="U15" s="277">
        <v>2016</v>
      </c>
    </row>
    <row r="16" spans="1:21" s="126" customFormat="1" ht="15.75" customHeight="1">
      <c r="A16" s="466">
        <v>11</v>
      </c>
      <c r="B16" s="933" t="s">
        <v>50</v>
      </c>
      <c r="C16" s="934"/>
      <c r="D16" s="934"/>
      <c r="E16" s="934"/>
      <c r="F16" s="935"/>
      <c r="G16" s="707"/>
      <c r="H16" s="936"/>
      <c r="I16" s="936"/>
      <c r="J16" s="936"/>
      <c r="K16" s="936"/>
      <c r="L16" s="936"/>
      <c r="M16" s="936"/>
      <c r="N16" s="936"/>
      <c r="O16" s="451"/>
      <c r="P16" s="278">
        <v>11</v>
      </c>
      <c r="Q16" s="124" t="s">
        <v>50</v>
      </c>
      <c r="R16" s="119"/>
      <c r="S16" s="120"/>
      <c r="T16" s="120"/>
      <c r="U16" s="279"/>
    </row>
    <row r="17" spans="1:21" s="380" customFormat="1" ht="15" customHeight="1">
      <c r="A17" s="937" t="s">
        <v>304</v>
      </c>
      <c r="B17" s="938" t="s">
        <v>305</v>
      </c>
      <c r="C17" s="310">
        <v>56506.75</v>
      </c>
      <c r="D17" s="310">
        <v>55745.824</v>
      </c>
      <c r="E17" s="310">
        <v>83167.88</v>
      </c>
      <c r="F17" s="863">
        <v>82258.707</v>
      </c>
      <c r="G17" s="714" t="s">
        <v>421</v>
      </c>
      <c r="H17" s="765" t="s">
        <v>421</v>
      </c>
      <c r="I17" s="765" t="s">
        <v>421</v>
      </c>
      <c r="J17" s="765" t="s">
        <v>421</v>
      </c>
      <c r="K17" s="765" t="s">
        <v>421</v>
      </c>
      <c r="L17" s="765" t="s">
        <v>421</v>
      </c>
      <c r="M17" s="765" t="s">
        <v>421</v>
      </c>
      <c r="N17" s="765" t="s">
        <v>421</v>
      </c>
      <c r="O17" s="939"/>
      <c r="P17" s="14" t="s">
        <v>304</v>
      </c>
      <c r="Q17" s="16" t="s">
        <v>305</v>
      </c>
      <c r="R17" s="725">
        <v>0</v>
      </c>
      <c r="S17" s="725">
        <v>0</v>
      </c>
      <c r="T17" s="725">
        <v>0</v>
      </c>
      <c r="U17" s="940">
        <v>0</v>
      </c>
    </row>
    <row r="18" spans="1:21" s="79" customFormat="1" ht="15" customHeight="1">
      <c r="A18" s="467" t="s">
        <v>306</v>
      </c>
      <c r="B18" s="468" t="s">
        <v>199</v>
      </c>
      <c r="C18" s="941">
        <v>27907.59</v>
      </c>
      <c r="D18" s="941">
        <v>23281.257</v>
      </c>
      <c r="E18" s="941">
        <v>16110.63</v>
      </c>
      <c r="F18" s="942">
        <v>11333.042</v>
      </c>
      <c r="G18" s="707"/>
      <c r="H18" s="936"/>
      <c r="I18" s="936"/>
      <c r="J18" s="936"/>
      <c r="K18" s="936" t="s">
        <v>421</v>
      </c>
      <c r="L18" s="936" t="s">
        <v>421</v>
      </c>
      <c r="M18" s="936" t="s">
        <v>421</v>
      </c>
      <c r="N18" s="936" t="s">
        <v>421</v>
      </c>
      <c r="O18" s="92"/>
      <c r="P18" s="14" t="s">
        <v>306</v>
      </c>
      <c r="Q18" s="943" t="s">
        <v>199</v>
      </c>
      <c r="R18" s="944" t="s">
        <v>197</v>
      </c>
      <c r="S18" s="737" t="s">
        <v>197</v>
      </c>
      <c r="T18" s="737" t="s">
        <v>197</v>
      </c>
      <c r="U18" s="774" t="s">
        <v>197</v>
      </c>
    </row>
    <row r="19" spans="1:21" s="79" customFormat="1" ht="15" customHeight="1">
      <c r="A19" s="467" t="s">
        <v>28</v>
      </c>
      <c r="B19" s="468" t="s">
        <v>307</v>
      </c>
      <c r="C19" s="941">
        <v>28599.16</v>
      </c>
      <c r="D19" s="945">
        <v>32464.567</v>
      </c>
      <c r="E19" s="941">
        <v>67057.25</v>
      </c>
      <c r="F19" s="946">
        <v>70925.665</v>
      </c>
      <c r="G19" s="707"/>
      <c r="H19" s="936"/>
      <c r="I19" s="936"/>
      <c r="J19" s="936"/>
      <c r="K19" s="936" t="s">
        <v>421</v>
      </c>
      <c r="L19" s="936" t="s">
        <v>421</v>
      </c>
      <c r="M19" s="936" t="s">
        <v>421</v>
      </c>
      <c r="N19" s="936" t="s">
        <v>421</v>
      </c>
      <c r="O19" s="92"/>
      <c r="P19" s="14" t="s">
        <v>28</v>
      </c>
      <c r="Q19" s="943" t="s">
        <v>307</v>
      </c>
      <c r="R19" s="944" t="s">
        <v>197</v>
      </c>
      <c r="S19" s="737" t="s">
        <v>197</v>
      </c>
      <c r="T19" s="737" t="s">
        <v>197</v>
      </c>
      <c r="U19" s="774" t="s">
        <v>197</v>
      </c>
    </row>
    <row r="20" spans="1:21" s="79" customFormat="1" ht="15" customHeight="1">
      <c r="A20" s="469" t="s">
        <v>29</v>
      </c>
      <c r="B20" s="470" t="s">
        <v>308</v>
      </c>
      <c r="C20" s="941">
        <v>2620.718</v>
      </c>
      <c r="D20" s="947">
        <v>1443.847</v>
      </c>
      <c r="E20" s="941">
        <v>34.499</v>
      </c>
      <c r="F20" s="946">
        <v>28.981</v>
      </c>
      <c r="G20" s="707"/>
      <c r="H20" s="936"/>
      <c r="I20" s="936"/>
      <c r="J20" s="936"/>
      <c r="K20" s="936" t="s">
        <v>421</v>
      </c>
      <c r="L20" s="936" t="s">
        <v>421</v>
      </c>
      <c r="M20" s="936" t="s">
        <v>421</v>
      </c>
      <c r="N20" s="936" t="s">
        <v>421</v>
      </c>
      <c r="O20" s="92"/>
      <c r="P20" s="14" t="s">
        <v>29</v>
      </c>
      <c r="Q20" s="20" t="s">
        <v>308</v>
      </c>
      <c r="R20" s="944" t="s">
        <v>421</v>
      </c>
      <c r="S20" s="737" t="s">
        <v>421</v>
      </c>
      <c r="T20" s="737" t="s">
        <v>421</v>
      </c>
      <c r="U20" s="774" t="s">
        <v>421</v>
      </c>
    </row>
    <row r="21" spans="1:21" s="79" customFormat="1" ht="15" customHeight="1">
      <c r="A21" s="467" t="s">
        <v>309</v>
      </c>
      <c r="B21" s="471" t="s">
        <v>310</v>
      </c>
      <c r="C21" s="941">
        <v>90462.184</v>
      </c>
      <c r="D21" s="947">
        <v>104401.391</v>
      </c>
      <c r="E21" s="941">
        <v>159359.407</v>
      </c>
      <c r="F21" s="946">
        <v>146528.207</v>
      </c>
      <c r="G21" s="707"/>
      <c r="H21" s="936"/>
      <c r="I21" s="936"/>
      <c r="J21" s="936"/>
      <c r="K21" s="936" t="s">
        <v>421</v>
      </c>
      <c r="L21" s="936" t="s">
        <v>421</v>
      </c>
      <c r="M21" s="936" t="s">
        <v>421</v>
      </c>
      <c r="N21" s="936" t="s">
        <v>421</v>
      </c>
      <c r="O21" s="92"/>
      <c r="P21" s="14" t="s">
        <v>309</v>
      </c>
      <c r="Q21" s="33" t="s">
        <v>310</v>
      </c>
      <c r="R21" s="736"/>
      <c r="S21" s="737"/>
      <c r="T21" s="737"/>
      <c r="U21" s="774"/>
    </row>
    <row r="22" spans="1:21" s="79" customFormat="1" ht="15" customHeight="1">
      <c r="A22" s="469" t="s">
        <v>311</v>
      </c>
      <c r="B22" s="472" t="s">
        <v>135</v>
      </c>
      <c r="C22" s="941">
        <v>27336.534</v>
      </c>
      <c r="D22" s="947">
        <v>37183.422</v>
      </c>
      <c r="E22" s="941">
        <v>109884.68</v>
      </c>
      <c r="F22" s="946">
        <v>104283.34</v>
      </c>
      <c r="G22" s="707"/>
      <c r="H22" s="936"/>
      <c r="I22" s="936"/>
      <c r="J22" s="936"/>
      <c r="K22" s="936" t="s">
        <v>421</v>
      </c>
      <c r="L22" s="936" t="s">
        <v>421</v>
      </c>
      <c r="M22" s="936" t="s">
        <v>421</v>
      </c>
      <c r="N22" s="936" t="s">
        <v>421</v>
      </c>
      <c r="O22" s="92"/>
      <c r="P22" s="14" t="s">
        <v>311</v>
      </c>
      <c r="Q22" s="33" t="s">
        <v>135</v>
      </c>
      <c r="R22" s="736"/>
      <c r="S22" s="737"/>
      <c r="T22" s="737"/>
      <c r="U22" s="774"/>
    </row>
    <row r="23" spans="1:21" s="79" customFormat="1" ht="15" customHeight="1">
      <c r="A23" s="469" t="s">
        <v>313</v>
      </c>
      <c r="B23" s="473" t="s">
        <v>95</v>
      </c>
      <c r="C23" s="941">
        <v>64392.4</v>
      </c>
      <c r="D23" s="947">
        <v>74978.76</v>
      </c>
      <c r="E23" s="941">
        <v>541036.156</v>
      </c>
      <c r="F23" s="946">
        <v>567071.1</v>
      </c>
      <c r="G23" s="707"/>
      <c r="H23" s="936"/>
      <c r="I23" s="936"/>
      <c r="J23" s="936"/>
      <c r="K23" s="936" t="s">
        <v>421</v>
      </c>
      <c r="L23" s="936" t="s">
        <v>421</v>
      </c>
      <c r="M23" s="936" t="s">
        <v>421</v>
      </c>
      <c r="N23" s="936" t="s">
        <v>421</v>
      </c>
      <c r="O23" s="92"/>
      <c r="P23" s="14" t="s">
        <v>313</v>
      </c>
      <c r="Q23" s="33" t="s">
        <v>95</v>
      </c>
      <c r="R23" s="736"/>
      <c r="S23" s="737"/>
      <c r="T23" s="737"/>
      <c r="U23" s="774"/>
    </row>
    <row r="24" spans="1:21" s="79" customFormat="1" ht="15" customHeight="1">
      <c r="A24" s="467" t="s">
        <v>315</v>
      </c>
      <c r="B24" s="474" t="s">
        <v>312</v>
      </c>
      <c r="C24" s="941">
        <v>333352.341</v>
      </c>
      <c r="D24" s="947">
        <v>376760.671</v>
      </c>
      <c r="E24" s="941">
        <v>585764.529</v>
      </c>
      <c r="F24" s="946">
        <v>785039.842</v>
      </c>
      <c r="G24" s="707"/>
      <c r="H24" s="936"/>
      <c r="I24" s="936"/>
      <c r="J24" s="936"/>
      <c r="K24" s="936" t="s">
        <v>421</v>
      </c>
      <c r="L24" s="936" t="s">
        <v>421</v>
      </c>
      <c r="M24" s="936" t="s">
        <v>421</v>
      </c>
      <c r="N24" s="936" t="s">
        <v>421</v>
      </c>
      <c r="O24" s="92"/>
      <c r="P24" s="14" t="s">
        <v>315</v>
      </c>
      <c r="Q24" s="33" t="s">
        <v>312</v>
      </c>
      <c r="R24" s="736"/>
      <c r="S24" s="737"/>
      <c r="T24" s="737"/>
      <c r="U24" s="774"/>
    </row>
    <row r="25" spans="1:21" s="79" customFormat="1" ht="15" customHeight="1">
      <c r="A25" s="467">
        <v>11.6</v>
      </c>
      <c r="B25" s="475" t="s">
        <v>314</v>
      </c>
      <c r="C25" s="941">
        <v>782135.026</v>
      </c>
      <c r="D25" s="947">
        <v>389401.192</v>
      </c>
      <c r="E25" s="941">
        <v>4467479.525</v>
      </c>
      <c r="F25" s="946">
        <v>3114359.936</v>
      </c>
      <c r="G25" s="707"/>
      <c r="H25" s="936"/>
      <c r="I25" s="936"/>
      <c r="J25" s="936"/>
      <c r="K25" s="936" t="s">
        <v>421</v>
      </c>
      <c r="L25" s="936" t="s">
        <v>421</v>
      </c>
      <c r="M25" s="936" t="s">
        <v>421</v>
      </c>
      <c r="N25" s="936" t="s">
        <v>421</v>
      </c>
      <c r="O25" s="92"/>
      <c r="P25" s="14">
        <v>11.6</v>
      </c>
      <c r="Q25" s="44" t="s">
        <v>314</v>
      </c>
      <c r="R25" s="736"/>
      <c r="S25" s="737"/>
      <c r="T25" s="737"/>
      <c r="U25" s="774"/>
    </row>
    <row r="26" spans="1:21" s="79" customFormat="1" ht="15" customHeight="1">
      <c r="A26" s="467">
        <v>11.7</v>
      </c>
      <c r="B26" s="471" t="s">
        <v>316</v>
      </c>
      <c r="C26" s="941">
        <v>114983.018</v>
      </c>
      <c r="D26" s="947">
        <v>60171.887</v>
      </c>
      <c r="E26" s="941">
        <v>235603.903</v>
      </c>
      <c r="F26" s="946">
        <v>224540.869</v>
      </c>
      <c r="G26" s="707"/>
      <c r="H26" s="936"/>
      <c r="I26" s="936"/>
      <c r="J26" s="936"/>
      <c r="K26" s="936" t="s">
        <v>421</v>
      </c>
      <c r="L26" s="936" t="s">
        <v>421</v>
      </c>
      <c r="M26" s="936" t="s">
        <v>421</v>
      </c>
      <c r="N26" s="936" t="s">
        <v>421</v>
      </c>
      <c r="O26" s="92"/>
      <c r="P26" s="14">
        <v>11.7</v>
      </c>
      <c r="Q26" s="33" t="s">
        <v>316</v>
      </c>
      <c r="R26" s="736"/>
      <c r="S26" s="737"/>
      <c r="T26" s="737"/>
      <c r="U26" s="774"/>
    </row>
    <row r="27" spans="1:21" s="79" customFormat="1" ht="15" customHeight="1">
      <c r="A27" s="476" t="s">
        <v>94</v>
      </c>
      <c r="B27" s="470" t="s">
        <v>24</v>
      </c>
      <c r="C27" s="941">
        <v>1461.88</v>
      </c>
      <c r="D27" s="947">
        <v>5478.383</v>
      </c>
      <c r="E27" s="941">
        <v>88178.213</v>
      </c>
      <c r="F27" s="946">
        <v>87305.255</v>
      </c>
      <c r="G27" s="707"/>
      <c r="H27" s="936"/>
      <c r="I27" s="936"/>
      <c r="J27" s="936"/>
      <c r="K27" s="936" t="s">
        <v>421</v>
      </c>
      <c r="L27" s="936" t="s">
        <v>421</v>
      </c>
      <c r="M27" s="936" t="s">
        <v>421</v>
      </c>
      <c r="N27" s="936" t="s">
        <v>421</v>
      </c>
      <c r="O27" s="92"/>
      <c r="P27" s="15" t="s">
        <v>94</v>
      </c>
      <c r="Q27" s="21" t="s">
        <v>24</v>
      </c>
      <c r="R27" s="736" t="s">
        <v>421</v>
      </c>
      <c r="S27" s="736" t="s">
        <v>421</v>
      </c>
      <c r="T27" s="736" t="s">
        <v>421</v>
      </c>
      <c r="U27" s="795" t="s">
        <v>421</v>
      </c>
    </row>
    <row r="28" spans="1:222" s="366" customFormat="1" ht="15" customHeight="1">
      <c r="A28" s="477">
        <v>12</v>
      </c>
      <c r="B28" s="933" t="s">
        <v>317</v>
      </c>
      <c r="C28" s="934"/>
      <c r="D28" s="934"/>
      <c r="E28" s="934"/>
      <c r="F28" s="935"/>
      <c r="G28" s="948"/>
      <c r="H28" s="948"/>
      <c r="I28" s="948"/>
      <c r="J28" s="948"/>
      <c r="K28" s="948"/>
      <c r="L28" s="948"/>
      <c r="M28" s="948"/>
      <c r="N28" s="949"/>
      <c r="O28" s="92"/>
      <c r="P28" s="280">
        <v>12</v>
      </c>
      <c r="Q28" s="124" t="s">
        <v>317</v>
      </c>
      <c r="R28" s="122" t="s">
        <v>197</v>
      </c>
      <c r="S28" s="123" t="s">
        <v>197</v>
      </c>
      <c r="T28" s="123" t="s">
        <v>197</v>
      </c>
      <c r="U28" s="281" t="s">
        <v>197</v>
      </c>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row>
    <row r="29" spans="1:21" s="79" customFormat="1" ht="15" customHeight="1">
      <c r="A29" s="467">
        <v>12.1</v>
      </c>
      <c r="B29" s="478" t="s">
        <v>318</v>
      </c>
      <c r="C29" s="947">
        <v>20793.521</v>
      </c>
      <c r="D29" s="947">
        <v>19572.284</v>
      </c>
      <c r="E29" s="947">
        <v>17769.241</v>
      </c>
      <c r="F29" s="946">
        <v>19365.455</v>
      </c>
      <c r="G29" s="707"/>
      <c r="H29" s="936"/>
      <c r="I29" s="936"/>
      <c r="J29" s="936"/>
      <c r="K29" s="936" t="s">
        <v>421</v>
      </c>
      <c r="L29" s="936" t="s">
        <v>421</v>
      </c>
      <c r="M29" s="936" t="s">
        <v>421</v>
      </c>
      <c r="N29" s="936" t="s">
        <v>421</v>
      </c>
      <c r="O29" s="92"/>
      <c r="P29" s="14">
        <v>12.1</v>
      </c>
      <c r="Q29" s="16" t="s">
        <v>318</v>
      </c>
      <c r="R29" s="736"/>
      <c r="S29" s="737"/>
      <c r="T29" s="737"/>
      <c r="U29" s="774"/>
    </row>
    <row r="30" spans="1:21" s="79" customFormat="1" ht="15" customHeight="1">
      <c r="A30" s="467">
        <v>12.2</v>
      </c>
      <c r="B30" s="479" t="s">
        <v>319</v>
      </c>
      <c r="C30" s="947">
        <v>296801.269</v>
      </c>
      <c r="D30" s="947">
        <v>337045.914</v>
      </c>
      <c r="E30" s="947">
        <v>71718.497</v>
      </c>
      <c r="F30" s="946">
        <v>68542.441</v>
      </c>
      <c r="G30" s="707"/>
      <c r="H30" s="936"/>
      <c r="I30" s="936"/>
      <c r="J30" s="936"/>
      <c r="K30" s="936" t="s">
        <v>421</v>
      </c>
      <c r="L30" s="936" t="s">
        <v>421</v>
      </c>
      <c r="M30" s="936" t="s">
        <v>421</v>
      </c>
      <c r="N30" s="936" t="s">
        <v>421</v>
      </c>
      <c r="O30" s="92"/>
      <c r="P30" s="14">
        <v>12.2</v>
      </c>
      <c r="Q30" s="16" t="s">
        <v>319</v>
      </c>
      <c r="R30" s="736"/>
      <c r="S30" s="737"/>
      <c r="T30" s="737"/>
      <c r="U30" s="774"/>
    </row>
    <row r="31" spans="1:21" s="79" customFormat="1" ht="15" customHeight="1">
      <c r="A31" s="467">
        <v>12.3</v>
      </c>
      <c r="B31" s="479" t="s">
        <v>320</v>
      </c>
      <c r="C31" s="947">
        <v>4507.287</v>
      </c>
      <c r="D31" s="947">
        <v>3007.264</v>
      </c>
      <c r="E31" s="947">
        <v>158.483</v>
      </c>
      <c r="F31" s="946">
        <v>44.497</v>
      </c>
      <c r="G31" s="707"/>
      <c r="H31" s="936"/>
      <c r="I31" s="936"/>
      <c r="J31" s="936"/>
      <c r="K31" s="936" t="s">
        <v>421</v>
      </c>
      <c r="L31" s="936" t="s">
        <v>421</v>
      </c>
      <c r="M31" s="936" t="s">
        <v>421</v>
      </c>
      <c r="N31" s="936" t="s">
        <v>421</v>
      </c>
      <c r="O31" s="92"/>
      <c r="P31" s="14">
        <v>12.3</v>
      </c>
      <c r="Q31" s="16" t="s">
        <v>320</v>
      </c>
      <c r="R31" s="736"/>
      <c r="S31" s="737"/>
      <c r="T31" s="737"/>
      <c r="U31" s="774"/>
    </row>
    <row r="32" spans="1:21" s="79" customFormat="1" ht="15" customHeight="1">
      <c r="A32" s="467">
        <v>12.4</v>
      </c>
      <c r="B32" s="479" t="s">
        <v>321</v>
      </c>
      <c r="C32" s="947">
        <v>225962.461</v>
      </c>
      <c r="D32" s="947">
        <v>253481.98</v>
      </c>
      <c r="E32" s="947">
        <v>114943.381</v>
      </c>
      <c r="F32" s="946">
        <v>115957.907</v>
      </c>
      <c r="G32" s="707"/>
      <c r="H32" s="936"/>
      <c r="I32" s="936"/>
      <c r="J32" s="936"/>
      <c r="K32" s="936" t="s">
        <v>421</v>
      </c>
      <c r="L32" s="936" t="s">
        <v>421</v>
      </c>
      <c r="M32" s="936" t="s">
        <v>421</v>
      </c>
      <c r="N32" s="936" t="s">
        <v>421</v>
      </c>
      <c r="O32" s="92"/>
      <c r="P32" s="14">
        <v>12.4</v>
      </c>
      <c r="Q32" s="16" t="s">
        <v>321</v>
      </c>
      <c r="R32" s="736"/>
      <c r="S32" s="737"/>
      <c r="T32" s="737"/>
      <c r="U32" s="774"/>
    </row>
    <row r="33" spans="1:21" s="79" customFormat="1" ht="15" customHeight="1">
      <c r="A33" s="467">
        <v>12.5</v>
      </c>
      <c r="B33" s="478" t="s">
        <v>322</v>
      </c>
      <c r="C33" s="947">
        <v>737562.299</v>
      </c>
      <c r="D33" s="947">
        <v>783916.382</v>
      </c>
      <c r="E33" s="947">
        <v>301666.596</v>
      </c>
      <c r="F33" s="946">
        <v>360378.046</v>
      </c>
      <c r="G33" s="707"/>
      <c r="H33" s="936"/>
      <c r="I33" s="936"/>
      <c r="J33" s="936"/>
      <c r="K33" s="936" t="s">
        <v>421</v>
      </c>
      <c r="L33" s="936" t="s">
        <v>421</v>
      </c>
      <c r="M33" s="936" t="s">
        <v>421</v>
      </c>
      <c r="N33" s="936" t="s">
        <v>421</v>
      </c>
      <c r="O33" s="92"/>
      <c r="P33" s="14">
        <v>12.5</v>
      </c>
      <c r="Q33" s="22" t="s">
        <v>322</v>
      </c>
      <c r="R33" s="736"/>
      <c r="S33" s="737"/>
      <c r="T33" s="737"/>
      <c r="U33" s="774"/>
    </row>
    <row r="34" spans="1:21" s="79" customFormat="1" ht="15" customHeight="1">
      <c r="A34" s="480">
        <v>12.6</v>
      </c>
      <c r="B34" s="481" t="s">
        <v>323</v>
      </c>
      <c r="C34" s="947">
        <v>529084.933</v>
      </c>
      <c r="D34" s="947">
        <v>597453.936</v>
      </c>
      <c r="E34" s="947">
        <v>174143.271</v>
      </c>
      <c r="F34" s="946">
        <v>209110.701</v>
      </c>
      <c r="G34" s="707"/>
      <c r="H34" s="936"/>
      <c r="I34" s="936"/>
      <c r="J34" s="936"/>
      <c r="K34" s="936" t="s">
        <v>421</v>
      </c>
      <c r="L34" s="936" t="s">
        <v>421</v>
      </c>
      <c r="M34" s="936" t="s">
        <v>421</v>
      </c>
      <c r="N34" s="936" t="s">
        <v>421</v>
      </c>
      <c r="O34" s="92"/>
      <c r="P34" s="14">
        <v>12.6</v>
      </c>
      <c r="Q34" s="121" t="s">
        <v>323</v>
      </c>
      <c r="R34" s="736" t="s">
        <v>421</v>
      </c>
      <c r="S34" s="737" t="s">
        <v>421</v>
      </c>
      <c r="T34" s="737" t="s">
        <v>421</v>
      </c>
      <c r="U34" s="774" t="s">
        <v>421</v>
      </c>
    </row>
    <row r="35" spans="1:21" s="79" customFormat="1" ht="15" customHeight="1">
      <c r="A35" s="467" t="s">
        <v>51</v>
      </c>
      <c r="B35" s="482" t="s">
        <v>25</v>
      </c>
      <c r="C35" s="947">
        <v>16953.04</v>
      </c>
      <c r="D35" s="947">
        <v>14007.136</v>
      </c>
      <c r="E35" s="947">
        <v>25.333</v>
      </c>
      <c r="F35" s="946">
        <v>27.781</v>
      </c>
      <c r="G35" s="707"/>
      <c r="H35" s="936"/>
      <c r="I35" s="936"/>
      <c r="J35" s="936"/>
      <c r="K35" s="936" t="s">
        <v>421</v>
      </c>
      <c r="L35" s="936" t="s">
        <v>421</v>
      </c>
      <c r="M35" s="936" t="s">
        <v>421</v>
      </c>
      <c r="N35" s="936" t="s">
        <v>421</v>
      </c>
      <c r="O35" s="92"/>
      <c r="P35" s="14" t="s">
        <v>51</v>
      </c>
      <c r="Q35" s="19" t="s">
        <v>25</v>
      </c>
      <c r="R35" s="736" t="s">
        <v>421</v>
      </c>
      <c r="S35" s="737" t="s">
        <v>421</v>
      </c>
      <c r="T35" s="737" t="s">
        <v>421</v>
      </c>
      <c r="U35" s="774" t="s">
        <v>421</v>
      </c>
    </row>
    <row r="36" spans="1:21" s="79" customFormat="1" ht="15" customHeight="1">
      <c r="A36" s="467" t="s">
        <v>52</v>
      </c>
      <c r="B36" s="482" t="s">
        <v>26</v>
      </c>
      <c r="C36" s="947">
        <v>14056.556</v>
      </c>
      <c r="D36" s="947">
        <v>16675.305</v>
      </c>
      <c r="E36" s="947">
        <v>8950.009</v>
      </c>
      <c r="F36" s="946">
        <v>10112.572</v>
      </c>
      <c r="G36" s="707"/>
      <c r="H36" s="936"/>
      <c r="I36" s="936"/>
      <c r="J36" s="936"/>
      <c r="K36" s="936" t="s">
        <v>421</v>
      </c>
      <c r="L36" s="936" t="s">
        <v>421</v>
      </c>
      <c r="M36" s="936" t="s">
        <v>421</v>
      </c>
      <c r="N36" s="936" t="s">
        <v>421</v>
      </c>
      <c r="O36" s="92"/>
      <c r="P36" s="14" t="s">
        <v>52</v>
      </c>
      <c r="Q36" s="19" t="s">
        <v>26</v>
      </c>
      <c r="R36" s="736" t="s">
        <v>421</v>
      </c>
      <c r="S36" s="737" t="s">
        <v>421</v>
      </c>
      <c r="T36" s="737" t="s">
        <v>421</v>
      </c>
      <c r="U36" s="774" t="s">
        <v>421</v>
      </c>
    </row>
    <row r="37" spans="1:21" s="79" customFormat="1" ht="15" customHeight="1" thickBot="1">
      <c r="A37" s="483" t="s">
        <v>53</v>
      </c>
      <c r="B37" s="1113" t="s">
        <v>27</v>
      </c>
      <c r="C37" s="947">
        <v>15174.365</v>
      </c>
      <c r="D37" s="950">
        <v>17131.24</v>
      </c>
      <c r="E37" s="947">
        <v>231.657</v>
      </c>
      <c r="F37" s="951">
        <v>453.433</v>
      </c>
      <c r="G37" s="707"/>
      <c r="H37" s="936"/>
      <c r="I37" s="936"/>
      <c r="J37" s="936"/>
      <c r="K37" s="936" t="s">
        <v>421</v>
      </c>
      <c r="L37" s="936" t="s">
        <v>421</v>
      </c>
      <c r="M37" s="936" t="s">
        <v>421</v>
      </c>
      <c r="N37" s="936" t="s">
        <v>421</v>
      </c>
      <c r="O37" s="92"/>
      <c r="P37" s="809" t="s">
        <v>53</v>
      </c>
      <c r="Q37" s="23" t="s">
        <v>27</v>
      </c>
      <c r="R37" s="812" t="s">
        <v>421</v>
      </c>
      <c r="S37" s="952" t="s">
        <v>421</v>
      </c>
      <c r="T37" s="952" t="s">
        <v>421</v>
      </c>
      <c r="U37" s="813" t="s">
        <v>421</v>
      </c>
    </row>
    <row r="38" spans="1:16" ht="15" customHeight="1" thickBot="1">
      <c r="A38" s="34"/>
      <c r="B38" s="127"/>
      <c r="C38" s="127"/>
      <c r="D38" s="34"/>
      <c r="E38" s="34"/>
      <c r="F38" s="34"/>
      <c r="L38" s="10"/>
      <c r="M38" s="10"/>
      <c r="P38" s="61" t="s">
        <v>197</v>
      </c>
    </row>
    <row r="39" spans="1:13" ht="12.75" customHeight="1" thickBot="1">
      <c r="A39" s="34"/>
      <c r="B39" s="406" t="s">
        <v>158</v>
      </c>
      <c r="C39" s="332">
        <v>0</v>
      </c>
      <c r="D39" s="332">
        <v>0</v>
      </c>
      <c r="E39" s="332">
        <v>0</v>
      </c>
      <c r="F39" s="332">
        <v>0</v>
      </c>
      <c r="M39" s="10"/>
    </row>
    <row r="40" spans="1:13" ht="12.75" customHeight="1" thickBot="1">
      <c r="A40" s="34"/>
      <c r="B40" s="406" t="s">
        <v>175</v>
      </c>
      <c r="C40" s="332">
        <v>4</v>
      </c>
      <c r="D40" s="332">
        <v>4</v>
      </c>
      <c r="E40" s="332">
        <v>4</v>
      </c>
      <c r="F40" s="332">
        <v>4</v>
      </c>
      <c r="M40" s="10"/>
    </row>
    <row r="41" spans="1:13" ht="12.75" customHeight="1">
      <c r="A41" s="34"/>
      <c r="B41" s="126"/>
      <c r="C41" s="126"/>
      <c r="D41" s="126"/>
      <c r="E41" s="126"/>
      <c r="F41" s="126"/>
      <c r="M41" s="10"/>
    </row>
    <row r="42" spans="1:13" ht="12.75" customHeight="1">
      <c r="A42" s="34"/>
      <c r="B42" s="126"/>
      <c r="C42" s="126"/>
      <c r="D42" s="126"/>
      <c r="E42" s="126"/>
      <c r="F42" s="126"/>
      <c r="M42" s="10"/>
    </row>
    <row r="43" spans="1:13" ht="12.75" customHeight="1">
      <c r="A43" s="34"/>
      <c r="B43" s="126"/>
      <c r="C43" s="126"/>
      <c r="D43" s="126"/>
      <c r="E43" s="126"/>
      <c r="F43" s="126"/>
      <c r="M43" s="10"/>
    </row>
    <row r="44" spans="1:13" ht="12.75" customHeight="1">
      <c r="A44" s="34"/>
      <c r="B44" s="126"/>
      <c r="C44" s="126"/>
      <c r="D44" s="126"/>
      <c r="E44" s="126"/>
      <c r="F44" s="126"/>
      <c r="M44" s="10"/>
    </row>
    <row r="45" spans="1:13" ht="12.75" customHeight="1">
      <c r="A45" s="34"/>
      <c r="B45" s="126"/>
      <c r="C45" s="126"/>
      <c r="D45" s="126"/>
      <c r="E45" s="126"/>
      <c r="F45" s="126"/>
      <c r="M45" s="10"/>
    </row>
    <row r="46" spans="1:6" ht="12.75" customHeight="1">
      <c r="A46" s="34"/>
      <c r="B46" s="126"/>
      <c r="C46" s="126"/>
      <c r="D46" s="126"/>
      <c r="E46" s="126"/>
      <c r="F46" s="126"/>
    </row>
    <row r="47" spans="1:6" ht="12.75" customHeight="1">
      <c r="A47" s="34"/>
      <c r="B47" s="126"/>
      <c r="C47" s="126"/>
      <c r="D47" s="126"/>
      <c r="E47" s="126"/>
      <c r="F47" s="126"/>
    </row>
    <row r="48" spans="1:6" ht="12.75" customHeight="1">
      <c r="A48" s="34"/>
      <c r="B48" s="126"/>
      <c r="C48" s="126"/>
      <c r="D48" s="126"/>
      <c r="E48" s="126"/>
      <c r="F48" s="126"/>
    </row>
    <row r="61" ht="12.75" customHeight="1">
      <c r="N61" s="93"/>
    </row>
    <row r="62" ht="12.75" customHeight="1">
      <c r="N62" s="93"/>
    </row>
    <row r="63" ht="12.75" customHeight="1">
      <c r="N63" s="93"/>
    </row>
    <row r="68" spans="20:23" ht="12.75" customHeight="1">
      <c r="T68" s="93" t="s">
        <v>197</v>
      </c>
      <c r="U68" s="93" t="s">
        <v>197</v>
      </c>
      <c r="V68" s="93" t="s">
        <v>197</v>
      </c>
      <c r="W68" s="93" t="s">
        <v>197</v>
      </c>
    </row>
  </sheetData>
  <sheetProtection selectLockedCells="1"/>
  <mergeCells count="13">
    <mergeCell ref="B13:C13"/>
    <mergeCell ref="P8:S11"/>
    <mergeCell ref="R12:S12"/>
    <mergeCell ref="T14:U14"/>
    <mergeCell ref="R14:S14"/>
    <mergeCell ref="C14:D14"/>
    <mergeCell ref="E14:F14"/>
    <mergeCell ref="D6:F6"/>
    <mergeCell ref="B6:C7"/>
    <mergeCell ref="B8:C8"/>
    <mergeCell ref="B9:C9"/>
    <mergeCell ref="B10:C10"/>
    <mergeCell ref="B12:C12"/>
  </mergeCells>
  <conditionalFormatting sqref="C40:F40">
    <cfRule type="cellIs" priority="1" dxfId="0" operator="greaterThan" stopIfTrue="1">
      <formula>0</formula>
    </cfRule>
  </conditionalFormatting>
  <printOptions/>
  <pageMargins left="0" right="0" top="0.3937007874015748" bottom="0.3937007874015748" header="0.5118110236220472" footer="0.5118110236220472"/>
  <pageSetup fitToHeight="1" fitToWidth="1" horizontalDpi="600" verticalDpi="600" orientation="landscape" paperSize="9" scale="86" r:id="rId2"/>
  <colBreaks count="1" manualBreakCount="1">
    <brk id="6" min="1" max="38" man="1"/>
  </colBreaks>
  <drawing r:id="rId1"/>
</worksheet>
</file>

<file path=xl/worksheets/sheet4.xml><?xml version="1.0" encoding="utf-8"?>
<worksheet xmlns="http://schemas.openxmlformats.org/spreadsheetml/2006/main" xmlns:r="http://schemas.openxmlformats.org/officeDocument/2006/relationships">
  <sheetPr>
    <tabColor indexed="57"/>
  </sheetPr>
  <dimension ref="A5:R43"/>
  <sheetViews>
    <sheetView zoomScalePageLayoutView="0" workbookViewId="0" topLeftCell="A1">
      <selection activeCell="I7" sqref="I7"/>
    </sheetView>
  </sheetViews>
  <sheetFormatPr defaultColWidth="9.00390625" defaultRowHeight="12.75"/>
  <cols>
    <col min="3" max="4" width="14.00390625" style="0" bestFit="1" customWidth="1"/>
    <col min="5" max="5" width="10.125" style="0" customWidth="1"/>
    <col min="6" max="6" width="14.00390625" style="0" bestFit="1" customWidth="1"/>
    <col min="7" max="7" width="10.50390625" style="0" customWidth="1"/>
    <col min="8" max="8" width="14.00390625" style="0" bestFit="1" customWidth="1"/>
    <col min="10" max="10" width="14.00390625" style="0" bestFit="1" customWidth="1"/>
    <col min="14" max="14" width="14.00390625" style="0" bestFit="1" customWidth="1"/>
  </cols>
  <sheetData>
    <row r="5" spans="1:3" ht="12">
      <c r="A5" s="1116" t="s">
        <v>360</v>
      </c>
      <c r="C5" s="1117" t="s">
        <v>404</v>
      </c>
    </row>
    <row r="8" ht="12.75" thickBot="1"/>
    <row r="9" spans="1:18" ht="12">
      <c r="A9" s="1280" t="s">
        <v>195</v>
      </c>
      <c r="B9" s="1271" t="s">
        <v>215</v>
      </c>
      <c r="C9" s="1268" t="s">
        <v>194</v>
      </c>
      <c r="D9" s="1269"/>
      <c r="E9" s="1269"/>
      <c r="F9" s="1269"/>
      <c r="G9" s="1269"/>
      <c r="H9" s="1269"/>
      <c r="I9" s="1269"/>
      <c r="J9" s="1269"/>
      <c r="K9" s="1270"/>
      <c r="M9" s="1263" t="s">
        <v>195</v>
      </c>
      <c r="N9" s="1274" t="s">
        <v>353</v>
      </c>
      <c r="O9" s="1261" t="s">
        <v>354</v>
      </c>
      <c r="P9" s="1261"/>
      <c r="Q9" s="1261"/>
      <c r="R9" s="1262"/>
    </row>
    <row r="10" spans="1:18" ht="12">
      <c r="A10" s="1281"/>
      <c r="B10" s="1272"/>
      <c r="C10" s="1124" t="s">
        <v>184</v>
      </c>
      <c r="D10" s="1266" t="s">
        <v>351</v>
      </c>
      <c r="E10" s="1266"/>
      <c r="F10" s="1266" t="s">
        <v>352</v>
      </c>
      <c r="G10" s="1266"/>
      <c r="H10" s="1266" t="s">
        <v>349</v>
      </c>
      <c r="I10" s="1266"/>
      <c r="J10" s="1266" t="s">
        <v>350</v>
      </c>
      <c r="K10" s="1267"/>
      <c r="M10" s="1264"/>
      <c r="N10" s="1275"/>
      <c r="O10" s="1127" t="s">
        <v>355</v>
      </c>
      <c r="P10" s="1127" t="s">
        <v>356</v>
      </c>
      <c r="Q10" s="1127" t="s">
        <v>357</v>
      </c>
      <c r="R10" s="1128" t="s">
        <v>358</v>
      </c>
    </row>
    <row r="11" spans="1:18" ht="12.75" thickBot="1">
      <c r="A11" s="1282"/>
      <c r="B11" s="1273"/>
      <c r="C11" s="1125" t="s">
        <v>404</v>
      </c>
      <c r="D11" s="1118" t="s">
        <v>404</v>
      </c>
      <c r="E11" s="1118" t="s">
        <v>185</v>
      </c>
      <c r="F11" s="1118" t="s">
        <v>404</v>
      </c>
      <c r="G11" s="1118" t="s">
        <v>185</v>
      </c>
      <c r="H11" s="1118" t="s">
        <v>404</v>
      </c>
      <c r="I11" s="1118" t="s">
        <v>185</v>
      </c>
      <c r="J11" s="1118" t="s">
        <v>404</v>
      </c>
      <c r="K11" s="1119" t="s">
        <v>185</v>
      </c>
      <c r="M11" s="1265"/>
      <c r="N11" s="1125" t="s">
        <v>404</v>
      </c>
      <c r="O11" s="1118"/>
      <c r="P11" s="1118"/>
      <c r="Q11" s="1118"/>
      <c r="R11" s="1119"/>
    </row>
    <row r="12" spans="1:18" ht="12">
      <c r="A12" s="1120">
        <v>2015</v>
      </c>
      <c r="B12" s="1283" t="s">
        <v>359</v>
      </c>
      <c r="C12" s="1126"/>
      <c r="D12" s="1121"/>
      <c r="E12" s="1121"/>
      <c r="F12" s="1121"/>
      <c r="G12" s="1121"/>
      <c r="H12" s="1121"/>
      <c r="I12" s="1121"/>
      <c r="J12" s="1121"/>
      <c r="K12" s="1122"/>
      <c r="M12" s="1129">
        <v>2015</v>
      </c>
      <c r="N12" s="1126">
        <v>0</v>
      </c>
      <c r="O12" s="1126" t="e">
        <v>#DIV/0!</v>
      </c>
      <c r="P12" s="1126" t="e">
        <v>#DIV/0!</v>
      </c>
      <c r="Q12" s="1126" t="e">
        <v>#DIV/0!</v>
      </c>
      <c r="R12" s="1126" t="e">
        <v>#DIV/0!</v>
      </c>
    </row>
    <row r="13" spans="1:18" ht="12.75" thickBot="1">
      <c r="A13" s="1123">
        <v>2016</v>
      </c>
      <c r="B13" s="1273"/>
      <c r="C13" s="1125"/>
      <c r="D13" s="1118"/>
      <c r="E13" s="1118"/>
      <c r="F13" s="1118"/>
      <c r="G13" s="1118"/>
      <c r="H13" s="1118"/>
      <c r="I13" s="1118"/>
      <c r="J13" s="1118"/>
      <c r="K13" s="1119"/>
      <c r="M13" s="1130">
        <v>2016</v>
      </c>
      <c r="N13" s="1125">
        <v>0</v>
      </c>
      <c r="O13" s="1125" t="e">
        <v>#DIV/0!</v>
      </c>
      <c r="P13" s="1125" t="e">
        <v>#DIV/0!</v>
      </c>
      <c r="Q13" s="1125" t="e">
        <v>#DIV/0!</v>
      </c>
      <c r="R13" s="1125" t="e">
        <v>#DIV/0!</v>
      </c>
    </row>
    <row r="14" spans="1:18" ht="12">
      <c r="A14" s="1120">
        <v>2015</v>
      </c>
      <c r="B14" s="1271" t="s">
        <v>348</v>
      </c>
      <c r="C14" s="1126"/>
      <c r="D14" s="1121"/>
      <c r="E14" s="1121"/>
      <c r="F14" s="1121"/>
      <c r="G14" s="1121"/>
      <c r="H14" s="1121"/>
      <c r="I14" s="1121"/>
      <c r="J14" s="1121"/>
      <c r="K14" s="1122"/>
      <c r="M14" s="1129">
        <v>2015</v>
      </c>
      <c r="N14" s="1126">
        <v>0</v>
      </c>
      <c r="O14" s="1126" t="e">
        <v>#DIV/0!</v>
      </c>
      <c r="P14" s="1126" t="e">
        <v>#DIV/0!</v>
      </c>
      <c r="Q14" s="1126" t="e">
        <v>#DIV/0!</v>
      </c>
      <c r="R14" s="1126" t="e">
        <v>#DIV/0!</v>
      </c>
    </row>
    <row r="15" spans="1:18" ht="12.75" thickBot="1">
      <c r="A15" s="1123">
        <v>2016</v>
      </c>
      <c r="B15" s="1273"/>
      <c r="C15" s="1125"/>
      <c r="D15" s="1118"/>
      <c r="E15" s="1118"/>
      <c r="F15" s="1118"/>
      <c r="G15" s="1118"/>
      <c r="H15" s="1118"/>
      <c r="I15" s="1118"/>
      <c r="J15" s="1118"/>
      <c r="K15" s="1119"/>
      <c r="M15" s="1130">
        <v>2016</v>
      </c>
      <c r="N15" s="1125">
        <v>0</v>
      </c>
      <c r="O15" s="1125" t="e">
        <v>#DIV/0!</v>
      </c>
      <c r="P15" s="1125" t="e">
        <v>#DIV/0!</v>
      </c>
      <c r="Q15" s="1125" t="e">
        <v>#DIV/0!</v>
      </c>
      <c r="R15" s="1125" t="e">
        <v>#DIV/0!</v>
      </c>
    </row>
    <row r="31" ht="30.75" customHeight="1">
      <c r="A31" s="1116" t="s">
        <v>405</v>
      </c>
    </row>
    <row r="32" spans="1:3" ht="20.25" customHeight="1">
      <c r="A32" s="1116" t="s">
        <v>360</v>
      </c>
      <c r="C32" s="1117" t="s">
        <v>196</v>
      </c>
    </row>
    <row r="33" spans="3:11" ht="19.5" customHeight="1" thickBot="1">
      <c r="C33" s="697"/>
      <c r="D33" s="697"/>
      <c r="E33" s="697"/>
      <c r="F33" s="697"/>
      <c r="G33" s="697"/>
      <c r="H33" s="697"/>
      <c r="I33" s="697"/>
      <c r="J33" s="697"/>
      <c r="K33" s="697"/>
    </row>
    <row r="34" spans="1:11" ht="40.5" customHeight="1">
      <c r="A34" s="1276" t="s">
        <v>195</v>
      </c>
      <c r="B34" s="1278" t="s">
        <v>215</v>
      </c>
      <c r="C34" s="1176" t="s">
        <v>406</v>
      </c>
      <c r="D34" s="1177" t="s">
        <v>407</v>
      </c>
      <c r="E34" s="1177" t="s">
        <v>408</v>
      </c>
      <c r="F34" s="1178" t="s">
        <v>409</v>
      </c>
      <c r="G34" s="1133" t="s">
        <v>410</v>
      </c>
      <c r="H34" s="1188"/>
      <c r="I34" s="1188"/>
      <c r="J34" s="1188"/>
      <c r="K34" s="1188"/>
    </row>
    <row r="35" spans="1:11" ht="18.75" customHeight="1" thickBot="1">
      <c r="A35" s="1277"/>
      <c r="B35" s="1279"/>
      <c r="C35" s="1179" t="s">
        <v>196</v>
      </c>
      <c r="D35" s="1179" t="s">
        <v>196</v>
      </c>
      <c r="E35" s="1180" t="s">
        <v>411</v>
      </c>
      <c r="F35" s="1179" t="s">
        <v>196</v>
      </c>
      <c r="G35" s="1179" t="s">
        <v>196</v>
      </c>
      <c r="H35" s="695"/>
      <c r="I35" s="695"/>
      <c r="J35" s="695"/>
      <c r="K35" s="695"/>
    </row>
    <row r="36" spans="1:11" ht="17.25" customHeight="1" thickBot="1">
      <c r="A36" s="1120">
        <v>2015</v>
      </c>
      <c r="B36" s="1284" t="s">
        <v>412</v>
      </c>
      <c r="C36" s="1181">
        <v>330</v>
      </c>
      <c r="D36" s="1121">
        <v>300</v>
      </c>
      <c r="E36" s="1182">
        <v>60</v>
      </c>
      <c r="F36" s="1181">
        <v>120</v>
      </c>
      <c r="G36" s="1181">
        <v>450</v>
      </c>
      <c r="H36" s="695"/>
      <c r="I36" s="695"/>
      <c r="J36" s="695"/>
      <c r="K36" s="695"/>
    </row>
    <row r="37" spans="1:11" ht="16.5" customHeight="1" thickBot="1">
      <c r="A37" s="1123">
        <v>2016</v>
      </c>
      <c r="B37" s="1285"/>
      <c r="C37" s="1114">
        <v>350</v>
      </c>
      <c r="D37" s="1114">
        <v>330</v>
      </c>
      <c r="E37" s="1182">
        <v>40</v>
      </c>
      <c r="F37" s="1181">
        <v>198</v>
      </c>
      <c r="G37" s="1181">
        <v>548</v>
      </c>
      <c r="H37" s="695"/>
      <c r="I37" s="695"/>
      <c r="J37" s="695"/>
      <c r="K37" s="695"/>
    </row>
    <row r="38" ht="30.75" customHeight="1" thickBot="1">
      <c r="A38" s="1116"/>
    </row>
    <row r="39" spans="1:18" ht="12">
      <c r="A39" s="1280" t="s">
        <v>195</v>
      </c>
      <c r="B39" s="1271" t="s">
        <v>215</v>
      </c>
      <c r="C39" s="1268" t="s">
        <v>194</v>
      </c>
      <c r="D39" s="1269"/>
      <c r="E39" s="1269"/>
      <c r="F39" s="1269"/>
      <c r="G39" s="1269"/>
      <c r="H39" s="1269"/>
      <c r="I39" s="1269"/>
      <c r="J39" s="1269"/>
      <c r="K39" s="1270"/>
      <c r="M39" s="1263" t="s">
        <v>195</v>
      </c>
      <c r="N39" s="1274" t="s">
        <v>353</v>
      </c>
      <c r="O39" s="1261" t="s">
        <v>354</v>
      </c>
      <c r="P39" s="1261"/>
      <c r="Q39" s="1261"/>
      <c r="R39" s="1262"/>
    </row>
    <row r="40" spans="1:18" ht="12">
      <c r="A40" s="1281"/>
      <c r="B40" s="1272"/>
      <c r="C40" s="1124" t="s">
        <v>184</v>
      </c>
      <c r="D40" s="1266" t="s">
        <v>351</v>
      </c>
      <c r="E40" s="1266"/>
      <c r="F40" s="1266" t="s">
        <v>352</v>
      </c>
      <c r="G40" s="1266"/>
      <c r="H40" s="1266" t="s">
        <v>349</v>
      </c>
      <c r="I40" s="1266"/>
      <c r="J40" s="1266" t="s">
        <v>350</v>
      </c>
      <c r="K40" s="1267"/>
      <c r="M40" s="1264"/>
      <c r="N40" s="1275"/>
      <c r="O40" s="1127" t="s">
        <v>355</v>
      </c>
      <c r="P40" s="1127" t="s">
        <v>356</v>
      </c>
      <c r="Q40" s="1127" t="s">
        <v>357</v>
      </c>
      <c r="R40" s="1128" t="s">
        <v>358</v>
      </c>
    </row>
    <row r="41" spans="1:18" ht="12.75" thickBot="1">
      <c r="A41" s="1282"/>
      <c r="B41" s="1273"/>
      <c r="C41" s="1179" t="s">
        <v>196</v>
      </c>
      <c r="D41" s="1179" t="s">
        <v>196</v>
      </c>
      <c r="E41" s="1118" t="s">
        <v>185</v>
      </c>
      <c r="F41" s="1179" t="s">
        <v>196</v>
      </c>
      <c r="G41" s="1118" t="s">
        <v>185</v>
      </c>
      <c r="H41" s="1179" t="s">
        <v>196</v>
      </c>
      <c r="I41" s="1118" t="s">
        <v>185</v>
      </c>
      <c r="J41" s="1179" t="s">
        <v>196</v>
      </c>
      <c r="K41" s="1119" t="s">
        <v>185</v>
      </c>
      <c r="M41" s="1265"/>
      <c r="N41" s="1179" t="s">
        <v>196</v>
      </c>
      <c r="O41" s="1118" t="s">
        <v>413</v>
      </c>
      <c r="P41" s="1118" t="s">
        <v>413</v>
      </c>
      <c r="Q41" s="1118" t="s">
        <v>413</v>
      </c>
      <c r="R41" s="1118" t="s">
        <v>413</v>
      </c>
    </row>
    <row r="42" spans="1:18" ht="25.5" customHeight="1" thickBot="1">
      <c r="A42" s="1120">
        <v>2015</v>
      </c>
      <c r="B42" s="1286" t="s">
        <v>410</v>
      </c>
      <c r="C42" s="1183">
        <v>450</v>
      </c>
      <c r="D42" s="1121">
        <v>277.012</v>
      </c>
      <c r="E42" s="1121">
        <v>51097.615</v>
      </c>
      <c r="F42" s="1121">
        <v>0.928</v>
      </c>
      <c r="G42" s="1121">
        <v>1238.067</v>
      </c>
      <c r="H42" s="1121">
        <v>51.421</v>
      </c>
      <c r="I42" s="1121">
        <v>9514.073</v>
      </c>
      <c r="J42" s="1121">
        <v>0.03</v>
      </c>
      <c r="K42" s="1121">
        <v>3.338</v>
      </c>
      <c r="M42" s="1129">
        <v>2015</v>
      </c>
      <c r="N42" s="1126">
        <v>173.916</v>
      </c>
      <c r="O42" s="1126">
        <v>184.4599331436905</v>
      </c>
      <c r="P42" s="1126">
        <v>1334.123922413793</v>
      </c>
      <c r="Q42" s="1126">
        <v>185.02310340133408</v>
      </c>
      <c r="R42" s="1126">
        <v>111.26666666666668</v>
      </c>
    </row>
    <row r="43" spans="1:18" ht="27" customHeight="1" thickBot="1">
      <c r="A43" s="1123">
        <v>2016</v>
      </c>
      <c r="B43" s="1287"/>
      <c r="C43" s="1125">
        <v>548</v>
      </c>
      <c r="D43" s="1121">
        <v>22.687</v>
      </c>
      <c r="E43" s="1121">
        <v>5668.499</v>
      </c>
      <c r="F43" s="1121">
        <v>14.7</v>
      </c>
      <c r="G43" s="1121">
        <v>3178.944</v>
      </c>
      <c r="H43" s="1121">
        <v>18.456</v>
      </c>
      <c r="I43" s="1121">
        <v>3456.18</v>
      </c>
      <c r="J43" s="1121">
        <v>12.438</v>
      </c>
      <c r="K43" s="1121">
        <v>1332.947</v>
      </c>
      <c r="M43" s="1130">
        <v>2016</v>
      </c>
      <c r="N43" s="1184">
        <v>540.013</v>
      </c>
      <c r="O43" s="1126">
        <v>249.8567020760788</v>
      </c>
      <c r="P43" s="1126">
        <v>216.25469387755103</v>
      </c>
      <c r="Q43" s="1126">
        <v>187.26592977893367</v>
      </c>
      <c r="R43" s="1126">
        <v>107.16730985689016</v>
      </c>
    </row>
  </sheetData>
  <sheetProtection/>
  <mergeCells count="28">
    <mergeCell ref="N39:N40"/>
    <mergeCell ref="O39:R39"/>
    <mergeCell ref="D40:E40"/>
    <mergeCell ref="F40:G40"/>
    <mergeCell ref="H40:I40"/>
    <mergeCell ref="J40:K40"/>
    <mergeCell ref="B36:B37"/>
    <mergeCell ref="A39:A41"/>
    <mergeCell ref="B39:B41"/>
    <mergeCell ref="C39:K39"/>
    <mergeCell ref="B42:B43"/>
    <mergeCell ref="M39:M41"/>
    <mergeCell ref="B9:B11"/>
    <mergeCell ref="N9:N10"/>
    <mergeCell ref="A34:A35"/>
    <mergeCell ref="B34:B35"/>
    <mergeCell ref="H34:I34"/>
    <mergeCell ref="J34:K34"/>
    <mergeCell ref="A9:A11"/>
    <mergeCell ref="B12:B13"/>
    <mergeCell ref="B14:B15"/>
    <mergeCell ref="O9:R9"/>
    <mergeCell ref="M9:M11"/>
    <mergeCell ref="D10:E10"/>
    <mergeCell ref="F10:G10"/>
    <mergeCell ref="H10:I10"/>
    <mergeCell ref="J10:K10"/>
    <mergeCell ref="C9:K9"/>
  </mergeCells>
  <dataValidations count="2">
    <dataValidation type="list" allowBlank="1" showInputMessage="1" showErrorMessage="1" sqref="C5">
      <formula1>"Please select, 1000 m3, 1000 mt"</formula1>
    </dataValidation>
    <dataValidation type="list" allowBlank="1" showInputMessage="1" showErrorMessage="1" sqref="E36:E37">
      <formula1>"10,20,30,40,50,60"</formula1>
    </dataValidation>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7"/>
  </sheetPr>
  <dimension ref="A2:BB53"/>
  <sheetViews>
    <sheetView showGridLines="0" zoomScale="80" zoomScaleNormal="80" zoomScaleSheetLayoutView="100" zoomScalePageLayoutView="0" workbookViewId="0" topLeftCell="A1">
      <selection activeCell="N4" sqref="N4"/>
    </sheetView>
  </sheetViews>
  <sheetFormatPr defaultColWidth="9.00390625" defaultRowHeight="12.75"/>
  <cols>
    <col min="1" max="1" width="7.75390625" style="350" customWidth="1"/>
    <col min="2" max="2" width="14.625" style="350" customWidth="1"/>
    <col min="3" max="3" width="11.375" style="350" customWidth="1"/>
    <col min="4" max="4" width="61.00390625" style="350" customWidth="1"/>
    <col min="5" max="5" width="10.625" style="350" customWidth="1"/>
    <col min="6" max="13" width="15.125" style="350" customWidth="1"/>
    <col min="14" max="28" width="7.00390625" style="35" customWidth="1"/>
    <col min="29" max="29" width="7.00390625" style="350" customWidth="1"/>
    <col min="30" max="32" width="13.375" style="350" customWidth="1"/>
    <col min="33" max="33" width="55.75390625" style="350" customWidth="1"/>
    <col min="34" max="34" width="10.875" style="350" customWidth="1"/>
    <col min="35" max="41" width="13.375" style="350" customWidth="1"/>
    <col min="42" max="42" width="15.375" style="350" bestFit="1" customWidth="1"/>
    <col min="43" max="44" width="9.00390625" style="350" customWidth="1"/>
    <col min="45" max="46" width="14.625" style="350" bestFit="1" customWidth="1"/>
    <col min="47" max="47" width="68.875" style="350" bestFit="1" customWidth="1"/>
    <col min="48" max="48" width="9.25390625" style="350" bestFit="1" customWidth="1"/>
    <col min="49" max="52" width="9.75390625" style="350" bestFit="1" customWidth="1"/>
    <col min="53" max="16384" width="9.00390625" style="350" customWidth="1"/>
  </cols>
  <sheetData>
    <row r="1" ht="13.5" thickBot="1"/>
    <row r="2" spans="1:42" ht="16.5" customHeight="1">
      <c r="A2" s="510" t="s">
        <v>197</v>
      </c>
      <c r="B2" s="511"/>
      <c r="C2" s="511"/>
      <c r="D2" s="512"/>
      <c r="E2" s="512"/>
      <c r="F2" s="512"/>
      <c r="G2" s="512"/>
      <c r="H2" s="513" t="s">
        <v>303</v>
      </c>
      <c r="I2" s="1323" t="s">
        <v>415</v>
      </c>
      <c r="J2" s="1323"/>
      <c r="K2" s="514" t="s">
        <v>209</v>
      </c>
      <c r="L2" s="1324" t="s">
        <v>416</v>
      </c>
      <c r="M2" s="1325"/>
      <c r="N2" s="30"/>
      <c r="O2" s="30"/>
      <c r="P2" s="30"/>
      <c r="Q2" s="30"/>
      <c r="R2" s="30"/>
      <c r="S2" s="30"/>
      <c r="T2" s="30"/>
      <c r="U2" s="30"/>
      <c r="V2" s="30"/>
      <c r="W2" s="30"/>
      <c r="X2" s="30"/>
      <c r="Y2" s="30"/>
      <c r="Z2" s="30"/>
      <c r="AA2" s="30"/>
      <c r="AB2" s="30"/>
      <c r="AC2" s="826"/>
      <c r="AD2" s="1191"/>
      <c r="AE2" s="1191"/>
      <c r="AF2" s="1191"/>
      <c r="AG2" s="1191"/>
      <c r="AH2" s="484"/>
      <c r="AJ2" s="484"/>
      <c r="AK2" s="484"/>
      <c r="AL2" s="484"/>
      <c r="AM2" s="484"/>
      <c r="AN2" s="484"/>
      <c r="AO2" s="484"/>
      <c r="AP2" s="484"/>
    </row>
    <row r="3" spans="1:42" ht="16.5" customHeight="1">
      <c r="A3" s="515"/>
      <c r="B3" s="516" t="s">
        <v>197</v>
      </c>
      <c r="C3" s="516"/>
      <c r="D3" s="146"/>
      <c r="E3" s="146"/>
      <c r="F3" s="146"/>
      <c r="G3" s="146"/>
      <c r="H3" s="1326" t="s">
        <v>214</v>
      </c>
      <c r="I3" s="1189"/>
      <c r="J3" s="1189"/>
      <c r="K3" s="148"/>
      <c r="L3" s="149"/>
      <c r="M3" s="150"/>
      <c r="N3" s="30"/>
      <c r="O3" s="30"/>
      <c r="P3" s="30"/>
      <c r="Q3" s="30"/>
      <c r="R3" s="30"/>
      <c r="S3" s="30"/>
      <c r="T3" s="30"/>
      <c r="U3" s="30"/>
      <c r="V3" s="30"/>
      <c r="W3" s="30"/>
      <c r="X3" s="30"/>
      <c r="Y3" s="30"/>
      <c r="Z3" s="30"/>
      <c r="AA3" s="30"/>
      <c r="AB3" s="30"/>
      <c r="AC3" s="826"/>
      <c r="AD3" s="1191"/>
      <c r="AE3" s="1191"/>
      <c r="AF3" s="1191"/>
      <c r="AG3" s="1191"/>
      <c r="AH3" s="484"/>
      <c r="AJ3" s="484"/>
      <c r="AK3" s="484"/>
      <c r="AL3" s="484"/>
      <c r="AM3" s="484"/>
      <c r="AN3" s="484"/>
      <c r="AO3" s="484"/>
      <c r="AP3" s="484"/>
    </row>
    <row r="4" spans="1:42" ht="16.5" customHeight="1">
      <c r="A4" s="515"/>
      <c r="B4" s="516" t="s">
        <v>197</v>
      </c>
      <c r="C4" s="516"/>
      <c r="D4" s="146"/>
      <c r="E4" s="146"/>
      <c r="F4" s="146"/>
      <c r="G4" s="146"/>
      <c r="H4" s="1308" t="s">
        <v>197</v>
      </c>
      <c r="I4" s="1309"/>
      <c r="J4" s="1309"/>
      <c r="K4" s="1309"/>
      <c r="L4" s="1309"/>
      <c r="M4" s="1310"/>
      <c r="N4" s="30"/>
      <c r="O4" s="30"/>
      <c r="P4" s="30"/>
      <c r="Q4" s="30"/>
      <c r="R4" s="30"/>
      <c r="S4" s="30"/>
      <c r="T4" s="30"/>
      <c r="U4" s="30"/>
      <c r="V4" s="30"/>
      <c r="W4" s="30"/>
      <c r="X4" s="30"/>
      <c r="Y4" s="30"/>
      <c r="Z4" s="30"/>
      <c r="AA4" s="30"/>
      <c r="AB4" s="30"/>
      <c r="AC4" s="826"/>
      <c r="AD4" s="1191"/>
      <c r="AE4" s="1191"/>
      <c r="AF4" s="1191"/>
      <c r="AG4" s="1191"/>
      <c r="AH4" s="484"/>
      <c r="AJ4" s="484"/>
      <c r="AK4" s="484"/>
      <c r="AL4" s="484"/>
      <c r="AM4" s="484"/>
      <c r="AN4" s="484"/>
      <c r="AO4" s="484"/>
      <c r="AP4" s="484"/>
    </row>
    <row r="5" spans="1:48" ht="16.5" customHeight="1">
      <c r="A5" s="515"/>
      <c r="B5" s="516"/>
      <c r="C5" s="516"/>
      <c r="D5" s="1315" t="s">
        <v>98</v>
      </c>
      <c r="E5" s="1315"/>
      <c r="F5" s="1315"/>
      <c r="G5" s="1316"/>
      <c r="H5" s="1326" t="s">
        <v>210</v>
      </c>
      <c r="I5" s="1189"/>
      <c r="J5" s="149"/>
      <c r="K5" s="149"/>
      <c r="L5" s="149"/>
      <c r="M5" s="150"/>
      <c r="N5" s="30"/>
      <c r="O5" s="30"/>
      <c r="P5" s="30"/>
      <c r="Q5" s="30"/>
      <c r="R5" s="30"/>
      <c r="S5" s="30"/>
      <c r="T5" s="30"/>
      <c r="U5" s="30"/>
      <c r="V5" s="30"/>
      <c r="W5" s="30"/>
      <c r="X5" s="30"/>
      <c r="Y5" s="30"/>
      <c r="Z5" s="30"/>
      <c r="AA5" s="30"/>
      <c r="AB5" s="30"/>
      <c r="AC5" s="826"/>
      <c r="AD5" s="486"/>
      <c r="AE5" s="486"/>
      <c r="AF5" s="486"/>
      <c r="AG5" s="485" t="s">
        <v>101</v>
      </c>
      <c r="AH5" s="486"/>
      <c r="AI5" s="484" t="s">
        <v>97</v>
      </c>
      <c r="AJ5" s="486"/>
      <c r="AK5" s="486"/>
      <c r="AL5" s="486"/>
      <c r="AM5" s="486"/>
      <c r="AN5" s="486"/>
      <c r="AO5" s="486"/>
      <c r="AP5" s="486"/>
      <c r="AS5" s="1191" t="s">
        <v>181</v>
      </c>
      <c r="AT5" s="1191"/>
      <c r="AU5" s="1191"/>
      <c r="AV5" s="698"/>
    </row>
    <row r="6" spans="1:50" ht="16.5" customHeight="1">
      <c r="A6" s="515"/>
      <c r="B6" s="518" t="s">
        <v>197</v>
      </c>
      <c r="C6" s="518"/>
      <c r="D6" s="1315"/>
      <c r="E6" s="1315"/>
      <c r="F6" s="1315"/>
      <c r="G6" s="1316"/>
      <c r="H6" s="1308"/>
      <c r="I6" s="1309"/>
      <c r="J6" s="1309"/>
      <c r="K6" s="1309"/>
      <c r="L6" s="1309"/>
      <c r="M6" s="1310"/>
      <c r="N6" s="6"/>
      <c r="O6" s="7"/>
      <c r="P6" s="7"/>
      <c r="Q6" s="825"/>
      <c r="R6" s="7"/>
      <c r="S6" s="7"/>
      <c r="T6" s="7"/>
      <c r="U6" s="6"/>
      <c r="V6" s="6"/>
      <c r="W6" s="6"/>
      <c r="X6" s="6"/>
      <c r="Y6" s="6"/>
      <c r="Z6" s="6"/>
      <c r="AA6" s="6"/>
      <c r="AB6" s="6"/>
      <c r="AC6" s="826"/>
      <c r="AD6" s="484"/>
      <c r="AE6" s="484"/>
      <c r="AF6" s="484"/>
      <c r="AG6" s="484"/>
      <c r="AH6" s="484"/>
      <c r="AI6" s="487" t="s">
        <v>99</v>
      </c>
      <c r="AJ6" s="484"/>
      <c r="AK6" s="484"/>
      <c r="AL6" s="484"/>
      <c r="AM6" s="484"/>
      <c r="AN6" s="484"/>
      <c r="AO6" s="484"/>
      <c r="AP6" s="484"/>
      <c r="AS6" s="1191"/>
      <c r="AT6" s="1191"/>
      <c r="AU6" s="1191"/>
      <c r="AV6" s="698"/>
      <c r="AW6" s="368" t="s">
        <v>143</v>
      </c>
      <c r="AX6" s="367" t="s">
        <v>144</v>
      </c>
    </row>
    <row r="7" spans="1:50" ht="16.5" customHeight="1">
      <c r="A7" s="515"/>
      <c r="B7" s="516"/>
      <c r="C7" s="516"/>
      <c r="D7" s="1317" t="s">
        <v>204</v>
      </c>
      <c r="E7" s="1317"/>
      <c r="F7" s="1317"/>
      <c r="G7" s="1318"/>
      <c r="H7" s="151" t="s">
        <v>211</v>
      </c>
      <c r="I7" s="1311"/>
      <c r="J7" s="1311"/>
      <c r="K7" s="222" t="s">
        <v>212</v>
      </c>
      <c r="L7" s="1311"/>
      <c r="M7" s="1312"/>
      <c r="N7" s="6"/>
      <c r="O7" s="7"/>
      <c r="P7" s="7"/>
      <c r="Q7" s="828"/>
      <c r="R7" s="7"/>
      <c r="S7" s="7"/>
      <c r="T7" s="7"/>
      <c r="U7" s="6"/>
      <c r="V7" s="6"/>
      <c r="W7" s="6"/>
      <c r="X7" s="6"/>
      <c r="Y7" s="6"/>
      <c r="Z7" s="6"/>
      <c r="AA7" s="6"/>
      <c r="AB7" s="6"/>
      <c r="AC7" s="826"/>
      <c r="AD7" s="484"/>
      <c r="AE7" s="484"/>
      <c r="AF7" s="484"/>
      <c r="AG7" s="484"/>
      <c r="AH7" s="484"/>
      <c r="AI7" s="487" t="s">
        <v>100</v>
      </c>
      <c r="AJ7" s="484"/>
      <c r="AK7" s="484"/>
      <c r="AL7" s="484"/>
      <c r="AM7" s="484"/>
      <c r="AN7" s="484"/>
      <c r="AO7" s="484"/>
      <c r="AP7" s="484"/>
      <c r="AS7" s="1191"/>
      <c r="AT7" s="1191"/>
      <c r="AU7" s="1191"/>
      <c r="AV7" s="698"/>
      <c r="AW7" s="369" t="s">
        <v>145</v>
      </c>
      <c r="AX7" s="367" t="s">
        <v>151</v>
      </c>
    </row>
    <row r="8" spans="1:50" ht="16.5" customHeight="1">
      <c r="A8" s="515"/>
      <c r="B8" s="516"/>
      <c r="C8" s="516"/>
      <c r="D8" s="1317" t="s">
        <v>103</v>
      </c>
      <c r="E8" s="1317"/>
      <c r="F8" s="1317"/>
      <c r="G8" s="1317"/>
      <c r="H8" s="517" t="s">
        <v>213</v>
      </c>
      <c r="I8" s="149"/>
      <c r="J8" s="149"/>
      <c r="K8" s="148"/>
      <c r="L8" s="149"/>
      <c r="M8" s="150"/>
      <c r="N8" s="6"/>
      <c r="O8" s="7"/>
      <c r="P8" s="7"/>
      <c r="Q8" s="829"/>
      <c r="R8" s="7"/>
      <c r="S8" s="7"/>
      <c r="T8" s="7"/>
      <c r="U8" s="6"/>
      <c r="V8" s="6"/>
      <c r="W8" s="6"/>
      <c r="X8" s="6"/>
      <c r="Y8" s="6"/>
      <c r="Z8" s="6"/>
      <c r="AA8" s="6"/>
      <c r="AB8" s="6"/>
      <c r="AC8" s="826"/>
      <c r="AD8" s="484"/>
      <c r="AE8" s="484"/>
      <c r="AF8" s="484"/>
      <c r="AG8" s="484"/>
      <c r="AH8" s="484"/>
      <c r="AI8" s="487" t="s">
        <v>102</v>
      </c>
      <c r="AJ8" s="484"/>
      <c r="AK8" s="484"/>
      <c r="AL8" s="484"/>
      <c r="AM8" s="484"/>
      <c r="AN8" s="484"/>
      <c r="AO8" s="484"/>
      <c r="AP8" s="484"/>
      <c r="AS8" s="1191"/>
      <c r="AT8" s="1191"/>
      <c r="AU8" s="1191"/>
      <c r="AV8" s="698"/>
      <c r="AW8" s="369" t="s">
        <v>146</v>
      </c>
      <c r="AX8" s="367" t="s">
        <v>147</v>
      </c>
    </row>
    <row r="9" spans="1:50" ht="18">
      <c r="A9" s="515"/>
      <c r="B9" s="516"/>
      <c r="C9" s="516"/>
      <c r="D9" s="1317" t="s">
        <v>197</v>
      </c>
      <c r="E9" s="1317"/>
      <c r="F9" s="1317"/>
      <c r="G9" s="1317"/>
      <c r="H9" s="1290" t="s">
        <v>197</v>
      </c>
      <c r="I9" s="1291"/>
      <c r="J9" s="1291"/>
      <c r="K9" s="1291"/>
      <c r="L9" s="1291"/>
      <c r="M9" s="1292"/>
      <c r="N9" s="6"/>
      <c r="O9" s="7"/>
      <c r="P9" s="7"/>
      <c r="Q9" s="829"/>
      <c r="R9" s="7"/>
      <c r="S9" s="7"/>
      <c r="T9" s="7"/>
      <c r="U9" s="6"/>
      <c r="V9" s="830"/>
      <c r="W9" s="6"/>
      <c r="X9" s="6"/>
      <c r="Y9" s="6"/>
      <c r="Z9" s="6"/>
      <c r="AA9" s="6"/>
      <c r="AB9" s="6"/>
      <c r="AC9" s="826"/>
      <c r="AD9" s="484"/>
      <c r="AE9" s="484"/>
      <c r="AF9" s="484"/>
      <c r="AG9" s="485" t="s">
        <v>197</v>
      </c>
      <c r="AH9" s="484"/>
      <c r="AI9" s="487" t="s">
        <v>104</v>
      </c>
      <c r="AJ9" s="484"/>
      <c r="AK9" s="484"/>
      <c r="AL9" s="484"/>
      <c r="AM9" s="484"/>
      <c r="AN9" s="484"/>
      <c r="AO9" s="484"/>
      <c r="AP9" s="484"/>
      <c r="AU9" s="371" t="s">
        <v>189</v>
      </c>
      <c r="AW9" s="369" t="s">
        <v>148</v>
      </c>
      <c r="AX9" s="367" t="s">
        <v>152</v>
      </c>
    </row>
    <row r="10" spans="1:54" ht="18">
      <c r="A10" s="515"/>
      <c r="B10" s="516"/>
      <c r="C10" s="516"/>
      <c r="D10" s="1220" t="s">
        <v>345</v>
      </c>
      <c r="E10" s="1252"/>
      <c r="F10" s="462"/>
      <c r="G10" s="153"/>
      <c r="H10" s="154" t="s">
        <v>197</v>
      </c>
      <c r="I10" s="155"/>
      <c r="J10" s="519"/>
      <c r="K10" s="155"/>
      <c r="L10" s="520"/>
      <c r="M10" s="521"/>
      <c r="N10" s="329" t="s">
        <v>182</v>
      </c>
      <c r="O10" s="329" t="s">
        <v>182</v>
      </c>
      <c r="P10" s="329" t="s">
        <v>182</v>
      </c>
      <c r="Q10" s="329" t="s">
        <v>182</v>
      </c>
      <c r="R10" s="329" t="s">
        <v>182</v>
      </c>
      <c r="S10" s="329" t="s">
        <v>182</v>
      </c>
      <c r="T10" s="329" t="s">
        <v>182</v>
      </c>
      <c r="U10" s="329" t="s">
        <v>182</v>
      </c>
      <c r="V10" s="831" t="s">
        <v>183</v>
      </c>
      <c r="W10" s="831" t="s">
        <v>183</v>
      </c>
      <c r="X10" s="831" t="s">
        <v>183</v>
      </c>
      <c r="Y10" s="831" t="s">
        <v>183</v>
      </c>
      <c r="Z10" s="831" t="s">
        <v>183</v>
      </c>
      <c r="AA10" s="831" t="s">
        <v>183</v>
      </c>
      <c r="AB10" s="831" t="s">
        <v>183</v>
      </c>
      <c r="AC10" s="831" t="s">
        <v>183</v>
      </c>
      <c r="AD10" s="484"/>
      <c r="AE10" s="484"/>
      <c r="AF10" s="484"/>
      <c r="AG10" s="484"/>
      <c r="AH10" s="484"/>
      <c r="AI10" s="484"/>
      <c r="AJ10" s="484"/>
      <c r="AK10" s="484"/>
      <c r="AL10" s="484"/>
      <c r="AM10" s="484"/>
      <c r="AN10" s="484"/>
      <c r="AO10" s="484"/>
      <c r="AP10" s="484"/>
      <c r="AW10" s="369" t="s">
        <v>149</v>
      </c>
      <c r="AX10" s="367" t="s">
        <v>153</v>
      </c>
      <c r="BA10" s="35" t="s">
        <v>335</v>
      </c>
      <c r="BB10" s="1098">
        <v>2</v>
      </c>
    </row>
    <row r="11" spans="1:54" ht="18.75" thickBot="1">
      <c r="A11" s="522"/>
      <c r="B11" s="523"/>
      <c r="C11" s="523"/>
      <c r="D11" s="1313" t="s">
        <v>346</v>
      </c>
      <c r="E11" s="1314"/>
      <c r="F11" s="932" t="s">
        <v>136</v>
      </c>
      <c r="G11" s="524"/>
      <c r="H11" s="524"/>
      <c r="I11" s="524"/>
      <c r="J11" s="525" t="s">
        <v>197</v>
      </c>
      <c r="K11" s="526"/>
      <c r="L11" s="146"/>
      <c r="M11" s="527"/>
      <c r="N11" s="6"/>
      <c r="O11" s="7"/>
      <c r="P11" s="6"/>
      <c r="Q11" s="6"/>
      <c r="R11" s="6"/>
      <c r="S11" s="7"/>
      <c r="T11" s="7"/>
      <c r="U11" s="6"/>
      <c r="V11" s="830"/>
      <c r="W11" s="7"/>
      <c r="X11" s="6"/>
      <c r="Y11" s="6"/>
      <c r="Z11" s="6"/>
      <c r="AA11" s="7"/>
      <c r="AB11" s="7"/>
      <c r="AC11" s="6"/>
      <c r="AD11" s="484"/>
      <c r="AE11" s="484"/>
      <c r="AF11" s="484"/>
      <c r="AG11" s="484"/>
      <c r="AH11" s="484"/>
      <c r="AI11" s="484"/>
      <c r="AJ11" s="484"/>
      <c r="AK11" s="484"/>
      <c r="AL11" s="484"/>
      <c r="AM11" s="484"/>
      <c r="AN11" s="484"/>
      <c r="AO11" s="484"/>
      <c r="AP11" s="484"/>
      <c r="AW11" s="369" t="s">
        <v>150</v>
      </c>
      <c r="AX11" s="367" t="s">
        <v>188</v>
      </c>
      <c r="BA11" s="35"/>
      <c r="BB11" s="35"/>
    </row>
    <row r="12" spans="1:54" ht="15.75">
      <c r="A12" s="528" t="s">
        <v>197</v>
      </c>
      <c r="B12" s="529" t="s">
        <v>197</v>
      </c>
      <c r="C12" s="529"/>
      <c r="D12" s="530"/>
      <c r="E12" s="529"/>
      <c r="F12" s="1293" t="s">
        <v>200</v>
      </c>
      <c r="G12" s="1294"/>
      <c r="H12" s="1294"/>
      <c r="I12" s="1295"/>
      <c r="J12" s="1294" t="s">
        <v>203</v>
      </c>
      <c r="K12" s="1294"/>
      <c r="L12" s="1294"/>
      <c r="M12" s="1296"/>
      <c r="N12" s="842" t="s">
        <v>137</v>
      </c>
      <c r="O12" s="843"/>
      <c r="P12" s="843"/>
      <c r="Q12" s="844"/>
      <c r="R12" s="843" t="s">
        <v>138</v>
      </c>
      <c r="S12" s="845"/>
      <c r="T12" s="845"/>
      <c r="U12" s="846"/>
      <c r="V12" s="847" t="s">
        <v>137</v>
      </c>
      <c r="W12" s="843"/>
      <c r="X12" s="843"/>
      <c r="Y12" s="844"/>
      <c r="Z12" s="843" t="s">
        <v>138</v>
      </c>
      <c r="AA12" s="845"/>
      <c r="AB12" s="845"/>
      <c r="AC12" s="846"/>
      <c r="AD12" s="233" t="s">
        <v>197</v>
      </c>
      <c r="AE12" s="160" t="s">
        <v>197</v>
      </c>
      <c r="AF12" s="160"/>
      <c r="AG12" s="161"/>
      <c r="AH12" s="160"/>
      <c r="AI12" s="1298" t="s">
        <v>200</v>
      </c>
      <c r="AJ12" s="1299"/>
      <c r="AK12" s="1299"/>
      <c r="AL12" s="1300"/>
      <c r="AM12" s="1299" t="s">
        <v>203</v>
      </c>
      <c r="AN12" s="1299"/>
      <c r="AO12" s="1299"/>
      <c r="AP12" s="1301"/>
      <c r="AS12" s="953" t="s">
        <v>197</v>
      </c>
      <c r="AT12" s="954"/>
      <c r="AU12" s="955"/>
      <c r="AV12" s="324" t="s">
        <v>139</v>
      </c>
      <c r="AW12" s="1321" t="s">
        <v>200</v>
      </c>
      <c r="AX12" s="1322"/>
      <c r="AY12" s="1322" t="s">
        <v>203</v>
      </c>
      <c r="AZ12" s="1322"/>
      <c r="BA12" s="1319" t="s">
        <v>340</v>
      </c>
      <c r="BB12" s="1320"/>
    </row>
    <row r="13" spans="1:54" ht="15.75">
      <c r="A13" s="531" t="s">
        <v>215</v>
      </c>
      <c r="B13" s="532" t="s">
        <v>76</v>
      </c>
      <c r="C13" s="234" t="s">
        <v>76</v>
      </c>
      <c r="D13" s="533"/>
      <c r="E13" s="534" t="s">
        <v>268</v>
      </c>
      <c r="F13" s="1302">
        <v>2015</v>
      </c>
      <c r="G13" s="1303"/>
      <c r="H13" s="1302">
        <v>2016</v>
      </c>
      <c r="I13" s="1303"/>
      <c r="J13" s="1302">
        <v>2015</v>
      </c>
      <c r="K13" s="1303"/>
      <c r="L13" s="1304">
        <v>2016</v>
      </c>
      <c r="M13" s="1305"/>
      <c r="N13" s="850">
        <v>2015</v>
      </c>
      <c r="O13" s="851"/>
      <c r="P13" s="851">
        <v>2016</v>
      </c>
      <c r="Q13" s="686"/>
      <c r="R13" s="852">
        <v>2015</v>
      </c>
      <c r="S13" s="852"/>
      <c r="T13" s="852">
        <v>2016</v>
      </c>
      <c r="U13" s="6"/>
      <c r="V13" s="853">
        <v>2015</v>
      </c>
      <c r="W13" s="851"/>
      <c r="X13" s="851">
        <v>2016</v>
      </c>
      <c r="Y13" s="686"/>
      <c r="Z13" s="852">
        <v>2015</v>
      </c>
      <c r="AA13" s="852"/>
      <c r="AB13" s="852">
        <v>2016</v>
      </c>
      <c r="AC13" s="6"/>
      <c r="AD13" s="159" t="s">
        <v>215</v>
      </c>
      <c r="AE13" s="163" t="s">
        <v>76</v>
      </c>
      <c r="AF13" s="488" t="s">
        <v>76</v>
      </c>
      <c r="AG13" s="164"/>
      <c r="AH13" s="235" t="s">
        <v>268</v>
      </c>
      <c r="AI13" s="1306">
        <v>2015</v>
      </c>
      <c r="AJ13" s="1307"/>
      <c r="AK13" s="1306">
        <v>2016</v>
      </c>
      <c r="AL13" s="1307"/>
      <c r="AM13" s="1306">
        <v>2015</v>
      </c>
      <c r="AN13" s="1307"/>
      <c r="AO13" s="1288">
        <v>2016</v>
      </c>
      <c r="AP13" s="1289"/>
      <c r="AS13" s="956" t="s">
        <v>76</v>
      </c>
      <c r="AT13" s="488" t="s">
        <v>76</v>
      </c>
      <c r="AU13" s="164"/>
      <c r="AV13" s="185" t="s">
        <v>140</v>
      </c>
      <c r="AW13" s="232">
        <f>F13</f>
        <v>2015</v>
      </c>
      <c r="AX13" s="232">
        <f>H13</f>
        <v>2016</v>
      </c>
      <c r="AY13" s="232">
        <f>F13</f>
        <v>2015</v>
      </c>
      <c r="AZ13" s="1072">
        <f>H13</f>
        <v>2016</v>
      </c>
      <c r="BA13" s="1104" t="s">
        <v>338</v>
      </c>
      <c r="BB13" s="1105" t="s">
        <v>339</v>
      </c>
    </row>
    <row r="14" spans="1:54" ht="15.75">
      <c r="A14" s="535" t="s">
        <v>205</v>
      </c>
      <c r="B14" s="536" t="s">
        <v>90</v>
      </c>
      <c r="C14" s="536" t="s">
        <v>105</v>
      </c>
      <c r="D14" s="537" t="s">
        <v>215</v>
      </c>
      <c r="E14" s="238" t="s">
        <v>206</v>
      </c>
      <c r="F14" s="538" t="s">
        <v>198</v>
      </c>
      <c r="G14" s="538" t="s">
        <v>20</v>
      </c>
      <c r="H14" s="538" t="s">
        <v>198</v>
      </c>
      <c r="I14" s="538" t="s">
        <v>20</v>
      </c>
      <c r="J14" s="538" t="s">
        <v>198</v>
      </c>
      <c r="K14" s="538" t="s">
        <v>20</v>
      </c>
      <c r="L14" s="538" t="s">
        <v>198</v>
      </c>
      <c r="M14" s="539" t="s">
        <v>20</v>
      </c>
      <c r="N14" s="860" t="s">
        <v>198</v>
      </c>
      <c r="O14" s="858" t="s">
        <v>20</v>
      </c>
      <c r="P14" s="858" t="s">
        <v>198</v>
      </c>
      <c r="Q14" s="859" t="s">
        <v>20</v>
      </c>
      <c r="R14" s="858" t="s">
        <v>198</v>
      </c>
      <c r="S14" s="858" t="s">
        <v>20</v>
      </c>
      <c r="T14" s="858" t="s">
        <v>198</v>
      </c>
      <c r="U14" s="858" t="s">
        <v>20</v>
      </c>
      <c r="V14" s="860" t="s">
        <v>198</v>
      </c>
      <c r="W14" s="858" t="s">
        <v>20</v>
      </c>
      <c r="X14" s="858" t="s">
        <v>198</v>
      </c>
      <c r="Y14" s="858" t="s">
        <v>20</v>
      </c>
      <c r="Z14" s="860" t="s">
        <v>198</v>
      </c>
      <c r="AA14" s="858" t="s">
        <v>20</v>
      </c>
      <c r="AB14" s="858" t="s">
        <v>198</v>
      </c>
      <c r="AC14" s="957" t="s">
        <v>20</v>
      </c>
      <c r="AD14" s="236" t="s">
        <v>205</v>
      </c>
      <c r="AE14" s="232" t="s">
        <v>90</v>
      </c>
      <c r="AF14" s="232" t="s">
        <v>105</v>
      </c>
      <c r="AG14" s="237" t="s">
        <v>215</v>
      </c>
      <c r="AH14" s="489" t="s">
        <v>206</v>
      </c>
      <c r="AI14" s="165" t="s">
        <v>198</v>
      </c>
      <c r="AJ14" s="165" t="s">
        <v>20</v>
      </c>
      <c r="AK14" s="165" t="s">
        <v>198</v>
      </c>
      <c r="AL14" s="165" t="s">
        <v>20</v>
      </c>
      <c r="AM14" s="165" t="s">
        <v>198</v>
      </c>
      <c r="AN14" s="165" t="s">
        <v>20</v>
      </c>
      <c r="AO14" s="165" t="s">
        <v>198</v>
      </c>
      <c r="AP14" s="166" t="s">
        <v>20</v>
      </c>
      <c r="AS14" s="290" t="s">
        <v>90</v>
      </c>
      <c r="AT14" s="232" t="s">
        <v>105</v>
      </c>
      <c r="AU14" s="237" t="s">
        <v>215</v>
      </c>
      <c r="AV14" s="958"/>
      <c r="AW14" s="165"/>
      <c r="AX14" s="165"/>
      <c r="AY14" s="165"/>
      <c r="AZ14" s="1100"/>
      <c r="BA14" s="1106"/>
      <c r="BB14" s="1107"/>
    </row>
    <row r="15" spans="1:54" ht="18">
      <c r="A15" s="540" t="s">
        <v>222</v>
      </c>
      <c r="B15" s="541" t="s">
        <v>300</v>
      </c>
      <c r="C15" s="542"/>
      <c r="D15" s="543" t="s">
        <v>70</v>
      </c>
      <c r="E15" s="544" t="s">
        <v>134</v>
      </c>
      <c r="F15" s="291">
        <v>1643.6509999999998</v>
      </c>
      <c r="G15" s="291">
        <v>409442.897</v>
      </c>
      <c r="H15" s="291">
        <v>1616.7869999999998</v>
      </c>
      <c r="I15" s="292">
        <v>426914.403</v>
      </c>
      <c r="J15" s="292">
        <v>73.17</v>
      </c>
      <c r="K15" s="292">
        <v>33014.58</v>
      </c>
      <c r="L15" s="291">
        <v>27.964</v>
      </c>
      <c r="M15" s="293">
        <v>13494.269</v>
      </c>
      <c r="N15" s="864"/>
      <c r="O15" s="864"/>
      <c r="P15" s="959"/>
      <c r="Q15" s="959"/>
      <c r="R15" s="960"/>
      <c r="S15" s="864"/>
      <c r="T15" s="959"/>
      <c r="U15" s="959"/>
      <c r="V15" s="866" t="s">
        <v>421</v>
      </c>
      <c r="W15" s="729" t="s">
        <v>421</v>
      </c>
      <c r="X15" s="949" t="s">
        <v>421</v>
      </c>
      <c r="Y15" s="949" t="s">
        <v>421</v>
      </c>
      <c r="Z15" s="866" t="s">
        <v>421</v>
      </c>
      <c r="AA15" s="729" t="s">
        <v>421</v>
      </c>
      <c r="AB15" s="949" t="s">
        <v>421</v>
      </c>
      <c r="AC15" s="961" t="s">
        <v>421</v>
      </c>
      <c r="AD15" s="239" t="s">
        <v>222</v>
      </c>
      <c r="AE15" s="240" t="s">
        <v>300</v>
      </c>
      <c r="AF15" s="241"/>
      <c r="AG15" s="240" t="s">
        <v>70</v>
      </c>
      <c r="AH15" s="242" t="s">
        <v>134</v>
      </c>
      <c r="AI15" s="490" t="s">
        <v>421</v>
      </c>
      <c r="AJ15" s="491" t="s">
        <v>421</v>
      </c>
      <c r="AK15" s="490" t="s">
        <v>421</v>
      </c>
      <c r="AL15" s="492" t="s">
        <v>421</v>
      </c>
      <c r="AM15" s="490" t="s">
        <v>421</v>
      </c>
      <c r="AN15" s="492" t="s">
        <v>421</v>
      </c>
      <c r="AO15" s="490" t="s">
        <v>421</v>
      </c>
      <c r="AP15" s="493" t="s">
        <v>421</v>
      </c>
      <c r="AS15" s="962" t="s">
        <v>300</v>
      </c>
      <c r="AT15" s="175"/>
      <c r="AU15" s="963" t="s">
        <v>70</v>
      </c>
      <c r="AV15" s="193" t="s">
        <v>141</v>
      </c>
      <c r="AW15" s="388">
        <f>IF(ISNUMBER(G15),IF(ISNUMBER(F15),IF(F15=0,IF(G15=0,"0","ZERO Q"),IF(G15=0,"ZERO V",G15/F15)),"QUANTITY"),IF(ISNUMBER(F15),"VALUE","REPORT"))</f>
        <v>249.10573899203666</v>
      </c>
      <c r="AX15" s="498">
        <f aca="true" t="shared" si="0" ref="AX15:AX47">IF(ISNUMBER(I15),IF(ISNUMBER(H15),IF(H15=0,IF(I15=0,"0","ZERO Q"),IF(I15=0,"ZERO V",I15/H15)),"QUANTITY"),IF(ISNUMBER(H15),"VALUE","REPORT"))</f>
        <v>264.0511106286728</v>
      </c>
      <c r="AY15" s="498">
        <f aca="true" t="shared" si="1" ref="AY15:AY47">IF(ISNUMBER(K15),IF(ISNUMBER(J15),IF(J15=0,IF(K15=0,"0","ZERO Q"),IF(K15=0,"ZERO V",K15/J15)),"QUANTITY"),IF(ISNUMBER(J15),"VALUE","REPORT"))</f>
        <v>451.2037720377204</v>
      </c>
      <c r="AZ15" s="1101">
        <f aca="true" t="shared" si="2" ref="AZ15:AZ47">IF(ISNUMBER(M15),IF(ISNUMBER(L15),IF(L15=0,IF(M15=0,"0","ZERO Q"),IF(M15=0,"ZERO V",M15/L15)),"QUANTITY"),IF(ISNUMBER(L15),"VALUE","REPORT"))</f>
        <v>482.5586110713775</v>
      </c>
      <c r="BA15" s="1108" t="str">
        <f>IF(ISNUMBER(AW15*AX15),IF(AW15*AX15&gt;0,IF(AW15&gt;AX15,IF(AW15/AX15&gt;BB$10,"CHECK","ACCEPT"),IF(AX15/AW15&gt;BB$10,"CHECK","ACCEPT")),IF(AX15=0,IF(AW15&lt;BB$10,"ACCEPT","CHECK"),IF(AX15&lt;BB$10,"ACCEPT","CHECK"))),"CHECK")</f>
        <v>ACCEPT</v>
      </c>
      <c r="BB15" s="1109" t="str">
        <f>IF(ISNUMBER(AY15*AZ15),IF(AY15*AZ15&gt;0,IF(AY15&gt;AZ15,IF(AY15/AZ15&gt;BB$10,"CHECK","ACCEPT"),IF(AZ15/AY15&gt;BB$10,"CHECK","ACCEPT")),IF(AZ15=0,IF(AY15&lt;BB$10,"ACCEPT","CHECK"),IF(AZ15&lt;BB$10,"ACCEPT","CHECK"))),"CHECK")</f>
        <v>ACCEPT</v>
      </c>
    </row>
    <row r="16" spans="1:54" ht="18">
      <c r="A16" s="545"/>
      <c r="B16" s="546" t="s">
        <v>324</v>
      </c>
      <c r="C16" s="547"/>
      <c r="D16" s="548" t="s">
        <v>106</v>
      </c>
      <c r="E16" s="549" t="s">
        <v>134</v>
      </c>
      <c r="F16" s="294">
        <v>568.116</v>
      </c>
      <c r="G16" s="294">
        <v>153106.5</v>
      </c>
      <c r="H16" s="294">
        <v>379.667</v>
      </c>
      <c r="I16" s="294">
        <v>121484.956</v>
      </c>
      <c r="J16" s="294">
        <v>45.934</v>
      </c>
      <c r="K16" s="294">
        <v>20653.888</v>
      </c>
      <c r="L16" s="294">
        <v>10.876999999999999</v>
      </c>
      <c r="M16" s="294">
        <v>5263.331</v>
      </c>
      <c r="N16" s="876"/>
      <c r="O16" s="877"/>
      <c r="P16" s="964"/>
      <c r="Q16" s="965"/>
      <c r="R16" s="878"/>
      <c r="S16" s="878"/>
      <c r="T16" s="966"/>
      <c r="U16" s="967"/>
      <c r="V16" s="880" t="s">
        <v>421</v>
      </c>
      <c r="W16" s="8" t="s">
        <v>421</v>
      </c>
      <c r="X16" s="949" t="s">
        <v>421</v>
      </c>
      <c r="Y16" s="949" t="s">
        <v>421</v>
      </c>
      <c r="Z16" s="880" t="s">
        <v>421</v>
      </c>
      <c r="AA16" s="8" t="s">
        <v>421</v>
      </c>
      <c r="AB16" s="949" t="s">
        <v>421</v>
      </c>
      <c r="AC16" s="961" t="s">
        <v>421</v>
      </c>
      <c r="AD16" s="174"/>
      <c r="AE16" s="173" t="s">
        <v>324</v>
      </c>
      <c r="AF16" s="175"/>
      <c r="AG16" s="245" t="s">
        <v>106</v>
      </c>
      <c r="AH16" s="244" t="s">
        <v>134</v>
      </c>
      <c r="AI16" s="494" t="s">
        <v>421</v>
      </c>
      <c r="AJ16" s="495" t="s">
        <v>421</v>
      </c>
      <c r="AK16" s="494" t="s">
        <v>421</v>
      </c>
      <c r="AL16" s="496" t="s">
        <v>421</v>
      </c>
      <c r="AM16" s="494" t="s">
        <v>421</v>
      </c>
      <c r="AN16" s="496" t="s">
        <v>421</v>
      </c>
      <c r="AO16" s="494" t="s">
        <v>421</v>
      </c>
      <c r="AP16" s="497" t="s">
        <v>421</v>
      </c>
      <c r="AS16" s="962" t="s">
        <v>324</v>
      </c>
      <c r="AT16" s="175"/>
      <c r="AU16" s="243" t="s">
        <v>106</v>
      </c>
      <c r="AV16" s="193" t="s">
        <v>141</v>
      </c>
      <c r="AW16" s="498">
        <f aca="true" t="shared" si="3" ref="AW16:AW47">IF(ISNUMBER(G16),IF(ISNUMBER(F16),IF(F16=0,IF(G16=0,"0","ZERO Q"),IF(G16=0,"ZERO V",G16/F16)),"QUANTITY"),IF(ISNUMBER(F16),"VALUE","REPORT"))</f>
        <v>269.4986587246267</v>
      </c>
      <c r="AX16" s="498">
        <f t="shared" si="0"/>
        <v>319.9776541021474</v>
      </c>
      <c r="AY16" s="498">
        <f t="shared" si="1"/>
        <v>449.6427047502939</v>
      </c>
      <c r="AZ16" s="1101">
        <f t="shared" si="2"/>
        <v>483.8954675002299</v>
      </c>
      <c r="BA16" s="1108" t="str">
        <f aca="true" t="shared" si="4" ref="BA16:BA47">IF(ISNUMBER(AW16*AX16),IF(AW16*AX16&gt;0,IF(AW16&gt;AX16,IF(AW16/AX16&gt;BB$10,"CHECK","ACCEPT"),IF(AX16/AW16&gt;BB$10,"CHECK","ACCEPT")),IF(AX16=0,IF(AW16&lt;BB$10,"ACCEPT","CHECK"),IF(AX16&lt;BB$10,"ACCEPT","CHECK"))),"CHECK")</f>
        <v>ACCEPT</v>
      </c>
      <c r="BB16" s="1109" t="str">
        <f aca="true" t="shared" si="5" ref="BB16:BB47">IF(ISNUMBER(AY16*AZ16),IF(AY16*AZ16&gt;0,IF(AY16&gt;AZ16,IF(AY16/AZ16&gt;BB$10,"CHECK","ACCEPT"),IF(AZ16/AY16&gt;BB$10,"CHECK","ACCEPT")),IF(AZ16=0,IF(AY16&lt;BB$10,"ACCEPT","CHECK"),IF(AZ16&lt;BB$10,"ACCEPT","CHECK"))),"CHECK")</f>
        <v>ACCEPT</v>
      </c>
    </row>
    <row r="17" spans="1:54" ht="18">
      <c r="A17" s="545"/>
      <c r="B17" s="550"/>
      <c r="C17" s="547" t="s">
        <v>77</v>
      </c>
      <c r="D17" s="551" t="s">
        <v>107</v>
      </c>
      <c r="E17" s="549" t="s">
        <v>134</v>
      </c>
      <c r="F17" s="297">
        <v>425.512</v>
      </c>
      <c r="G17" s="297">
        <v>125682</v>
      </c>
      <c r="H17" s="297">
        <v>322.116</v>
      </c>
      <c r="I17" s="298">
        <v>110648.49</v>
      </c>
      <c r="J17" s="297">
        <v>18.005</v>
      </c>
      <c r="K17" s="297">
        <v>9848.588</v>
      </c>
      <c r="L17" s="297">
        <v>1.978</v>
      </c>
      <c r="M17" s="299">
        <v>1105.491</v>
      </c>
      <c r="N17" s="876"/>
      <c r="O17" s="877"/>
      <c r="P17" s="964"/>
      <c r="Q17" s="965"/>
      <c r="R17" s="878"/>
      <c r="S17" s="878"/>
      <c r="T17" s="966"/>
      <c r="U17" s="967"/>
      <c r="V17" s="880" t="s">
        <v>421</v>
      </c>
      <c r="W17" s="8" t="s">
        <v>421</v>
      </c>
      <c r="X17" s="949" t="s">
        <v>421</v>
      </c>
      <c r="Y17" s="949" t="s">
        <v>421</v>
      </c>
      <c r="Z17" s="880" t="s">
        <v>421</v>
      </c>
      <c r="AA17" s="8" t="s">
        <v>421</v>
      </c>
      <c r="AB17" s="949" t="s">
        <v>421</v>
      </c>
      <c r="AC17" s="961" t="s">
        <v>421</v>
      </c>
      <c r="AD17" s="174"/>
      <c r="AE17" s="246"/>
      <c r="AF17" s="175" t="s">
        <v>77</v>
      </c>
      <c r="AG17" s="248" t="s">
        <v>107</v>
      </c>
      <c r="AH17" s="244" t="s">
        <v>134</v>
      </c>
      <c r="AI17" s="499"/>
      <c r="AJ17" s="500"/>
      <c r="AK17" s="499"/>
      <c r="AL17" s="501"/>
      <c r="AM17" s="499"/>
      <c r="AN17" s="501"/>
      <c r="AO17" s="499"/>
      <c r="AP17" s="502"/>
      <c r="AS17" s="968"/>
      <c r="AT17" s="175" t="s">
        <v>77</v>
      </c>
      <c r="AU17" s="247" t="s">
        <v>107</v>
      </c>
      <c r="AV17" s="193" t="s">
        <v>141</v>
      </c>
      <c r="AW17" s="504">
        <f t="shared" si="3"/>
        <v>295.3665231532836</v>
      </c>
      <c r="AX17" s="504">
        <f t="shared" si="0"/>
        <v>343.5051037514436</v>
      </c>
      <c r="AY17" s="504">
        <f t="shared" si="1"/>
        <v>546.9918356012219</v>
      </c>
      <c r="AZ17" s="1102">
        <f t="shared" si="2"/>
        <v>558.8933265925177</v>
      </c>
      <c r="BA17" s="1108" t="str">
        <f t="shared" si="4"/>
        <v>ACCEPT</v>
      </c>
      <c r="BB17" s="1109" t="str">
        <f t="shared" si="5"/>
        <v>ACCEPT</v>
      </c>
    </row>
    <row r="18" spans="1:54" ht="18">
      <c r="A18" s="545"/>
      <c r="B18" s="552"/>
      <c r="C18" s="547" t="s">
        <v>80</v>
      </c>
      <c r="D18" s="553" t="s">
        <v>108</v>
      </c>
      <c r="E18" s="554" t="s">
        <v>134</v>
      </c>
      <c r="F18" s="297">
        <v>142.604</v>
      </c>
      <c r="G18" s="297">
        <v>27424.5</v>
      </c>
      <c r="H18" s="297">
        <v>57.551</v>
      </c>
      <c r="I18" s="298">
        <v>10836.466</v>
      </c>
      <c r="J18" s="297">
        <v>27.929</v>
      </c>
      <c r="K18" s="297">
        <v>10805.3</v>
      </c>
      <c r="L18" s="297">
        <v>8.899</v>
      </c>
      <c r="M18" s="299">
        <v>4157.84</v>
      </c>
      <c r="N18" s="876"/>
      <c r="O18" s="877"/>
      <c r="P18" s="964"/>
      <c r="Q18" s="965"/>
      <c r="R18" s="878"/>
      <c r="S18" s="878"/>
      <c r="T18" s="966"/>
      <c r="U18" s="967"/>
      <c r="V18" s="880" t="s">
        <v>421</v>
      </c>
      <c r="W18" s="8" t="s">
        <v>421</v>
      </c>
      <c r="X18" s="949" t="s">
        <v>421</v>
      </c>
      <c r="Y18" s="949" t="s">
        <v>421</v>
      </c>
      <c r="Z18" s="880" t="s">
        <v>421</v>
      </c>
      <c r="AA18" s="8" t="s">
        <v>421</v>
      </c>
      <c r="AB18" s="949" t="s">
        <v>421</v>
      </c>
      <c r="AC18" s="961" t="s">
        <v>421</v>
      </c>
      <c r="AD18" s="174"/>
      <c r="AE18" s="249"/>
      <c r="AF18" s="175" t="s">
        <v>80</v>
      </c>
      <c r="AG18" s="250" t="s">
        <v>108</v>
      </c>
      <c r="AH18" s="251" t="s">
        <v>134</v>
      </c>
      <c r="AI18" s="499"/>
      <c r="AJ18" s="500"/>
      <c r="AK18" s="499"/>
      <c r="AL18" s="501"/>
      <c r="AM18" s="499"/>
      <c r="AN18" s="501"/>
      <c r="AO18" s="499"/>
      <c r="AP18" s="502"/>
      <c r="AS18" s="969"/>
      <c r="AT18" s="175" t="s">
        <v>80</v>
      </c>
      <c r="AU18" s="250" t="s">
        <v>108</v>
      </c>
      <c r="AV18" s="193" t="s">
        <v>141</v>
      </c>
      <c r="AW18" s="504">
        <f t="shared" si="3"/>
        <v>192.3122773554739</v>
      </c>
      <c r="AX18" s="504">
        <f t="shared" si="0"/>
        <v>188.29327031676252</v>
      </c>
      <c r="AY18" s="504">
        <f t="shared" si="1"/>
        <v>386.88460023631353</v>
      </c>
      <c r="AZ18" s="1102">
        <f t="shared" si="2"/>
        <v>467.2255309585347</v>
      </c>
      <c r="BA18" s="1108" t="str">
        <f t="shared" si="4"/>
        <v>ACCEPT</v>
      </c>
      <c r="BB18" s="1109" t="str">
        <f t="shared" si="5"/>
        <v>ACCEPT</v>
      </c>
    </row>
    <row r="19" spans="1:54" ht="18">
      <c r="A19" s="545"/>
      <c r="B19" s="546" t="s">
        <v>324</v>
      </c>
      <c r="C19" s="547"/>
      <c r="D19" s="555" t="s">
        <v>109</v>
      </c>
      <c r="E19" s="556" t="s">
        <v>134</v>
      </c>
      <c r="F19" s="300">
        <v>1073.551</v>
      </c>
      <c r="G19" s="300">
        <v>254819.914</v>
      </c>
      <c r="H19" s="300">
        <v>1208.033</v>
      </c>
      <c r="I19" s="300">
        <v>299984.306</v>
      </c>
      <c r="J19" s="300">
        <v>0.005</v>
      </c>
      <c r="K19" s="300">
        <v>3.962</v>
      </c>
      <c r="L19" s="300">
        <v>0</v>
      </c>
      <c r="M19" s="300">
        <v>0</v>
      </c>
      <c r="N19" s="876"/>
      <c r="O19" s="877"/>
      <c r="P19" s="964"/>
      <c r="Q19" s="965"/>
      <c r="R19" s="878"/>
      <c r="S19" s="878"/>
      <c r="T19" s="966"/>
      <c r="U19" s="967"/>
      <c r="V19" s="880" t="s">
        <v>421</v>
      </c>
      <c r="W19" s="8" t="s">
        <v>421</v>
      </c>
      <c r="X19" s="949" t="s">
        <v>421</v>
      </c>
      <c r="Y19" s="949" t="s">
        <v>421</v>
      </c>
      <c r="Z19" s="880" t="s">
        <v>421</v>
      </c>
      <c r="AA19" s="8" t="s">
        <v>421</v>
      </c>
      <c r="AB19" s="949" t="s">
        <v>421</v>
      </c>
      <c r="AC19" s="961" t="s">
        <v>421</v>
      </c>
      <c r="AD19" s="174"/>
      <c r="AE19" s="173" t="s">
        <v>324</v>
      </c>
      <c r="AF19" s="175"/>
      <c r="AG19" s="254" t="s">
        <v>109</v>
      </c>
      <c r="AH19" s="253" t="s">
        <v>134</v>
      </c>
      <c r="AI19" s="494" t="s">
        <v>421</v>
      </c>
      <c r="AJ19" s="500" t="s">
        <v>421</v>
      </c>
      <c r="AK19" s="499" t="s">
        <v>421</v>
      </c>
      <c r="AL19" s="501" t="s">
        <v>421</v>
      </c>
      <c r="AM19" s="499" t="s">
        <v>421</v>
      </c>
      <c r="AN19" s="501" t="s">
        <v>421</v>
      </c>
      <c r="AO19" s="499" t="s">
        <v>421</v>
      </c>
      <c r="AP19" s="502" t="s">
        <v>421</v>
      </c>
      <c r="AS19" s="962" t="s">
        <v>324</v>
      </c>
      <c r="AT19" s="175"/>
      <c r="AU19" s="252" t="s">
        <v>109</v>
      </c>
      <c r="AV19" s="193" t="s">
        <v>141</v>
      </c>
      <c r="AW19" s="503">
        <f t="shared" si="3"/>
        <v>237.3617219861935</v>
      </c>
      <c r="AX19" s="504">
        <f t="shared" si="0"/>
        <v>248.3245954373763</v>
      </c>
      <c r="AY19" s="504">
        <f t="shared" si="1"/>
        <v>792.4</v>
      </c>
      <c r="AZ19" s="1102" t="str">
        <f t="shared" si="2"/>
        <v>0</v>
      </c>
      <c r="BA19" s="1108" t="str">
        <f t="shared" si="4"/>
        <v>ACCEPT</v>
      </c>
      <c r="BB19" s="1109" t="str">
        <f t="shared" si="5"/>
        <v>CHECK</v>
      </c>
    </row>
    <row r="20" spans="1:54" ht="18">
      <c r="A20" s="545"/>
      <c r="B20" s="550"/>
      <c r="C20" s="547" t="s">
        <v>78</v>
      </c>
      <c r="D20" s="551" t="s">
        <v>110</v>
      </c>
      <c r="E20" s="549" t="s">
        <v>134</v>
      </c>
      <c r="F20" s="297">
        <v>646.171</v>
      </c>
      <c r="G20" s="297">
        <v>183345.683</v>
      </c>
      <c r="H20" s="297">
        <v>671.129</v>
      </c>
      <c r="I20" s="298">
        <v>212889.336</v>
      </c>
      <c r="J20" s="297">
        <v>0</v>
      </c>
      <c r="K20" s="297">
        <v>0</v>
      </c>
      <c r="L20" s="297">
        <v>0</v>
      </c>
      <c r="M20" s="299">
        <v>0</v>
      </c>
      <c r="N20" s="876"/>
      <c r="O20" s="877"/>
      <c r="P20" s="964"/>
      <c r="Q20" s="965"/>
      <c r="R20" s="878"/>
      <c r="S20" s="878"/>
      <c r="T20" s="966"/>
      <c r="U20" s="967"/>
      <c r="V20" s="880" t="s">
        <v>421</v>
      </c>
      <c r="W20" s="8" t="s">
        <v>421</v>
      </c>
      <c r="X20" s="949" t="s">
        <v>421</v>
      </c>
      <c r="Y20" s="949" t="s">
        <v>421</v>
      </c>
      <c r="Z20" s="880" t="s">
        <v>421</v>
      </c>
      <c r="AA20" s="8" t="s">
        <v>421</v>
      </c>
      <c r="AB20" s="949" t="s">
        <v>421</v>
      </c>
      <c r="AC20" s="961" t="s">
        <v>421</v>
      </c>
      <c r="AD20" s="174"/>
      <c r="AE20" s="246"/>
      <c r="AF20" s="175" t="s">
        <v>78</v>
      </c>
      <c r="AG20" s="248" t="s">
        <v>110</v>
      </c>
      <c r="AH20" s="244" t="s">
        <v>134</v>
      </c>
      <c r="AI20" s="499"/>
      <c r="AJ20" s="500"/>
      <c r="AK20" s="499"/>
      <c r="AL20" s="501"/>
      <c r="AM20" s="499"/>
      <c r="AN20" s="501"/>
      <c r="AO20" s="499"/>
      <c r="AP20" s="502"/>
      <c r="AS20" s="968"/>
      <c r="AT20" s="175" t="s">
        <v>78</v>
      </c>
      <c r="AU20" s="247" t="s">
        <v>110</v>
      </c>
      <c r="AV20" s="193" t="s">
        <v>141</v>
      </c>
      <c r="AW20" s="504">
        <f t="shared" si="3"/>
        <v>283.7417386419384</v>
      </c>
      <c r="AX20" s="504">
        <f t="shared" si="0"/>
        <v>317.21075381931047</v>
      </c>
      <c r="AY20" s="504" t="str">
        <f t="shared" si="1"/>
        <v>0</v>
      </c>
      <c r="AZ20" s="1102" t="str">
        <f t="shared" si="2"/>
        <v>0</v>
      </c>
      <c r="BA20" s="1108" t="str">
        <f t="shared" si="4"/>
        <v>ACCEPT</v>
      </c>
      <c r="BB20" s="1109" t="str">
        <f t="shared" si="5"/>
        <v>CHECK</v>
      </c>
    </row>
    <row r="21" spans="1:54" ht="18">
      <c r="A21" s="545"/>
      <c r="B21" s="552"/>
      <c r="C21" s="547" t="s">
        <v>81</v>
      </c>
      <c r="D21" s="553" t="s">
        <v>111</v>
      </c>
      <c r="E21" s="554" t="s">
        <v>134</v>
      </c>
      <c r="F21" s="297">
        <v>427.38</v>
      </c>
      <c r="G21" s="297">
        <v>71474.231</v>
      </c>
      <c r="H21" s="297">
        <v>536.904</v>
      </c>
      <c r="I21" s="298">
        <v>87094.97</v>
      </c>
      <c r="J21" s="297">
        <v>0.005</v>
      </c>
      <c r="K21" s="297">
        <v>3.962</v>
      </c>
      <c r="L21" s="297">
        <v>0</v>
      </c>
      <c r="M21" s="299">
        <v>0</v>
      </c>
      <c r="N21" s="876"/>
      <c r="O21" s="877"/>
      <c r="P21" s="964"/>
      <c r="Q21" s="965"/>
      <c r="R21" s="878"/>
      <c r="S21" s="878"/>
      <c r="T21" s="966"/>
      <c r="U21" s="967"/>
      <c r="V21" s="880" t="s">
        <v>421</v>
      </c>
      <c r="W21" s="8" t="s">
        <v>421</v>
      </c>
      <c r="X21" s="949" t="s">
        <v>421</v>
      </c>
      <c r="Y21" s="949" t="s">
        <v>421</v>
      </c>
      <c r="Z21" s="880" t="s">
        <v>421</v>
      </c>
      <c r="AA21" s="8" t="s">
        <v>421</v>
      </c>
      <c r="AB21" s="949" t="s">
        <v>421</v>
      </c>
      <c r="AC21" s="961" t="s">
        <v>421</v>
      </c>
      <c r="AD21" s="174"/>
      <c r="AE21" s="249"/>
      <c r="AF21" s="175" t="s">
        <v>81</v>
      </c>
      <c r="AG21" s="250" t="s">
        <v>111</v>
      </c>
      <c r="AH21" s="251" t="s">
        <v>134</v>
      </c>
      <c r="AI21" s="499"/>
      <c r="AJ21" s="500"/>
      <c r="AK21" s="499"/>
      <c r="AL21" s="501"/>
      <c r="AM21" s="499"/>
      <c r="AN21" s="501"/>
      <c r="AO21" s="499"/>
      <c r="AP21" s="502"/>
      <c r="AS21" s="969"/>
      <c r="AT21" s="175" t="s">
        <v>81</v>
      </c>
      <c r="AU21" s="250" t="s">
        <v>111</v>
      </c>
      <c r="AV21" s="193" t="s">
        <v>141</v>
      </c>
      <c r="AW21" s="504">
        <f t="shared" si="3"/>
        <v>167.2381276615658</v>
      </c>
      <c r="AX21" s="504">
        <f t="shared" si="0"/>
        <v>162.21702576251994</v>
      </c>
      <c r="AY21" s="504">
        <f t="shared" si="1"/>
        <v>792.4</v>
      </c>
      <c r="AZ21" s="1102" t="str">
        <f t="shared" si="2"/>
        <v>0</v>
      </c>
      <c r="BA21" s="1108" t="str">
        <f t="shared" si="4"/>
        <v>ACCEPT</v>
      </c>
      <c r="BB21" s="1109" t="str">
        <f t="shared" si="5"/>
        <v>CHECK</v>
      </c>
    </row>
    <row r="22" spans="1:54" ht="18">
      <c r="A22" s="545"/>
      <c r="B22" s="546" t="s">
        <v>324</v>
      </c>
      <c r="C22" s="547"/>
      <c r="D22" s="555" t="s">
        <v>112</v>
      </c>
      <c r="E22" s="556" t="s">
        <v>134</v>
      </c>
      <c r="F22" s="294">
        <v>1.984</v>
      </c>
      <c r="G22" s="294">
        <v>1516.483</v>
      </c>
      <c r="H22" s="294">
        <v>29.087</v>
      </c>
      <c r="I22" s="294">
        <v>5445.141</v>
      </c>
      <c r="J22" s="294">
        <v>27.231</v>
      </c>
      <c r="K22" s="294">
        <v>12356.73</v>
      </c>
      <c r="L22" s="294">
        <v>17.087</v>
      </c>
      <c r="M22" s="294">
        <v>8230.938</v>
      </c>
      <c r="N22" s="876"/>
      <c r="O22" s="877"/>
      <c r="P22" s="964"/>
      <c r="Q22" s="965"/>
      <c r="R22" s="878"/>
      <c r="S22" s="878"/>
      <c r="T22" s="966"/>
      <c r="U22" s="967"/>
      <c r="V22" s="880" t="s">
        <v>421</v>
      </c>
      <c r="W22" s="8" t="s">
        <v>421</v>
      </c>
      <c r="X22" s="949" t="s">
        <v>421</v>
      </c>
      <c r="Y22" s="949" t="s">
        <v>421</v>
      </c>
      <c r="Z22" s="880" t="s">
        <v>421</v>
      </c>
      <c r="AA22" s="8" t="s">
        <v>421</v>
      </c>
      <c r="AB22" s="949" t="s">
        <v>421</v>
      </c>
      <c r="AC22" s="961" t="s">
        <v>421</v>
      </c>
      <c r="AD22" s="174"/>
      <c r="AE22" s="173" t="s">
        <v>324</v>
      </c>
      <c r="AF22" s="175"/>
      <c r="AG22" s="254" t="s">
        <v>112</v>
      </c>
      <c r="AH22" s="253" t="s">
        <v>134</v>
      </c>
      <c r="AI22" s="494" t="s">
        <v>421</v>
      </c>
      <c r="AJ22" s="495" t="s">
        <v>421</v>
      </c>
      <c r="AK22" s="494" t="s">
        <v>421</v>
      </c>
      <c r="AL22" s="496" t="s">
        <v>421</v>
      </c>
      <c r="AM22" s="494" t="s">
        <v>421</v>
      </c>
      <c r="AN22" s="496" t="s">
        <v>421</v>
      </c>
      <c r="AO22" s="494" t="s">
        <v>421</v>
      </c>
      <c r="AP22" s="497" t="s">
        <v>421</v>
      </c>
      <c r="AS22" s="962" t="s">
        <v>324</v>
      </c>
      <c r="AT22" s="175"/>
      <c r="AU22" s="252" t="s">
        <v>112</v>
      </c>
      <c r="AV22" s="193" t="s">
        <v>141</v>
      </c>
      <c r="AW22" s="504">
        <f t="shared" si="3"/>
        <v>764.3563508064516</v>
      </c>
      <c r="AX22" s="498">
        <f t="shared" si="0"/>
        <v>187.20187712723896</v>
      </c>
      <c r="AY22" s="498">
        <f t="shared" si="1"/>
        <v>453.77437479343394</v>
      </c>
      <c r="AZ22" s="1101">
        <f t="shared" si="2"/>
        <v>481.70761397553696</v>
      </c>
      <c r="BA22" s="1108" t="str">
        <f t="shared" si="4"/>
        <v>CHECK</v>
      </c>
      <c r="BB22" s="1109" t="str">
        <f t="shared" si="5"/>
        <v>ACCEPT</v>
      </c>
    </row>
    <row r="23" spans="1:54" ht="18">
      <c r="A23" s="545"/>
      <c r="B23" s="550"/>
      <c r="C23" s="547" t="s">
        <v>79</v>
      </c>
      <c r="D23" s="551" t="s">
        <v>113</v>
      </c>
      <c r="E23" s="549" t="s">
        <v>134</v>
      </c>
      <c r="F23" s="297">
        <v>1.6</v>
      </c>
      <c r="G23" s="297">
        <v>942.534</v>
      </c>
      <c r="H23" s="297">
        <v>0.819</v>
      </c>
      <c r="I23" s="298">
        <v>1301.042</v>
      </c>
      <c r="J23" s="297">
        <v>0.669</v>
      </c>
      <c r="K23" s="297">
        <v>295.194</v>
      </c>
      <c r="L23" s="297">
        <v>0.049</v>
      </c>
      <c r="M23" s="299">
        <v>30.369</v>
      </c>
      <c r="N23" s="876"/>
      <c r="O23" s="877"/>
      <c r="P23" s="964"/>
      <c r="Q23" s="965"/>
      <c r="R23" s="878"/>
      <c r="S23" s="878"/>
      <c r="T23" s="966"/>
      <c r="U23" s="967"/>
      <c r="V23" s="880" t="s">
        <v>421</v>
      </c>
      <c r="W23" s="8" t="s">
        <v>421</v>
      </c>
      <c r="X23" s="949" t="s">
        <v>421</v>
      </c>
      <c r="Y23" s="949" t="s">
        <v>421</v>
      </c>
      <c r="Z23" s="880" t="s">
        <v>421</v>
      </c>
      <c r="AA23" s="8" t="s">
        <v>421</v>
      </c>
      <c r="AB23" s="949" t="s">
        <v>421</v>
      </c>
      <c r="AC23" s="961" t="s">
        <v>421</v>
      </c>
      <c r="AD23" s="174"/>
      <c r="AE23" s="246"/>
      <c r="AF23" s="175" t="s">
        <v>79</v>
      </c>
      <c r="AG23" s="248" t="s">
        <v>113</v>
      </c>
      <c r="AH23" s="244" t="s">
        <v>134</v>
      </c>
      <c r="AI23" s="499"/>
      <c r="AJ23" s="500"/>
      <c r="AK23" s="499"/>
      <c r="AL23" s="501"/>
      <c r="AM23" s="499"/>
      <c r="AN23" s="501"/>
      <c r="AO23" s="499"/>
      <c r="AP23" s="502"/>
      <c r="AS23" s="968"/>
      <c r="AT23" s="175" t="s">
        <v>79</v>
      </c>
      <c r="AU23" s="247" t="s">
        <v>113</v>
      </c>
      <c r="AV23" s="193" t="s">
        <v>141</v>
      </c>
      <c r="AW23" s="504">
        <f t="shared" si="3"/>
        <v>589.08375</v>
      </c>
      <c r="AX23" s="504">
        <f t="shared" si="0"/>
        <v>1588.5738705738706</v>
      </c>
      <c r="AY23" s="504">
        <f t="shared" si="1"/>
        <v>441.2466367713005</v>
      </c>
      <c r="AZ23" s="1102">
        <f t="shared" si="2"/>
        <v>619.7755102040816</v>
      </c>
      <c r="BA23" s="1108" t="str">
        <f t="shared" si="4"/>
        <v>CHECK</v>
      </c>
      <c r="BB23" s="1109" t="str">
        <f t="shared" si="5"/>
        <v>ACCEPT</v>
      </c>
    </row>
    <row r="24" spans="1:54" ht="18">
      <c r="A24" s="545"/>
      <c r="B24" s="552"/>
      <c r="C24" s="547" t="s">
        <v>82</v>
      </c>
      <c r="D24" s="553" t="s">
        <v>114</v>
      </c>
      <c r="E24" s="554" t="s">
        <v>134</v>
      </c>
      <c r="F24" s="297">
        <v>0.384</v>
      </c>
      <c r="G24" s="297">
        <v>573.949</v>
      </c>
      <c r="H24" s="297">
        <v>28.268</v>
      </c>
      <c r="I24" s="298">
        <v>4144.099</v>
      </c>
      <c r="J24" s="297">
        <v>26.562</v>
      </c>
      <c r="K24" s="297">
        <v>12061.536</v>
      </c>
      <c r="L24" s="297">
        <v>17.038</v>
      </c>
      <c r="M24" s="299">
        <v>8200.569</v>
      </c>
      <c r="N24" s="876"/>
      <c r="O24" s="877"/>
      <c r="P24" s="964"/>
      <c r="Q24" s="965"/>
      <c r="R24" s="878"/>
      <c r="S24" s="878"/>
      <c r="T24" s="966"/>
      <c r="U24" s="967"/>
      <c r="V24" s="880" t="s">
        <v>421</v>
      </c>
      <c r="W24" s="8" t="s">
        <v>421</v>
      </c>
      <c r="X24" s="949" t="s">
        <v>421</v>
      </c>
      <c r="Y24" s="949" t="s">
        <v>421</v>
      </c>
      <c r="Z24" s="880" t="s">
        <v>421</v>
      </c>
      <c r="AA24" s="8" t="s">
        <v>421</v>
      </c>
      <c r="AB24" s="949" t="s">
        <v>421</v>
      </c>
      <c r="AC24" s="961" t="s">
        <v>421</v>
      </c>
      <c r="AD24" s="174"/>
      <c r="AE24" s="249"/>
      <c r="AF24" s="175" t="s">
        <v>82</v>
      </c>
      <c r="AG24" s="250" t="s">
        <v>114</v>
      </c>
      <c r="AH24" s="251" t="s">
        <v>134</v>
      </c>
      <c r="AI24" s="499"/>
      <c r="AJ24" s="500"/>
      <c r="AK24" s="499"/>
      <c r="AL24" s="501"/>
      <c r="AM24" s="499"/>
      <c r="AN24" s="501"/>
      <c r="AO24" s="499"/>
      <c r="AP24" s="502"/>
      <c r="AS24" s="969"/>
      <c r="AT24" s="175" t="s">
        <v>82</v>
      </c>
      <c r="AU24" s="250" t="s">
        <v>114</v>
      </c>
      <c r="AV24" s="193" t="s">
        <v>141</v>
      </c>
      <c r="AW24" s="504">
        <f t="shared" si="3"/>
        <v>1494.6588541666665</v>
      </c>
      <c r="AX24" s="504">
        <f t="shared" si="0"/>
        <v>146.60036083203622</v>
      </c>
      <c r="AY24" s="504">
        <f t="shared" si="1"/>
        <v>454.08990286875985</v>
      </c>
      <c r="AZ24" s="1102">
        <f t="shared" si="2"/>
        <v>481.31054114332665</v>
      </c>
      <c r="BA24" s="1108" t="str">
        <f t="shared" si="4"/>
        <v>CHECK</v>
      </c>
      <c r="BB24" s="1109" t="str">
        <f t="shared" si="5"/>
        <v>ACCEPT</v>
      </c>
    </row>
    <row r="25" spans="1:54" ht="18">
      <c r="A25" s="540" t="s">
        <v>292</v>
      </c>
      <c r="B25" s="542" t="s">
        <v>115</v>
      </c>
      <c r="C25" s="542"/>
      <c r="D25" s="543" t="s">
        <v>69</v>
      </c>
      <c r="E25" s="557" t="s">
        <v>134</v>
      </c>
      <c r="F25" s="291">
        <v>148.789</v>
      </c>
      <c r="G25" s="291">
        <v>48482.21</v>
      </c>
      <c r="H25" s="291">
        <v>152.44</v>
      </c>
      <c r="I25" s="292">
        <v>62413.936</v>
      </c>
      <c r="J25" s="291">
        <v>96.487</v>
      </c>
      <c r="K25" s="291">
        <v>63518.141</v>
      </c>
      <c r="L25" s="291">
        <v>56.516</v>
      </c>
      <c r="M25" s="293">
        <v>33569.105</v>
      </c>
      <c r="N25" s="876"/>
      <c r="O25" s="877"/>
      <c r="P25" s="964"/>
      <c r="Q25" s="965"/>
      <c r="R25" s="878"/>
      <c r="S25" s="878"/>
      <c r="T25" s="966"/>
      <c r="U25" s="967"/>
      <c r="V25" s="880" t="s">
        <v>421</v>
      </c>
      <c r="W25" s="8" t="s">
        <v>421</v>
      </c>
      <c r="X25" s="949" t="s">
        <v>421</v>
      </c>
      <c r="Y25" s="949" t="s">
        <v>421</v>
      </c>
      <c r="Z25" s="880" t="s">
        <v>421</v>
      </c>
      <c r="AA25" s="8" t="s">
        <v>421</v>
      </c>
      <c r="AB25" s="949" t="s">
        <v>421</v>
      </c>
      <c r="AC25" s="961" t="s">
        <v>421</v>
      </c>
      <c r="AD25" s="239" t="s">
        <v>292</v>
      </c>
      <c r="AE25" s="241" t="s">
        <v>115</v>
      </c>
      <c r="AF25" s="241"/>
      <c r="AG25" s="240" t="s">
        <v>69</v>
      </c>
      <c r="AH25" s="255" t="s">
        <v>134</v>
      </c>
      <c r="AI25" s="490" t="s">
        <v>421</v>
      </c>
      <c r="AJ25" s="491" t="s">
        <v>421</v>
      </c>
      <c r="AK25" s="490" t="s">
        <v>421</v>
      </c>
      <c r="AL25" s="492" t="s">
        <v>421</v>
      </c>
      <c r="AM25" s="490" t="s">
        <v>421</v>
      </c>
      <c r="AN25" s="492" t="s">
        <v>421</v>
      </c>
      <c r="AO25" s="490" t="s">
        <v>421</v>
      </c>
      <c r="AP25" s="493" t="s">
        <v>421</v>
      </c>
      <c r="AS25" s="970" t="s">
        <v>115</v>
      </c>
      <c r="AT25" s="175"/>
      <c r="AU25" s="963" t="s">
        <v>69</v>
      </c>
      <c r="AV25" s="193" t="s">
        <v>141</v>
      </c>
      <c r="AW25" s="504">
        <f t="shared" si="3"/>
        <v>325.84539179643656</v>
      </c>
      <c r="AX25" s="498">
        <f t="shared" si="0"/>
        <v>409.43279979008133</v>
      </c>
      <c r="AY25" s="498">
        <f t="shared" si="1"/>
        <v>658.307761667375</v>
      </c>
      <c r="AZ25" s="1101">
        <f t="shared" si="2"/>
        <v>593.9752459480502</v>
      </c>
      <c r="BA25" s="1108" t="str">
        <f t="shared" si="4"/>
        <v>ACCEPT</v>
      </c>
      <c r="BB25" s="1109" t="str">
        <f t="shared" si="5"/>
        <v>ACCEPT</v>
      </c>
    </row>
    <row r="26" spans="1:54" ht="18">
      <c r="A26" s="545"/>
      <c r="B26" s="546" t="s">
        <v>325</v>
      </c>
      <c r="C26" s="547"/>
      <c r="D26" s="551" t="s">
        <v>116</v>
      </c>
      <c r="E26" s="549" t="s">
        <v>134</v>
      </c>
      <c r="F26" s="300">
        <v>8.774</v>
      </c>
      <c r="G26" s="300">
        <v>18501.73</v>
      </c>
      <c r="H26" s="300">
        <v>18.922</v>
      </c>
      <c r="I26" s="300">
        <v>27460.049</v>
      </c>
      <c r="J26" s="300">
        <v>20.610999999999997</v>
      </c>
      <c r="K26" s="300">
        <v>22789.366</v>
      </c>
      <c r="L26" s="300">
        <v>4.539</v>
      </c>
      <c r="M26" s="300">
        <v>6979.374</v>
      </c>
      <c r="N26" s="876"/>
      <c r="O26" s="877"/>
      <c r="P26" s="964"/>
      <c r="Q26" s="965"/>
      <c r="R26" s="878"/>
      <c r="S26" s="878"/>
      <c r="T26" s="966"/>
      <c r="U26" s="967"/>
      <c r="V26" s="880" t="s">
        <v>421</v>
      </c>
      <c r="W26" s="8" t="s">
        <v>421</v>
      </c>
      <c r="X26" s="949" t="s">
        <v>421</v>
      </c>
      <c r="Y26" s="949" t="s">
        <v>421</v>
      </c>
      <c r="Z26" s="880" t="s">
        <v>421</v>
      </c>
      <c r="AA26" s="8" t="s">
        <v>421</v>
      </c>
      <c r="AB26" s="949" t="s">
        <v>421</v>
      </c>
      <c r="AC26" s="961" t="s">
        <v>421</v>
      </c>
      <c r="AD26" s="174"/>
      <c r="AE26" s="173" t="s">
        <v>325</v>
      </c>
      <c r="AF26" s="175"/>
      <c r="AG26" s="248" t="s">
        <v>116</v>
      </c>
      <c r="AH26" s="244" t="s">
        <v>134</v>
      </c>
      <c r="AI26" s="494" t="s">
        <v>421</v>
      </c>
      <c r="AJ26" s="500" t="s">
        <v>421</v>
      </c>
      <c r="AK26" s="499" t="s">
        <v>421</v>
      </c>
      <c r="AL26" s="501" t="s">
        <v>421</v>
      </c>
      <c r="AM26" s="499" t="s">
        <v>421</v>
      </c>
      <c r="AN26" s="501" t="s">
        <v>421</v>
      </c>
      <c r="AO26" s="499" t="s">
        <v>421</v>
      </c>
      <c r="AP26" s="502" t="s">
        <v>421</v>
      </c>
      <c r="AS26" s="962" t="s">
        <v>325</v>
      </c>
      <c r="AT26" s="175"/>
      <c r="AU26" s="247" t="s">
        <v>116</v>
      </c>
      <c r="AV26" s="193" t="s">
        <v>141</v>
      </c>
      <c r="AW26" s="504">
        <f t="shared" si="3"/>
        <v>2108.6995669022112</v>
      </c>
      <c r="AX26" s="504">
        <f t="shared" si="0"/>
        <v>1451.2233907620757</v>
      </c>
      <c r="AY26" s="504">
        <f t="shared" si="1"/>
        <v>1105.6894861966914</v>
      </c>
      <c r="AZ26" s="1102">
        <f t="shared" si="2"/>
        <v>1537.645736946464</v>
      </c>
      <c r="BA26" s="1108" t="str">
        <f t="shared" si="4"/>
        <v>ACCEPT</v>
      </c>
      <c r="BB26" s="1109" t="str">
        <f t="shared" si="5"/>
        <v>ACCEPT</v>
      </c>
    </row>
    <row r="27" spans="1:54" ht="18">
      <c r="A27" s="545"/>
      <c r="B27" s="550"/>
      <c r="C27" s="547" t="s">
        <v>83</v>
      </c>
      <c r="D27" s="558" t="s">
        <v>113</v>
      </c>
      <c r="E27" s="549" t="s">
        <v>134</v>
      </c>
      <c r="F27" s="297">
        <v>5.946</v>
      </c>
      <c r="G27" s="297">
        <v>10808.9</v>
      </c>
      <c r="H27" s="297">
        <v>6.969</v>
      </c>
      <c r="I27" s="298">
        <v>14365.184</v>
      </c>
      <c r="J27" s="297">
        <v>12.29</v>
      </c>
      <c r="K27" s="297">
        <v>14135.254</v>
      </c>
      <c r="L27" s="297">
        <v>3.709</v>
      </c>
      <c r="M27" s="299">
        <v>5834.283</v>
      </c>
      <c r="N27" s="876"/>
      <c r="O27" s="877"/>
      <c r="P27" s="964"/>
      <c r="Q27" s="965"/>
      <c r="R27" s="878"/>
      <c r="S27" s="878"/>
      <c r="T27" s="966"/>
      <c r="U27" s="967"/>
      <c r="V27" s="880" t="s">
        <v>421</v>
      </c>
      <c r="W27" s="8" t="s">
        <v>421</v>
      </c>
      <c r="X27" s="949" t="s">
        <v>421</v>
      </c>
      <c r="Y27" s="949" t="s">
        <v>421</v>
      </c>
      <c r="Z27" s="880" t="s">
        <v>421</v>
      </c>
      <c r="AA27" s="8" t="s">
        <v>421</v>
      </c>
      <c r="AB27" s="949" t="s">
        <v>421</v>
      </c>
      <c r="AC27" s="961" t="s">
        <v>421</v>
      </c>
      <c r="AD27" s="174"/>
      <c r="AE27" s="246"/>
      <c r="AF27" s="175" t="s">
        <v>83</v>
      </c>
      <c r="AG27" s="257" t="s">
        <v>113</v>
      </c>
      <c r="AH27" s="244" t="s">
        <v>134</v>
      </c>
      <c r="AI27" s="499"/>
      <c r="AJ27" s="500"/>
      <c r="AK27" s="499"/>
      <c r="AL27" s="501"/>
      <c r="AM27" s="499"/>
      <c r="AN27" s="501"/>
      <c r="AO27" s="499"/>
      <c r="AP27" s="502"/>
      <c r="AS27" s="968"/>
      <c r="AT27" s="175" t="s">
        <v>83</v>
      </c>
      <c r="AU27" s="256" t="s">
        <v>113</v>
      </c>
      <c r="AV27" s="193" t="s">
        <v>141</v>
      </c>
      <c r="AW27" s="504">
        <f t="shared" si="3"/>
        <v>1817.8439286915573</v>
      </c>
      <c r="AX27" s="504">
        <f t="shared" si="0"/>
        <v>2061.2977471660206</v>
      </c>
      <c r="AY27" s="504">
        <f t="shared" si="1"/>
        <v>1150.1427176566315</v>
      </c>
      <c r="AZ27" s="1102">
        <f t="shared" si="2"/>
        <v>1573.0070099757347</v>
      </c>
      <c r="BA27" s="1108" t="str">
        <f t="shared" si="4"/>
        <v>ACCEPT</v>
      </c>
      <c r="BB27" s="1109" t="str">
        <f t="shared" si="5"/>
        <v>ACCEPT</v>
      </c>
    </row>
    <row r="28" spans="1:54" ht="18">
      <c r="A28" s="545"/>
      <c r="B28" s="552"/>
      <c r="C28" s="547" t="s">
        <v>86</v>
      </c>
      <c r="D28" s="559" t="s">
        <v>114</v>
      </c>
      <c r="E28" s="554" t="s">
        <v>134</v>
      </c>
      <c r="F28" s="297">
        <v>2.828</v>
      </c>
      <c r="G28" s="297">
        <v>7692.83</v>
      </c>
      <c r="H28" s="297">
        <v>11.953</v>
      </c>
      <c r="I28" s="298">
        <v>13094.865</v>
      </c>
      <c r="J28" s="297">
        <v>8.321</v>
      </c>
      <c r="K28" s="297">
        <v>8654.112</v>
      </c>
      <c r="L28" s="297">
        <v>0.83</v>
      </c>
      <c r="M28" s="299">
        <v>1145.091</v>
      </c>
      <c r="N28" s="876"/>
      <c r="O28" s="877"/>
      <c r="P28" s="964"/>
      <c r="Q28" s="965"/>
      <c r="R28" s="878"/>
      <c r="S28" s="878"/>
      <c r="T28" s="966"/>
      <c r="U28" s="967"/>
      <c r="V28" s="880" t="s">
        <v>421</v>
      </c>
      <c r="W28" s="8" t="s">
        <v>421</v>
      </c>
      <c r="X28" s="949" t="s">
        <v>421</v>
      </c>
      <c r="Y28" s="949" t="s">
        <v>421</v>
      </c>
      <c r="Z28" s="880" t="s">
        <v>421</v>
      </c>
      <c r="AA28" s="8" t="s">
        <v>421</v>
      </c>
      <c r="AB28" s="949" t="s">
        <v>421</v>
      </c>
      <c r="AC28" s="961" t="s">
        <v>421</v>
      </c>
      <c r="AD28" s="174"/>
      <c r="AE28" s="249"/>
      <c r="AF28" s="175" t="s">
        <v>86</v>
      </c>
      <c r="AG28" s="258" t="s">
        <v>114</v>
      </c>
      <c r="AH28" s="251" t="s">
        <v>134</v>
      </c>
      <c r="AI28" s="499"/>
      <c r="AJ28" s="500"/>
      <c r="AK28" s="499"/>
      <c r="AL28" s="501"/>
      <c r="AM28" s="499"/>
      <c r="AN28" s="501"/>
      <c r="AO28" s="499"/>
      <c r="AP28" s="502"/>
      <c r="AS28" s="969"/>
      <c r="AT28" s="175" t="s">
        <v>86</v>
      </c>
      <c r="AU28" s="258" t="s">
        <v>114</v>
      </c>
      <c r="AV28" s="193" t="s">
        <v>141</v>
      </c>
      <c r="AW28" s="504">
        <f t="shared" si="3"/>
        <v>2720.236916548798</v>
      </c>
      <c r="AX28" s="504">
        <f t="shared" si="0"/>
        <v>1095.5295741654816</v>
      </c>
      <c r="AY28" s="504">
        <f t="shared" si="1"/>
        <v>1040.0326883788005</v>
      </c>
      <c r="AZ28" s="1102">
        <f t="shared" si="2"/>
        <v>1379.6277108433735</v>
      </c>
      <c r="BA28" s="1108" t="str">
        <f t="shared" si="4"/>
        <v>CHECK</v>
      </c>
      <c r="BB28" s="1109" t="str">
        <f t="shared" si="5"/>
        <v>ACCEPT</v>
      </c>
    </row>
    <row r="29" spans="1:54" ht="18">
      <c r="A29" s="545"/>
      <c r="B29" s="546" t="s">
        <v>0</v>
      </c>
      <c r="C29" s="547"/>
      <c r="D29" s="551" t="s">
        <v>117</v>
      </c>
      <c r="E29" s="549" t="s">
        <v>134</v>
      </c>
      <c r="F29" s="294">
        <v>45.741</v>
      </c>
      <c r="G29" s="294">
        <v>10655.74</v>
      </c>
      <c r="H29" s="294">
        <v>24.074</v>
      </c>
      <c r="I29" s="294">
        <v>12916.198999999999</v>
      </c>
      <c r="J29" s="294">
        <v>25.9</v>
      </c>
      <c r="K29" s="294">
        <v>18442.761</v>
      </c>
      <c r="L29" s="294">
        <v>7.016</v>
      </c>
      <c r="M29" s="294">
        <v>5650.053</v>
      </c>
      <c r="N29" s="876"/>
      <c r="O29" s="877"/>
      <c r="P29" s="964"/>
      <c r="Q29" s="965"/>
      <c r="R29" s="878"/>
      <c r="S29" s="878"/>
      <c r="T29" s="966"/>
      <c r="U29" s="967"/>
      <c r="V29" s="880" t="s">
        <v>421</v>
      </c>
      <c r="W29" s="8" t="s">
        <v>421</v>
      </c>
      <c r="X29" s="949" t="s">
        <v>421</v>
      </c>
      <c r="Y29" s="949" t="s">
        <v>421</v>
      </c>
      <c r="Z29" s="880" t="s">
        <v>421</v>
      </c>
      <c r="AA29" s="8" t="s">
        <v>421</v>
      </c>
      <c r="AB29" s="949" t="s">
        <v>421</v>
      </c>
      <c r="AC29" s="961" t="s">
        <v>421</v>
      </c>
      <c r="AD29" s="174"/>
      <c r="AE29" s="173" t="s">
        <v>0</v>
      </c>
      <c r="AF29" s="175"/>
      <c r="AG29" s="248" t="s">
        <v>117</v>
      </c>
      <c r="AH29" s="244" t="s">
        <v>134</v>
      </c>
      <c r="AI29" s="494" t="s">
        <v>421</v>
      </c>
      <c r="AJ29" s="495" t="s">
        <v>421</v>
      </c>
      <c r="AK29" s="494" t="s">
        <v>421</v>
      </c>
      <c r="AL29" s="496" t="s">
        <v>421</v>
      </c>
      <c r="AM29" s="494" t="s">
        <v>421</v>
      </c>
      <c r="AN29" s="496" t="s">
        <v>421</v>
      </c>
      <c r="AO29" s="494" t="s">
        <v>421</v>
      </c>
      <c r="AP29" s="497" t="s">
        <v>421</v>
      </c>
      <c r="AS29" s="962" t="s">
        <v>0</v>
      </c>
      <c r="AT29" s="175"/>
      <c r="AU29" s="247" t="s">
        <v>117</v>
      </c>
      <c r="AV29" s="193" t="s">
        <v>141</v>
      </c>
      <c r="AW29" s="498">
        <f t="shared" si="3"/>
        <v>232.95817756498545</v>
      </c>
      <c r="AX29" s="498">
        <f t="shared" si="0"/>
        <v>536.520686217496</v>
      </c>
      <c r="AY29" s="498">
        <f t="shared" si="1"/>
        <v>712.0757142857143</v>
      </c>
      <c r="AZ29" s="1101">
        <f t="shared" si="2"/>
        <v>805.3097206385405</v>
      </c>
      <c r="BA29" s="1108" t="str">
        <f t="shared" si="4"/>
        <v>CHECK</v>
      </c>
      <c r="BB29" s="1109" t="str">
        <f t="shared" si="5"/>
        <v>ACCEPT</v>
      </c>
    </row>
    <row r="30" spans="1:54" ht="18">
      <c r="A30" s="545"/>
      <c r="B30" s="550"/>
      <c r="C30" s="547" t="s">
        <v>84</v>
      </c>
      <c r="D30" s="558" t="s">
        <v>113</v>
      </c>
      <c r="E30" s="549" t="s">
        <v>134</v>
      </c>
      <c r="F30" s="297">
        <v>17.018</v>
      </c>
      <c r="G30" s="297">
        <v>6278.54</v>
      </c>
      <c r="H30" s="297">
        <v>7.041</v>
      </c>
      <c r="I30" s="298">
        <v>3474.864</v>
      </c>
      <c r="J30" s="297">
        <v>13.427</v>
      </c>
      <c r="K30" s="297">
        <v>8863.42</v>
      </c>
      <c r="L30" s="297">
        <v>2.554</v>
      </c>
      <c r="M30" s="299">
        <v>1477.598</v>
      </c>
      <c r="N30" s="876"/>
      <c r="O30" s="877"/>
      <c r="P30" s="964"/>
      <c r="Q30" s="965"/>
      <c r="R30" s="878"/>
      <c r="S30" s="878"/>
      <c r="T30" s="966"/>
      <c r="U30" s="967"/>
      <c r="V30" s="880" t="s">
        <v>421</v>
      </c>
      <c r="W30" s="8" t="s">
        <v>421</v>
      </c>
      <c r="X30" s="949" t="s">
        <v>421</v>
      </c>
      <c r="Y30" s="949" t="s">
        <v>421</v>
      </c>
      <c r="Z30" s="880" t="s">
        <v>421</v>
      </c>
      <c r="AA30" s="8" t="s">
        <v>421</v>
      </c>
      <c r="AB30" s="949" t="s">
        <v>421</v>
      </c>
      <c r="AC30" s="961" t="s">
        <v>421</v>
      </c>
      <c r="AD30" s="174"/>
      <c r="AE30" s="246"/>
      <c r="AF30" s="175" t="s">
        <v>84</v>
      </c>
      <c r="AG30" s="257" t="s">
        <v>113</v>
      </c>
      <c r="AH30" s="244" t="s">
        <v>134</v>
      </c>
      <c r="AI30" s="499"/>
      <c r="AJ30" s="500"/>
      <c r="AK30" s="499"/>
      <c r="AL30" s="501"/>
      <c r="AM30" s="499"/>
      <c r="AN30" s="501"/>
      <c r="AO30" s="499"/>
      <c r="AP30" s="502"/>
      <c r="AS30" s="968"/>
      <c r="AT30" s="175" t="s">
        <v>84</v>
      </c>
      <c r="AU30" s="256" t="s">
        <v>113</v>
      </c>
      <c r="AV30" s="193" t="s">
        <v>141</v>
      </c>
      <c r="AW30" s="504">
        <f t="shared" si="3"/>
        <v>368.93524503466915</v>
      </c>
      <c r="AX30" s="504">
        <f t="shared" si="0"/>
        <v>493.5185342991052</v>
      </c>
      <c r="AY30" s="504">
        <f t="shared" si="1"/>
        <v>660.1191628807627</v>
      </c>
      <c r="AZ30" s="1102">
        <f t="shared" si="2"/>
        <v>578.5426781519186</v>
      </c>
      <c r="BA30" s="1108" t="str">
        <f t="shared" si="4"/>
        <v>ACCEPT</v>
      </c>
      <c r="BB30" s="1109" t="str">
        <f t="shared" si="5"/>
        <v>ACCEPT</v>
      </c>
    </row>
    <row r="31" spans="1:54" ht="18">
      <c r="A31" s="545"/>
      <c r="B31" s="552"/>
      <c r="C31" s="547" t="s">
        <v>87</v>
      </c>
      <c r="D31" s="559" t="s">
        <v>114</v>
      </c>
      <c r="E31" s="554" t="s">
        <v>134</v>
      </c>
      <c r="F31" s="297">
        <v>28.723</v>
      </c>
      <c r="G31" s="297">
        <v>4377.2</v>
      </c>
      <c r="H31" s="297">
        <v>17.033</v>
      </c>
      <c r="I31" s="298">
        <v>9441.335</v>
      </c>
      <c r="J31" s="297">
        <v>12.473</v>
      </c>
      <c r="K31" s="297">
        <v>9579.341</v>
      </c>
      <c r="L31" s="297">
        <v>4.462</v>
      </c>
      <c r="M31" s="299">
        <v>4172.455</v>
      </c>
      <c r="N31" s="876"/>
      <c r="O31" s="877"/>
      <c r="P31" s="964"/>
      <c r="Q31" s="965"/>
      <c r="R31" s="878"/>
      <c r="S31" s="878"/>
      <c r="T31" s="966"/>
      <c r="U31" s="967"/>
      <c r="V31" s="880" t="s">
        <v>421</v>
      </c>
      <c r="W31" s="8" t="s">
        <v>421</v>
      </c>
      <c r="X31" s="949" t="s">
        <v>421</v>
      </c>
      <c r="Y31" s="949" t="s">
        <v>421</v>
      </c>
      <c r="Z31" s="880" t="s">
        <v>421</v>
      </c>
      <c r="AA31" s="8" t="s">
        <v>421</v>
      </c>
      <c r="AB31" s="949" t="s">
        <v>421</v>
      </c>
      <c r="AC31" s="961" t="s">
        <v>421</v>
      </c>
      <c r="AD31" s="174"/>
      <c r="AE31" s="249"/>
      <c r="AF31" s="175" t="s">
        <v>87</v>
      </c>
      <c r="AG31" s="258" t="s">
        <v>114</v>
      </c>
      <c r="AH31" s="251" t="s">
        <v>134</v>
      </c>
      <c r="AI31" s="499"/>
      <c r="AJ31" s="500"/>
      <c r="AK31" s="499"/>
      <c r="AL31" s="501"/>
      <c r="AM31" s="499"/>
      <c r="AN31" s="501"/>
      <c r="AO31" s="499"/>
      <c r="AP31" s="502"/>
      <c r="AS31" s="969"/>
      <c r="AT31" s="175" t="s">
        <v>87</v>
      </c>
      <c r="AU31" s="258" t="s">
        <v>114</v>
      </c>
      <c r="AV31" s="193" t="s">
        <v>141</v>
      </c>
      <c r="AW31" s="504">
        <f t="shared" si="3"/>
        <v>152.39355220554955</v>
      </c>
      <c r="AX31" s="504">
        <f t="shared" si="0"/>
        <v>554.2966594258204</v>
      </c>
      <c r="AY31" s="504">
        <f t="shared" si="1"/>
        <v>768.0061733344023</v>
      </c>
      <c r="AZ31" s="1102">
        <f t="shared" si="2"/>
        <v>935.108695652174</v>
      </c>
      <c r="BA31" s="1108" t="str">
        <f t="shared" si="4"/>
        <v>CHECK</v>
      </c>
      <c r="BB31" s="1109" t="str">
        <f t="shared" si="5"/>
        <v>ACCEPT</v>
      </c>
    </row>
    <row r="32" spans="1:54" ht="18">
      <c r="A32" s="545"/>
      <c r="B32" s="546" t="s">
        <v>1</v>
      </c>
      <c r="C32" s="547"/>
      <c r="D32" s="551" t="s">
        <v>118</v>
      </c>
      <c r="E32" s="549" t="s">
        <v>134</v>
      </c>
      <c r="F32" s="300">
        <v>20.616</v>
      </c>
      <c r="G32" s="300">
        <v>3622.14</v>
      </c>
      <c r="H32" s="300">
        <v>37.333</v>
      </c>
      <c r="I32" s="300">
        <v>6591.826</v>
      </c>
      <c r="J32" s="300">
        <v>0.132</v>
      </c>
      <c r="K32" s="300">
        <v>85.946</v>
      </c>
      <c r="L32" s="300">
        <v>0.0015999999999999999</v>
      </c>
      <c r="M32" s="300">
        <v>1.2229999999999999</v>
      </c>
      <c r="N32" s="876"/>
      <c r="O32" s="877"/>
      <c r="P32" s="964"/>
      <c r="Q32" s="965"/>
      <c r="R32" s="878"/>
      <c r="S32" s="878"/>
      <c r="T32" s="966"/>
      <c r="U32" s="967"/>
      <c r="V32" s="880" t="s">
        <v>421</v>
      </c>
      <c r="W32" s="8" t="s">
        <v>421</v>
      </c>
      <c r="X32" s="949" t="s">
        <v>421</v>
      </c>
      <c r="Y32" s="949" t="s">
        <v>421</v>
      </c>
      <c r="Z32" s="880" t="s">
        <v>421</v>
      </c>
      <c r="AA32" s="8" t="s">
        <v>421</v>
      </c>
      <c r="AB32" s="949" t="s">
        <v>421</v>
      </c>
      <c r="AC32" s="961" t="s">
        <v>421</v>
      </c>
      <c r="AD32" s="174"/>
      <c r="AE32" s="173" t="s">
        <v>1</v>
      </c>
      <c r="AF32" s="175"/>
      <c r="AG32" s="248" t="s">
        <v>118</v>
      </c>
      <c r="AH32" s="244" t="s">
        <v>134</v>
      </c>
      <c r="AI32" s="494" t="s">
        <v>421</v>
      </c>
      <c r="AJ32" s="500" t="s">
        <v>421</v>
      </c>
      <c r="AK32" s="499" t="s">
        <v>421</v>
      </c>
      <c r="AL32" s="501" t="s">
        <v>421</v>
      </c>
      <c r="AM32" s="499" t="s">
        <v>421</v>
      </c>
      <c r="AN32" s="501" t="s">
        <v>421</v>
      </c>
      <c r="AO32" s="499" t="s">
        <v>421</v>
      </c>
      <c r="AP32" s="502" t="s">
        <v>421</v>
      </c>
      <c r="AS32" s="962" t="s">
        <v>1</v>
      </c>
      <c r="AT32" s="175"/>
      <c r="AU32" s="247" t="s">
        <v>118</v>
      </c>
      <c r="AV32" s="193" t="s">
        <v>141</v>
      </c>
      <c r="AW32" s="504">
        <f t="shared" si="3"/>
        <v>175.69557625145518</v>
      </c>
      <c r="AX32" s="504">
        <f t="shared" si="0"/>
        <v>176.5683443602175</v>
      </c>
      <c r="AY32" s="504">
        <f t="shared" si="1"/>
        <v>651.1060606060605</v>
      </c>
      <c r="AZ32" s="1102">
        <f t="shared" si="2"/>
        <v>764.375</v>
      </c>
      <c r="BA32" s="1108" t="str">
        <f t="shared" si="4"/>
        <v>ACCEPT</v>
      </c>
      <c r="BB32" s="1109" t="str">
        <f t="shared" si="5"/>
        <v>ACCEPT</v>
      </c>
    </row>
    <row r="33" spans="1:54" ht="18">
      <c r="A33" s="545"/>
      <c r="B33" s="550"/>
      <c r="C33" s="547" t="s">
        <v>85</v>
      </c>
      <c r="D33" s="558" t="s">
        <v>113</v>
      </c>
      <c r="E33" s="549" t="s">
        <v>134</v>
      </c>
      <c r="F33" s="297">
        <v>0</v>
      </c>
      <c r="G33" s="297">
        <v>0</v>
      </c>
      <c r="H33" s="297">
        <v>0</v>
      </c>
      <c r="I33" s="298">
        <v>0</v>
      </c>
      <c r="J33" s="297">
        <v>0.021</v>
      </c>
      <c r="K33" s="297">
        <v>6.679</v>
      </c>
      <c r="L33" s="297">
        <v>0.0006</v>
      </c>
      <c r="M33" s="299">
        <v>0.514</v>
      </c>
      <c r="N33" s="876"/>
      <c r="O33" s="877"/>
      <c r="P33" s="964"/>
      <c r="Q33" s="965"/>
      <c r="R33" s="878"/>
      <c r="S33" s="878"/>
      <c r="T33" s="966"/>
      <c r="U33" s="967"/>
      <c r="V33" s="880" t="s">
        <v>421</v>
      </c>
      <c r="W33" s="8" t="s">
        <v>421</v>
      </c>
      <c r="X33" s="949" t="s">
        <v>421</v>
      </c>
      <c r="Y33" s="949" t="s">
        <v>421</v>
      </c>
      <c r="Z33" s="880" t="s">
        <v>421</v>
      </c>
      <c r="AA33" s="8" t="s">
        <v>421</v>
      </c>
      <c r="AB33" s="949" t="s">
        <v>421</v>
      </c>
      <c r="AC33" s="961" t="s">
        <v>421</v>
      </c>
      <c r="AD33" s="174"/>
      <c r="AE33" s="246"/>
      <c r="AF33" s="175" t="s">
        <v>85</v>
      </c>
      <c r="AG33" s="257" t="s">
        <v>113</v>
      </c>
      <c r="AH33" s="244" t="s">
        <v>134</v>
      </c>
      <c r="AI33" s="499"/>
      <c r="AJ33" s="500"/>
      <c r="AK33" s="499"/>
      <c r="AL33" s="501"/>
      <c r="AM33" s="499"/>
      <c r="AN33" s="501"/>
      <c r="AO33" s="499"/>
      <c r="AP33" s="502"/>
      <c r="AS33" s="968"/>
      <c r="AT33" s="175" t="s">
        <v>85</v>
      </c>
      <c r="AU33" s="256" t="s">
        <v>113</v>
      </c>
      <c r="AV33" s="193" t="s">
        <v>141</v>
      </c>
      <c r="AW33" s="504" t="str">
        <f t="shared" si="3"/>
        <v>0</v>
      </c>
      <c r="AX33" s="504" t="str">
        <f t="shared" si="0"/>
        <v>0</v>
      </c>
      <c r="AY33" s="504">
        <f t="shared" si="1"/>
        <v>318.04761904761904</v>
      </c>
      <c r="AZ33" s="1102">
        <f t="shared" si="2"/>
        <v>856.6666666666667</v>
      </c>
      <c r="BA33" s="1108" t="str">
        <f t="shared" si="4"/>
        <v>CHECK</v>
      </c>
      <c r="BB33" s="1109" t="str">
        <f t="shared" si="5"/>
        <v>CHECK</v>
      </c>
    </row>
    <row r="34" spans="1:54" ht="18">
      <c r="A34" s="545"/>
      <c r="B34" s="550"/>
      <c r="C34" s="547" t="s">
        <v>88</v>
      </c>
      <c r="D34" s="559" t="s">
        <v>114</v>
      </c>
      <c r="E34" s="554" t="s">
        <v>134</v>
      </c>
      <c r="F34" s="297">
        <v>20.616</v>
      </c>
      <c r="G34" s="297">
        <v>3622.14</v>
      </c>
      <c r="H34" s="297">
        <v>37.333</v>
      </c>
      <c r="I34" s="298">
        <v>6591.826</v>
      </c>
      <c r="J34" s="297">
        <v>0.111</v>
      </c>
      <c r="K34" s="297">
        <v>79.267</v>
      </c>
      <c r="L34" s="297">
        <v>0.001</v>
      </c>
      <c r="M34" s="299">
        <v>0.709</v>
      </c>
      <c r="N34" s="876"/>
      <c r="O34" s="877"/>
      <c r="P34" s="964"/>
      <c r="Q34" s="965"/>
      <c r="R34" s="878"/>
      <c r="S34" s="878"/>
      <c r="T34" s="966"/>
      <c r="U34" s="967"/>
      <c r="V34" s="880" t="s">
        <v>421</v>
      </c>
      <c r="W34" s="8" t="s">
        <v>421</v>
      </c>
      <c r="X34" s="949" t="s">
        <v>421</v>
      </c>
      <c r="Y34" s="949" t="s">
        <v>421</v>
      </c>
      <c r="Z34" s="880" t="s">
        <v>421</v>
      </c>
      <c r="AA34" s="8" t="s">
        <v>421</v>
      </c>
      <c r="AB34" s="949" t="s">
        <v>421</v>
      </c>
      <c r="AC34" s="961" t="s">
        <v>421</v>
      </c>
      <c r="AD34" s="174"/>
      <c r="AE34" s="246"/>
      <c r="AF34" s="175" t="s">
        <v>88</v>
      </c>
      <c r="AG34" s="258" t="s">
        <v>114</v>
      </c>
      <c r="AH34" s="251" t="s">
        <v>134</v>
      </c>
      <c r="AI34" s="499"/>
      <c r="AJ34" s="500"/>
      <c r="AK34" s="499"/>
      <c r="AL34" s="501"/>
      <c r="AM34" s="499"/>
      <c r="AN34" s="501"/>
      <c r="AO34" s="499"/>
      <c r="AP34" s="502"/>
      <c r="AS34" s="968"/>
      <c r="AT34" s="175" t="s">
        <v>88</v>
      </c>
      <c r="AU34" s="258" t="s">
        <v>114</v>
      </c>
      <c r="AV34" s="193" t="s">
        <v>141</v>
      </c>
      <c r="AW34" s="504">
        <f t="shared" si="3"/>
        <v>175.69557625145518</v>
      </c>
      <c r="AX34" s="504">
        <f t="shared" si="0"/>
        <v>176.5683443602175</v>
      </c>
      <c r="AY34" s="504">
        <f t="shared" si="1"/>
        <v>714.1171171171171</v>
      </c>
      <c r="AZ34" s="1102">
        <f t="shared" si="2"/>
        <v>709</v>
      </c>
      <c r="BA34" s="1108" t="str">
        <f t="shared" si="4"/>
        <v>ACCEPT</v>
      </c>
      <c r="BB34" s="1109" t="str">
        <f t="shared" si="5"/>
        <v>ACCEPT</v>
      </c>
    </row>
    <row r="35" spans="1:54" ht="18">
      <c r="A35" s="545"/>
      <c r="B35" s="550"/>
      <c r="C35" s="547" t="s">
        <v>119</v>
      </c>
      <c r="D35" s="560" t="s">
        <v>120</v>
      </c>
      <c r="E35" s="561" t="s">
        <v>134</v>
      </c>
      <c r="F35" s="300">
        <v>46.63</v>
      </c>
      <c r="G35" s="300">
        <v>8436.731</v>
      </c>
      <c r="H35" s="300">
        <v>46.548</v>
      </c>
      <c r="I35" s="301">
        <v>8409.153</v>
      </c>
      <c r="J35" s="300">
        <v>23.181</v>
      </c>
      <c r="K35" s="300">
        <v>4572.53</v>
      </c>
      <c r="L35" s="300">
        <v>18.319</v>
      </c>
      <c r="M35" s="302">
        <v>3758.507</v>
      </c>
      <c r="N35" s="876"/>
      <c r="O35" s="877"/>
      <c r="P35" s="964"/>
      <c r="Q35" s="965"/>
      <c r="R35" s="878"/>
      <c r="S35" s="878"/>
      <c r="T35" s="966"/>
      <c r="U35" s="967"/>
      <c r="V35" s="880" t="s">
        <v>421</v>
      </c>
      <c r="W35" s="8" t="s">
        <v>421</v>
      </c>
      <c r="X35" s="949" t="s">
        <v>421</v>
      </c>
      <c r="Y35" s="949" t="s">
        <v>421</v>
      </c>
      <c r="Z35" s="880" t="s">
        <v>421</v>
      </c>
      <c r="AA35" s="8" t="s">
        <v>421</v>
      </c>
      <c r="AB35" s="949" t="s">
        <v>421</v>
      </c>
      <c r="AC35" s="961" t="s">
        <v>421</v>
      </c>
      <c r="AD35" s="174"/>
      <c r="AE35" s="246"/>
      <c r="AF35" s="175" t="s">
        <v>119</v>
      </c>
      <c r="AG35" s="259" t="s">
        <v>65</v>
      </c>
      <c r="AH35" s="260" t="s">
        <v>134</v>
      </c>
      <c r="AI35" s="499"/>
      <c r="AJ35" s="500"/>
      <c r="AK35" s="499"/>
      <c r="AL35" s="501"/>
      <c r="AM35" s="499"/>
      <c r="AN35" s="501"/>
      <c r="AO35" s="499"/>
      <c r="AP35" s="502"/>
      <c r="AS35" s="968"/>
      <c r="AT35" s="175" t="s">
        <v>119</v>
      </c>
      <c r="AU35" s="259" t="s">
        <v>120</v>
      </c>
      <c r="AV35" s="193" t="s">
        <v>141</v>
      </c>
      <c r="AW35" s="504">
        <f t="shared" si="3"/>
        <v>180.92925155479304</v>
      </c>
      <c r="AX35" s="504">
        <f t="shared" si="0"/>
        <v>180.6555168857953</v>
      </c>
      <c r="AY35" s="504">
        <f t="shared" si="1"/>
        <v>197.2533540399465</v>
      </c>
      <c r="AZ35" s="1102">
        <f t="shared" si="2"/>
        <v>205.16987826846446</v>
      </c>
      <c r="BA35" s="1108" t="str">
        <f t="shared" si="4"/>
        <v>ACCEPT</v>
      </c>
      <c r="BB35" s="1109" t="str">
        <f t="shared" si="5"/>
        <v>ACCEPT</v>
      </c>
    </row>
    <row r="36" spans="1:54" ht="18">
      <c r="A36" s="562"/>
      <c r="B36" s="552"/>
      <c r="C36" s="547" t="s">
        <v>89</v>
      </c>
      <c r="D36" s="560" t="s">
        <v>121</v>
      </c>
      <c r="E36" s="561" t="s">
        <v>134</v>
      </c>
      <c r="F36" s="297">
        <v>0</v>
      </c>
      <c r="G36" s="297">
        <v>0</v>
      </c>
      <c r="H36" s="297">
        <v>0</v>
      </c>
      <c r="I36" s="298">
        <v>0</v>
      </c>
      <c r="J36" s="297">
        <v>0</v>
      </c>
      <c r="K36" s="297">
        <v>0</v>
      </c>
      <c r="L36" s="297">
        <v>0</v>
      </c>
      <c r="M36" s="299">
        <v>0</v>
      </c>
      <c r="N36" s="876"/>
      <c r="O36" s="877"/>
      <c r="P36" s="964"/>
      <c r="Q36" s="965"/>
      <c r="R36" s="878"/>
      <c r="S36" s="878"/>
      <c r="T36" s="966"/>
      <c r="U36" s="967"/>
      <c r="V36" s="880" t="s">
        <v>421</v>
      </c>
      <c r="W36" s="8" t="s">
        <v>421</v>
      </c>
      <c r="X36" s="949" t="s">
        <v>421</v>
      </c>
      <c r="Y36" s="949" t="s">
        <v>421</v>
      </c>
      <c r="Z36" s="880" t="s">
        <v>421</v>
      </c>
      <c r="AA36" s="8" t="s">
        <v>421</v>
      </c>
      <c r="AB36" s="949" t="s">
        <v>421</v>
      </c>
      <c r="AC36" s="961" t="s">
        <v>421</v>
      </c>
      <c r="AD36" s="261"/>
      <c r="AE36" s="249"/>
      <c r="AF36" s="175" t="s">
        <v>89</v>
      </c>
      <c r="AG36" s="259" t="s">
        <v>121</v>
      </c>
      <c r="AH36" s="260" t="s">
        <v>134</v>
      </c>
      <c r="AI36" s="499"/>
      <c r="AJ36" s="500"/>
      <c r="AK36" s="499"/>
      <c r="AL36" s="501"/>
      <c r="AM36" s="499"/>
      <c r="AN36" s="501"/>
      <c r="AO36" s="499"/>
      <c r="AP36" s="502"/>
      <c r="AS36" s="969"/>
      <c r="AT36" s="175" t="s">
        <v>89</v>
      </c>
      <c r="AU36" s="259" t="s">
        <v>121</v>
      </c>
      <c r="AV36" s="193" t="s">
        <v>141</v>
      </c>
      <c r="AW36" s="504" t="str">
        <f t="shared" si="3"/>
        <v>0</v>
      </c>
      <c r="AX36" s="504" t="str">
        <f t="shared" si="0"/>
        <v>0</v>
      </c>
      <c r="AY36" s="504" t="str">
        <f t="shared" si="1"/>
        <v>0</v>
      </c>
      <c r="AZ36" s="1102" t="str">
        <f t="shared" si="2"/>
        <v>0</v>
      </c>
      <c r="BA36" s="1108" t="str">
        <f t="shared" si="4"/>
        <v>CHECK</v>
      </c>
      <c r="BB36" s="1109" t="str">
        <f t="shared" si="5"/>
        <v>CHECK</v>
      </c>
    </row>
    <row r="37" spans="1:54" ht="18">
      <c r="A37" s="563" t="s">
        <v>227</v>
      </c>
      <c r="B37" s="564" t="s">
        <v>2</v>
      </c>
      <c r="C37" s="565"/>
      <c r="D37" s="566" t="s">
        <v>71</v>
      </c>
      <c r="E37" s="544" t="s">
        <v>134</v>
      </c>
      <c r="F37" s="291">
        <v>88.665</v>
      </c>
      <c r="G37" s="291">
        <v>58948.469</v>
      </c>
      <c r="H37" s="291">
        <v>240.861</v>
      </c>
      <c r="I37" s="292">
        <v>170377.908</v>
      </c>
      <c r="J37" s="291">
        <v>1935.656</v>
      </c>
      <c r="K37" s="291">
        <v>1676062.966</v>
      </c>
      <c r="L37" s="291">
        <v>1404.848</v>
      </c>
      <c r="M37" s="293">
        <v>1244591.78</v>
      </c>
      <c r="N37" s="876"/>
      <c r="O37" s="877"/>
      <c r="P37" s="964"/>
      <c r="Q37" s="971"/>
      <c r="R37" s="878"/>
      <c r="S37" s="878"/>
      <c r="T37" s="966"/>
      <c r="U37" s="967"/>
      <c r="V37" s="880" t="s">
        <v>421</v>
      </c>
      <c r="W37" s="8" t="s">
        <v>421</v>
      </c>
      <c r="X37" s="949" t="s">
        <v>421</v>
      </c>
      <c r="Y37" s="949" t="s">
        <v>421</v>
      </c>
      <c r="Z37" s="880" t="s">
        <v>421</v>
      </c>
      <c r="AA37" s="8" t="s">
        <v>421</v>
      </c>
      <c r="AB37" s="949" t="s">
        <v>421</v>
      </c>
      <c r="AC37" s="961" t="s">
        <v>421</v>
      </c>
      <c r="AD37" s="262" t="s">
        <v>227</v>
      </c>
      <c r="AE37" s="263" t="s">
        <v>2</v>
      </c>
      <c r="AF37" s="264"/>
      <c r="AG37" s="265" t="s">
        <v>71</v>
      </c>
      <c r="AH37" s="242" t="s">
        <v>134</v>
      </c>
      <c r="AI37" s="490" t="s">
        <v>421</v>
      </c>
      <c r="AJ37" s="492" t="s">
        <v>421</v>
      </c>
      <c r="AK37" s="490" t="s">
        <v>421</v>
      </c>
      <c r="AL37" s="492" t="s">
        <v>421</v>
      </c>
      <c r="AM37" s="490" t="s">
        <v>421</v>
      </c>
      <c r="AN37" s="492" t="s">
        <v>421</v>
      </c>
      <c r="AO37" s="490" t="s">
        <v>421</v>
      </c>
      <c r="AP37" s="493" t="s">
        <v>421</v>
      </c>
      <c r="AS37" s="972" t="s">
        <v>2</v>
      </c>
      <c r="AT37" s="973"/>
      <c r="AU37" s="974" t="s">
        <v>71</v>
      </c>
      <c r="AV37" s="193" t="s">
        <v>141</v>
      </c>
      <c r="AW37" s="498">
        <f t="shared" si="3"/>
        <v>664.8448542265832</v>
      </c>
      <c r="AX37" s="498">
        <f t="shared" si="0"/>
        <v>707.3702591951375</v>
      </c>
      <c r="AY37" s="498">
        <f t="shared" si="1"/>
        <v>865.8888593841054</v>
      </c>
      <c r="AZ37" s="1101">
        <f t="shared" si="2"/>
        <v>885.9262923818093</v>
      </c>
      <c r="BA37" s="1108" t="str">
        <f t="shared" si="4"/>
        <v>ACCEPT</v>
      </c>
      <c r="BB37" s="1109" t="str">
        <f t="shared" si="5"/>
        <v>ACCEPT</v>
      </c>
    </row>
    <row r="38" spans="1:54" ht="18">
      <c r="A38" s="545"/>
      <c r="B38" s="567" t="s">
        <v>3</v>
      </c>
      <c r="C38" s="568"/>
      <c r="D38" s="551" t="s">
        <v>122</v>
      </c>
      <c r="E38" s="549" t="s">
        <v>134</v>
      </c>
      <c r="F38" s="300">
        <v>78.097</v>
      </c>
      <c r="G38" s="300">
        <v>51347.958</v>
      </c>
      <c r="H38" s="300">
        <v>193.279</v>
      </c>
      <c r="I38" s="301">
        <v>125767.566</v>
      </c>
      <c r="J38" s="300">
        <v>1476.647</v>
      </c>
      <c r="K38" s="300">
        <v>1319930.081</v>
      </c>
      <c r="L38" s="300">
        <v>1012.642</v>
      </c>
      <c r="M38" s="302">
        <v>929712.343</v>
      </c>
      <c r="N38" s="876"/>
      <c r="O38" s="877"/>
      <c r="P38" s="964"/>
      <c r="Q38" s="975"/>
      <c r="R38" s="878"/>
      <c r="S38" s="878"/>
      <c r="T38" s="966"/>
      <c r="U38" s="967"/>
      <c r="V38" s="880" t="s">
        <v>421</v>
      </c>
      <c r="W38" s="8" t="s">
        <v>421</v>
      </c>
      <c r="X38" s="949" t="s">
        <v>421</v>
      </c>
      <c r="Y38" s="949" t="s">
        <v>421</v>
      </c>
      <c r="Z38" s="880" t="s">
        <v>421</v>
      </c>
      <c r="AA38" s="8" t="s">
        <v>421</v>
      </c>
      <c r="AB38" s="949" t="s">
        <v>421</v>
      </c>
      <c r="AC38" s="961" t="s">
        <v>421</v>
      </c>
      <c r="AD38" s="174"/>
      <c r="AE38" s="176" t="s">
        <v>3</v>
      </c>
      <c r="AF38" s="177"/>
      <c r="AG38" s="248" t="s">
        <v>122</v>
      </c>
      <c r="AH38" s="244" t="s">
        <v>134</v>
      </c>
      <c r="AI38" s="499"/>
      <c r="AJ38" s="501"/>
      <c r="AK38" s="499"/>
      <c r="AL38" s="501"/>
      <c r="AM38" s="499"/>
      <c r="AN38" s="501"/>
      <c r="AO38" s="499"/>
      <c r="AP38" s="502"/>
      <c r="AS38" s="976" t="s">
        <v>3</v>
      </c>
      <c r="AT38" s="177"/>
      <c r="AU38" s="247" t="s">
        <v>122</v>
      </c>
      <c r="AV38" s="193" t="s">
        <v>141</v>
      </c>
      <c r="AW38" s="504">
        <f t="shared" si="3"/>
        <v>657.4895066391795</v>
      </c>
      <c r="AX38" s="504">
        <f t="shared" si="0"/>
        <v>650.7047635801097</v>
      </c>
      <c r="AY38" s="504">
        <f t="shared" si="1"/>
        <v>893.8697474751922</v>
      </c>
      <c r="AZ38" s="1102">
        <f t="shared" si="2"/>
        <v>918.1056513555629</v>
      </c>
      <c r="BA38" s="1108" t="str">
        <f t="shared" si="4"/>
        <v>ACCEPT</v>
      </c>
      <c r="BB38" s="1109" t="str">
        <f t="shared" si="5"/>
        <v>ACCEPT</v>
      </c>
    </row>
    <row r="39" spans="1:54" ht="18">
      <c r="A39" s="545"/>
      <c r="B39" s="567" t="s">
        <v>3</v>
      </c>
      <c r="C39" s="569"/>
      <c r="D39" s="570" t="s">
        <v>123</v>
      </c>
      <c r="E39" s="571" t="s">
        <v>134</v>
      </c>
      <c r="F39" s="294">
        <v>10.567</v>
      </c>
      <c r="G39" s="294">
        <v>7600.511</v>
      </c>
      <c r="H39" s="294">
        <v>45.657</v>
      </c>
      <c r="I39" s="295">
        <v>42339.073</v>
      </c>
      <c r="J39" s="294">
        <v>459.007</v>
      </c>
      <c r="K39" s="294">
        <v>353132.885</v>
      </c>
      <c r="L39" s="294">
        <v>376.375</v>
      </c>
      <c r="M39" s="296">
        <v>291411.753</v>
      </c>
      <c r="N39" s="876"/>
      <c r="O39" s="877"/>
      <c r="P39" s="964"/>
      <c r="Q39" s="975"/>
      <c r="R39" s="878"/>
      <c r="S39" s="878"/>
      <c r="T39" s="966"/>
      <c r="U39" s="967"/>
      <c r="V39" s="880" t="s">
        <v>421</v>
      </c>
      <c r="W39" s="8" t="s">
        <v>421</v>
      </c>
      <c r="X39" s="949" t="s">
        <v>421</v>
      </c>
      <c r="Y39" s="949" t="s">
        <v>421</v>
      </c>
      <c r="Z39" s="880" t="s">
        <v>421</v>
      </c>
      <c r="AA39" s="8" t="s">
        <v>421</v>
      </c>
      <c r="AB39" s="949" t="s">
        <v>421</v>
      </c>
      <c r="AC39" s="961" t="s">
        <v>421</v>
      </c>
      <c r="AD39" s="174"/>
      <c r="AE39" s="176" t="s">
        <v>3</v>
      </c>
      <c r="AF39" s="266"/>
      <c r="AG39" s="269" t="s">
        <v>123</v>
      </c>
      <c r="AH39" s="268" t="s">
        <v>134</v>
      </c>
      <c r="AI39" s="494"/>
      <c r="AJ39" s="496"/>
      <c r="AK39" s="494"/>
      <c r="AL39" s="496"/>
      <c r="AM39" s="494"/>
      <c r="AN39" s="496"/>
      <c r="AO39" s="494"/>
      <c r="AP39" s="497"/>
      <c r="AS39" s="976" t="s">
        <v>3</v>
      </c>
      <c r="AT39" s="266"/>
      <c r="AU39" s="267" t="s">
        <v>123</v>
      </c>
      <c r="AV39" s="193" t="s">
        <v>141</v>
      </c>
      <c r="AW39" s="498">
        <f t="shared" si="3"/>
        <v>719.2685719693385</v>
      </c>
      <c r="AX39" s="498">
        <f t="shared" si="0"/>
        <v>927.3292813807302</v>
      </c>
      <c r="AY39" s="498">
        <f t="shared" si="1"/>
        <v>769.3409577631713</v>
      </c>
      <c r="AZ39" s="1101">
        <f t="shared" si="2"/>
        <v>774.2590581202259</v>
      </c>
      <c r="BA39" s="1108" t="str">
        <f t="shared" si="4"/>
        <v>ACCEPT</v>
      </c>
      <c r="BB39" s="1109" t="str">
        <f t="shared" si="5"/>
        <v>ACCEPT</v>
      </c>
    </row>
    <row r="40" spans="1:54" ht="18">
      <c r="A40" s="540" t="s">
        <v>295</v>
      </c>
      <c r="B40" s="565" t="s">
        <v>124</v>
      </c>
      <c r="C40" s="572"/>
      <c r="D40" s="543" t="s">
        <v>72</v>
      </c>
      <c r="E40" s="544" t="s">
        <v>134</v>
      </c>
      <c r="F40" s="291">
        <v>53.492</v>
      </c>
      <c r="G40" s="291">
        <v>116698.172</v>
      </c>
      <c r="H40" s="291">
        <v>89.102</v>
      </c>
      <c r="I40" s="292">
        <v>166923.247</v>
      </c>
      <c r="J40" s="291">
        <v>805.776</v>
      </c>
      <c r="K40" s="291">
        <v>1122653.464</v>
      </c>
      <c r="L40" s="291">
        <v>627.382</v>
      </c>
      <c r="M40" s="293">
        <v>922674.663</v>
      </c>
      <c r="N40" s="876"/>
      <c r="O40" s="877"/>
      <c r="P40" s="964"/>
      <c r="Q40" s="965"/>
      <c r="R40" s="878"/>
      <c r="S40" s="878"/>
      <c r="T40" s="966"/>
      <c r="U40" s="967"/>
      <c r="V40" s="880" t="s">
        <v>421</v>
      </c>
      <c r="W40" s="8" t="s">
        <v>421</v>
      </c>
      <c r="X40" s="949" t="s">
        <v>421</v>
      </c>
      <c r="Y40" s="949" t="s">
        <v>421</v>
      </c>
      <c r="Z40" s="880" t="s">
        <v>421</v>
      </c>
      <c r="AA40" s="8" t="s">
        <v>421</v>
      </c>
      <c r="AB40" s="949" t="s">
        <v>421</v>
      </c>
      <c r="AC40" s="961" t="s">
        <v>421</v>
      </c>
      <c r="AD40" s="239" t="s">
        <v>295</v>
      </c>
      <c r="AE40" s="264" t="s">
        <v>124</v>
      </c>
      <c r="AF40" s="270"/>
      <c r="AG40" s="240" t="s">
        <v>72</v>
      </c>
      <c r="AH40" s="242" t="s">
        <v>134</v>
      </c>
      <c r="AI40" s="490" t="s">
        <v>421</v>
      </c>
      <c r="AJ40" s="492" t="s">
        <v>421</v>
      </c>
      <c r="AK40" s="490" t="s">
        <v>421</v>
      </c>
      <c r="AL40" s="492" t="s">
        <v>421</v>
      </c>
      <c r="AM40" s="490" t="s">
        <v>421</v>
      </c>
      <c r="AN40" s="492" t="s">
        <v>421</v>
      </c>
      <c r="AO40" s="490" t="s">
        <v>421</v>
      </c>
      <c r="AP40" s="493" t="s">
        <v>421</v>
      </c>
      <c r="AS40" s="977" t="s">
        <v>124</v>
      </c>
      <c r="AT40" s="177"/>
      <c r="AU40" s="963" t="s">
        <v>72</v>
      </c>
      <c r="AV40" s="193" t="s">
        <v>141</v>
      </c>
      <c r="AW40" s="498">
        <f t="shared" si="3"/>
        <v>2181.6004636207285</v>
      </c>
      <c r="AX40" s="498">
        <f t="shared" si="0"/>
        <v>1873.3950640838589</v>
      </c>
      <c r="AY40" s="498">
        <f t="shared" si="1"/>
        <v>1393.2575107722246</v>
      </c>
      <c r="AZ40" s="1101">
        <f t="shared" si="2"/>
        <v>1470.6744264260053</v>
      </c>
      <c r="BA40" s="1108" t="str">
        <f t="shared" si="4"/>
        <v>ACCEPT</v>
      </c>
      <c r="BB40" s="1109" t="str">
        <f t="shared" si="5"/>
        <v>ACCEPT</v>
      </c>
    </row>
    <row r="41" spans="1:54" ht="18">
      <c r="A41" s="545"/>
      <c r="B41" s="567" t="s">
        <v>4</v>
      </c>
      <c r="C41" s="568"/>
      <c r="D41" s="551" t="s">
        <v>116</v>
      </c>
      <c r="E41" s="549" t="s">
        <v>134</v>
      </c>
      <c r="F41" s="294">
        <v>13.393</v>
      </c>
      <c r="G41" s="294">
        <v>42948.441</v>
      </c>
      <c r="H41" s="294">
        <v>24.354</v>
      </c>
      <c r="I41" s="295">
        <v>72277.201</v>
      </c>
      <c r="J41" s="294">
        <v>52.872</v>
      </c>
      <c r="K41" s="294">
        <v>128288</v>
      </c>
      <c r="L41" s="294">
        <v>39.979</v>
      </c>
      <c r="M41" s="296">
        <v>123766.527</v>
      </c>
      <c r="N41" s="876"/>
      <c r="O41" s="877"/>
      <c r="P41" s="964"/>
      <c r="Q41" s="965"/>
      <c r="R41" s="878"/>
      <c r="S41" s="878"/>
      <c r="T41" s="966"/>
      <c r="U41" s="967"/>
      <c r="V41" s="880" t="s">
        <v>421</v>
      </c>
      <c r="W41" s="8" t="s">
        <v>421</v>
      </c>
      <c r="X41" s="949" t="s">
        <v>421</v>
      </c>
      <c r="Y41" s="949" t="s">
        <v>421</v>
      </c>
      <c r="Z41" s="880" t="s">
        <v>421</v>
      </c>
      <c r="AA41" s="8" t="s">
        <v>421</v>
      </c>
      <c r="AB41" s="949" t="s">
        <v>421</v>
      </c>
      <c r="AC41" s="961" t="s">
        <v>421</v>
      </c>
      <c r="AD41" s="174"/>
      <c r="AE41" s="176" t="s">
        <v>4</v>
      </c>
      <c r="AF41" s="177"/>
      <c r="AG41" s="248" t="s">
        <v>116</v>
      </c>
      <c r="AH41" s="244" t="s">
        <v>134</v>
      </c>
      <c r="AI41" s="494"/>
      <c r="AJ41" s="496"/>
      <c r="AK41" s="494"/>
      <c r="AL41" s="496"/>
      <c r="AM41" s="494"/>
      <c r="AN41" s="496"/>
      <c r="AO41" s="494"/>
      <c r="AP41" s="497"/>
      <c r="AS41" s="976" t="s">
        <v>4</v>
      </c>
      <c r="AT41" s="177"/>
      <c r="AU41" s="247" t="s">
        <v>116</v>
      </c>
      <c r="AV41" s="193" t="s">
        <v>141</v>
      </c>
      <c r="AW41" s="498">
        <f t="shared" si="3"/>
        <v>3206.782722317628</v>
      </c>
      <c r="AX41" s="498">
        <f t="shared" si="0"/>
        <v>2967.775355177794</v>
      </c>
      <c r="AY41" s="498">
        <f t="shared" si="1"/>
        <v>2426.388258435467</v>
      </c>
      <c r="AZ41" s="1101">
        <f t="shared" si="2"/>
        <v>3095.7884639435706</v>
      </c>
      <c r="BA41" s="1108" t="str">
        <f t="shared" si="4"/>
        <v>ACCEPT</v>
      </c>
      <c r="BB41" s="1109" t="str">
        <f t="shared" si="5"/>
        <v>ACCEPT</v>
      </c>
    </row>
    <row r="42" spans="1:54" ht="18">
      <c r="A42" s="545"/>
      <c r="B42" s="567" t="s">
        <v>5</v>
      </c>
      <c r="C42" s="568"/>
      <c r="D42" s="551" t="s">
        <v>117</v>
      </c>
      <c r="E42" s="549" t="s">
        <v>134</v>
      </c>
      <c r="F42" s="294">
        <v>25.429</v>
      </c>
      <c r="G42" s="294">
        <v>34831.3</v>
      </c>
      <c r="H42" s="294">
        <v>48.258</v>
      </c>
      <c r="I42" s="295">
        <v>52308.305</v>
      </c>
      <c r="J42" s="294">
        <v>721.069</v>
      </c>
      <c r="K42" s="294">
        <v>937437</v>
      </c>
      <c r="L42" s="294">
        <v>550.579</v>
      </c>
      <c r="M42" s="296">
        <v>733152.057</v>
      </c>
      <c r="N42" s="876"/>
      <c r="O42" s="877"/>
      <c r="P42" s="964"/>
      <c r="Q42" s="965"/>
      <c r="R42" s="878"/>
      <c r="S42" s="878"/>
      <c r="T42" s="966"/>
      <c r="U42" s="967"/>
      <c r="V42" s="880" t="s">
        <v>421</v>
      </c>
      <c r="W42" s="8" t="s">
        <v>421</v>
      </c>
      <c r="X42" s="949" t="s">
        <v>421</v>
      </c>
      <c r="Y42" s="949" t="s">
        <v>421</v>
      </c>
      <c r="Z42" s="880" t="s">
        <v>421</v>
      </c>
      <c r="AA42" s="8" t="s">
        <v>421</v>
      </c>
      <c r="AB42" s="949" t="s">
        <v>421</v>
      </c>
      <c r="AC42" s="961" t="s">
        <v>421</v>
      </c>
      <c r="AD42" s="174"/>
      <c r="AE42" s="176" t="s">
        <v>5</v>
      </c>
      <c r="AF42" s="177"/>
      <c r="AG42" s="248" t="s">
        <v>117</v>
      </c>
      <c r="AH42" s="244" t="s">
        <v>134</v>
      </c>
      <c r="AI42" s="494"/>
      <c r="AJ42" s="496"/>
      <c r="AK42" s="494"/>
      <c r="AL42" s="496"/>
      <c r="AM42" s="494"/>
      <c r="AN42" s="496"/>
      <c r="AO42" s="494"/>
      <c r="AP42" s="497"/>
      <c r="AS42" s="976" t="s">
        <v>5</v>
      </c>
      <c r="AT42" s="177"/>
      <c r="AU42" s="247" t="s">
        <v>117</v>
      </c>
      <c r="AV42" s="193" t="s">
        <v>141</v>
      </c>
      <c r="AW42" s="498">
        <f t="shared" si="3"/>
        <v>1369.7471390931616</v>
      </c>
      <c r="AX42" s="498">
        <f t="shared" si="0"/>
        <v>1083.9302291847982</v>
      </c>
      <c r="AY42" s="498">
        <f t="shared" si="1"/>
        <v>1300.0655970510452</v>
      </c>
      <c r="AZ42" s="1101">
        <f t="shared" si="2"/>
        <v>1331.6019263357305</v>
      </c>
      <c r="BA42" s="1108" t="str">
        <f t="shared" si="4"/>
        <v>ACCEPT</v>
      </c>
      <c r="BB42" s="1109" t="str">
        <f t="shared" si="5"/>
        <v>ACCEPT</v>
      </c>
    </row>
    <row r="43" spans="1:54" ht="18">
      <c r="A43" s="545"/>
      <c r="B43" s="567" t="s">
        <v>125</v>
      </c>
      <c r="C43" s="568"/>
      <c r="D43" s="551" t="s">
        <v>126</v>
      </c>
      <c r="E43" s="549" t="s">
        <v>134</v>
      </c>
      <c r="F43" s="294">
        <v>0.008</v>
      </c>
      <c r="G43" s="294">
        <v>19.143</v>
      </c>
      <c r="H43" s="294">
        <v>0.018</v>
      </c>
      <c r="I43" s="295">
        <v>18.146</v>
      </c>
      <c r="J43" s="294">
        <v>0.142</v>
      </c>
      <c r="K43" s="294">
        <v>285.639</v>
      </c>
      <c r="L43" s="294">
        <v>0.006</v>
      </c>
      <c r="M43" s="296">
        <v>78.243</v>
      </c>
      <c r="N43" s="876"/>
      <c r="O43" s="877"/>
      <c r="P43" s="964"/>
      <c r="Q43" s="965"/>
      <c r="R43" s="878"/>
      <c r="S43" s="878"/>
      <c r="T43" s="966"/>
      <c r="U43" s="967"/>
      <c r="V43" s="880" t="s">
        <v>421</v>
      </c>
      <c r="W43" s="8" t="s">
        <v>421</v>
      </c>
      <c r="X43" s="949" t="s">
        <v>421</v>
      </c>
      <c r="Y43" s="949" t="s">
        <v>421</v>
      </c>
      <c r="Z43" s="880" t="s">
        <v>421</v>
      </c>
      <c r="AA43" s="8" t="s">
        <v>421</v>
      </c>
      <c r="AB43" s="949" t="s">
        <v>421</v>
      </c>
      <c r="AC43" s="961" t="s">
        <v>421</v>
      </c>
      <c r="AD43" s="174"/>
      <c r="AE43" s="176" t="s">
        <v>125</v>
      </c>
      <c r="AF43" s="177"/>
      <c r="AG43" s="248" t="s">
        <v>126</v>
      </c>
      <c r="AH43" s="244" t="s">
        <v>134</v>
      </c>
      <c r="AI43" s="494"/>
      <c r="AJ43" s="496"/>
      <c r="AK43" s="494"/>
      <c r="AL43" s="496"/>
      <c r="AM43" s="494"/>
      <c r="AN43" s="496"/>
      <c r="AO43" s="494"/>
      <c r="AP43" s="497"/>
      <c r="AS43" s="976" t="s">
        <v>125</v>
      </c>
      <c r="AT43" s="177"/>
      <c r="AU43" s="247" t="s">
        <v>126</v>
      </c>
      <c r="AV43" s="193" t="s">
        <v>141</v>
      </c>
      <c r="AW43" s="498">
        <f t="shared" si="3"/>
        <v>2392.875</v>
      </c>
      <c r="AX43" s="498">
        <f t="shared" si="0"/>
        <v>1008.1111111111112</v>
      </c>
      <c r="AY43" s="498">
        <f t="shared" si="1"/>
        <v>2011.5422535211271</v>
      </c>
      <c r="AZ43" s="1101">
        <f t="shared" si="2"/>
        <v>13040.499999999998</v>
      </c>
      <c r="BA43" s="1108" t="str">
        <f t="shared" si="4"/>
        <v>CHECK</v>
      </c>
      <c r="BB43" s="1109" t="str">
        <f t="shared" si="5"/>
        <v>CHECK</v>
      </c>
    </row>
    <row r="44" spans="1:54" ht="18">
      <c r="A44" s="545"/>
      <c r="B44" s="567" t="s">
        <v>127</v>
      </c>
      <c r="C44" s="568"/>
      <c r="D44" s="551" t="s">
        <v>128</v>
      </c>
      <c r="E44" s="549" t="s">
        <v>134</v>
      </c>
      <c r="F44" s="294">
        <v>0.046</v>
      </c>
      <c r="G44" s="294">
        <v>134.772</v>
      </c>
      <c r="H44" s="294">
        <v>0.003</v>
      </c>
      <c r="I44" s="295">
        <v>12.269</v>
      </c>
      <c r="J44" s="294">
        <v>0.531</v>
      </c>
      <c r="K44" s="294">
        <v>1503.68</v>
      </c>
      <c r="L44" s="294">
        <v>0.547</v>
      </c>
      <c r="M44" s="296">
        <v>1459.464</v>
      </c>
      <c r="N44" s="876"/>
      <c r="O44" s="877"/>
      <c r="P44" s="964"/>
      <c r="Q44" s="965"/>
      <c r="R44" s="878"/>
      <c r="S44" s="878"/>
      <c r="T44" s="966"/>
      <c r="U44" s="967"/>
      <c r="V44" s="880" t="s">
        <v>421</v>
      </c>
      <c r="W44" s="8" t="s">
        <v>421</v>
      </c>
      <c r="X44" s="949" t="s">
        <v>421</v>
      </c>
      <c r="Y44" s="949" t="s">
        <v>421</v>
      </c>
      <c r="Z44" s="880" t="s">
        <v>421</v>
      </c>
      <c r="AA44" s="8" t="s">
        <v>421</v>
      </c>
      <c r="AB44" s="949" t="s">
        <v>421</v>
      </c>
      <c r="AC44" s="961" t="s">
        <v>421</v>
      </c>
      <c r="AD44" s="174"/>
      <c r="AE44" s="176" t="s">
        <v>127</v>
      </c>
      <c r="AF44" s="177"/>
      <c r="AG44" s="248" t="s">
        <v>128</v>
      </c>
      <c r="AH44" s="244" t="s">
        <v>134</v>
      </c>
      <c r="AI44" s="494"/>
      <c r="AJ44" s="496"/>
      <c r="AK44" s="494"/>
      <c r="AL44" s="496"/>
      <c r="AM44" s="494"/>
      <c r="AN44" s="496"/>
      <c r="AO44" s="494"/>
      <c r="AP44" s="497"/>
      <c r="AS44" s="976" t="s">
        <v>127</v>
      </c>
      <c r="AT44" s="177"/>
      <c r="AU44" s="247" t="s">
        <v>128</v>
      </c>
      <c r="AV44" s="193" t="s">
        <v>141</v>
      </c>
      <c r="AW44" s="498">
        <f t="shared" si="3"/>
        <v>2929.8260869565215</v>
      </c>
      <c r="AX44" s="498">
        <f t="shared" si="0"/>
        <v>4089.6666666666665</v>
      </c>
      <c r="AY44" s="498">
        <f t="shared" si="1"/>
        <v>2831.789077212806</v>
      </c>
      <c r="AZ44" s="1101">
        <f t="shared" si="2"/>
        <v>2668.124314442413</v>
      </c>
      <c r="BA44" s="1108" t="str">
        <f t="shared" si="4"/>
        <v>ACCEPT</v>
      </c>
      <c r="BB44" s="1109" t="str">
        <f t="shared" si="5"/>
        <v>ACCEPT</v>
      </c>
    </row>
    <row r="45" spans="1:54" ht="18">
      <c r="A45" s="545"/>
      <c r="B45" s="567" t="s">
        <v>129</v>
      </c>
      <c r="C45" s="568"/>
      <c r="D45" s="551" t="s">
        <v>130</v>
      </c>
      <c r="E45" s="549" t="s">
        <v>134</v>
      </c>
      <c r="F45" s="294">
        <v>7.18</v>
      </c>
      <c r="G45" s="294">
        <v>13845.5</v>
      </c>
      <c r="H45" s="294">
        <v>4.842</v>
      </c>
      <c r="I45" s="295">
        <v>10448.009</v>
      </c>
      <c r="J45" s="294">
        <v>5.298</v>
      </c>
      <c r="K45" s="294">
        <v>15479.8</v>
      </c>
      <c r="L45" s="294">
        <v>5.135</v>
      </c>
      <c r="M45" s="296">
        <v>13182.996</v>
      </c>
      <c r="N45" s="876"/>
      <c r="O45" s="877"/>
      <c r="P45" s="964"/>
      <c r="Q45" s="965"/>
      <c r="R45" s="878"/>
      <c r="S45" s="878"/>
      <c r="T45" s="966"/>
      <c r="U45" s="967"/>
      <c r="V45" s="880" t="s">
        <v>421</v>
      </c>
      <c r="W45" s="8" t="s">
        <v>421</v>
      </c>
      <c r="X45" s="949" t="s">
        <v>421</v>
      </c>
      <c r="Y45" s="949" t="s">
        <v>421</v>
      </c>
      <c r="Z45" s="880" t="s">
        <v>421</v>
      </c>
      <c r="AA45" s="8" t="s">
        <v>421</v>
      </c>
      <c r="AB45" s="949" t="s">
        <v>421</v>
      </c>
      <c r="AC45" s="961" t="s">
        <v>421</v>
      </c>
      <c r="AD45" s="174"/>
      <c r="AE45" s="176" t="s">
        <v>129</v>
      </c>
      <c r="AF45" s="177"/>
      <c r="AG45" s="248" t="s">
        <v>130</v>
      </c>
      <c r="AH45" s="244" t="s">
        <v>134</v>
      </c>
      <c r="AI45" s="494"/>
      <c r="AJ45" s="496"/>
      <c r="AK45" s="494"/>
      <c r="AL45" s="496"/>
      <c r="AM45" s="494"/>
      <c r="AN45" s="496"/>
      <c r="AO45" s="494"/>
      <c r="AP45" s="497"/>
      <c r="AS45" s="976" t="s">
        <v>129</v>
      </c>
      <c r="AT45" s="177"/>
      <c r="AU45" s="247" t="s">
        <v>130</v>
      </c>
      <c r="AV45" s="193" t="s">
        <v>141</v>
      </c>
      <c r="AW45" s="498">
        <f t="shared" si="3"/>
        <v>1928.3426183844012</v>
      </c>
      <c r="AX45" s="498">
        <f t="shared" si="0"/>
        <v>2157.7878975629906</v>
      </c>
      <c r="AY45" s="498">
        <f t="shared" si="1"/>
        <v>2921.819554548886</v>
      </c>
      <c r="AZ45" s="1101">
        <f t="shared" si="2"/>
        <v>2567.282570593963</v>
      </c>
      <c r="BA45" s="1108" t="str">
        <f t="shared" si="4"/>
        <v>ACCEPT</v>
      </c>
      <c r="BB45" s="1109" t="str">
        <f t="shared" si="5"/>
        <v>ACCEPT</v>
      </c>
    </row>
    <row r="46" spans="1:54" ht="18">
      <c r="A46" s="545"/>
      <c r="B46" s="567" t="s">
        <v>6</v>
      </c>
      <c r="C46" s="568"/>
      <c r="D46" s="551" t="s">
        <v>120</v>
      </c>
      <c r="E46" s="549" t="s">
        <v>134</v>
      </c>
      <c r="F46" s="300">
        <v>0.208</v>
      </c>
      <c r="G46" s="300">
        <v>133.642</v>
      </c>
      <c r="H46" s="300">
        <v>0.511</v>
      </c>
      <c r="I46" s="301">
        <v>351.896</v>
      </c>
      <c r="J46" s="300">
        <v>5.387</v>
      </c>
      <c r="K46" s="300">
        <v>5345.449</v>
      </c>
      <c r="L46" s="300">
        <v>4.962</v>
      </c>
      <c r="M46" s="302">
        <v>6077.043</v>
      </c>
      <c r="N46" s="876"/>
      <c r="O46" s="877"/>
      <c r="P46" s="964"/>
      <c r="Q46" s="965"/>
      <c r="R46" s="878"/>
      <c r="S46" s="878"/>
      <c r="T46" s="966"/>
      <c r="U46" s="967"/>
      <c r="V46" s="880" t="s">
        <v>421</v>
      </c>
      <c r="W46" s="8" t="s">
        <v>421</v>
      </c>
      <c r="X46" s="949" t="s">
        <v>421</v>
      </c>
      <c r="Y46" s="949" t="s">
        <v>421</v>
      </c>
      <c r="Z46" s="880" t="s">
        <v>421</v>
      </c>
      <c r="AA46" s="8" t="s">
        <v>421</v>
      </c>
      <c r="AB46" s="949" t="s">
        <v>421</v>
      </c>
      <c r="AC46" s="961" t="s">
        <v>421</v>
      </c>
      <c r="AD46" s="174"/>
      <c r="AE46" s="176" t="s">
        <v>6</v>
      </c>
      <c r="AF46" s="177"/>
      <c r="AG46" s="248" t="s">
        <v>65</v>
      </c>
      <c r="AH46" s="244" t="s">
        <v>134</v>
      </c>
      <c r="AI46" s="499"/>
      <c r="AJ46" s="501"/>
      <c r="AK46" s="499"/>
      <c r="AL46" s="501"/>
      <c r="AM46" s="499"/>
      <c r="AN46" s="501"/>
      <c r="AO46" s="499"/>
      <c r="AP46" s="502"/>
      <c r="AS46" s="976" t="s">
        <v>6</v>
      </c>
      <c r="AT46" s="177"/>
      <c r="AU46" s="247" t="s">
        <v>120</v>
      </c>
      <c r="AV46" s="193" t="s">
        <v>141</v>
      </c>
      <c r="AW46" s="504">
        <f t="shared" si="3"/>
        <v>642.5096153846154</v>
      </c>
      <c r="AX46" s="504">
        <f t="shared" si="0"/>
        <v>688.6418786692759</v>
      </c>
      <c r="AY46" s="504">
        <f t="shared" si="1"/>
        <v>992.2868015593094</v>
      </c>
      <c r="AZ46" s="1102">
        <f t="shared" si="2"/>
        <v>1224.7164449818622</v>
      </c>
      <c r="BA46" s="1108" t="str">
        <f t="shared" si="4"/>
        <v>ACCEPT</v>
      </c>
      <c r="BB46" s="1109" t="str">
        <f t="shared" si="5"/>
        <v>ACCEPT</v>
      </c>
    </row>
    <row r="47" spans="1:54" ht="18.75" thickBot="1">
      <c r="A47" s="978"/>
      <c r="B47" s="573" t="s">
        <v>6</v>
      </c>
      <c r="C47" s="574"/>
      <c r="D47" s="575" t="s">
        <v>118</v>
      </c>
      <c r="E47" s="576" t="s">
        <v>134</v>
      </c>
      <c r="F47" s="303">
        <v>0</v>
      </c>
      <c r="G47" s="303">
        <v>0</v>
      </c>
      <c r="H47" s="303">
        <v>0</v>
      </c>
      <c r="I47" s="304">
        <v>0</v>
      </c>
      <c r="J47" s="303">
        <v>0</v>
      </c>
      <c r="K47" s="303">
        <v>0</v>
      </c>
      <c r="L47" s="303">
        <v>0</v>
      </c>
      <c r="M47" s="305">
        <v>0</v>
      </c>
      <c r="N47" s="876"/>
      <c r="O47" s="877"/>
      <c r="P47" s="964"/>
      <c r="Q47" s="965"/>
      <c r="R47" s="878"/>
      <c r="S47" s="878"/>
      <c r="T47" s="966"/>
      <c r="U47" s="967"/>
      <c r="V47" s="880" t="s">
        <v>421</v>
      </c>
      <c r="W47" s="8" t="s">
        <v>421</v>
      </c>
      <c r="X47" s="949" t="s">
        <v>421</v>
      </c>
      <c r="Y47" s="949" t="s">
        <v>421</v>
      </c>
      <c r="Z47" s="880" t="s">
        <v>421</v>
      </c>
      <c r="AA47" s="8" t="s">
        <v>421</v>
      </c>
      <c r="AB47" s="949" t="s">
        <v>421</v>
      </c>
      <c r="AC47" s="961" t="s">
        <v>421</v>
      </c>
      <c r="AD47" s="271"/>
      <c r="AE47" s="272" t="s">
        <v>6</v>
      </c>
      <c r="AF47" s="178"/>
      <c r="AG47" s="273" t="s">
        <v>118</v>
      </c>
      <c r="AH47" s="274" t="s">
        <v>134</v>
      </c>
      <c r="AI47" s="505"/>
      <c r="AJ47" s="506"/>
      <c r="AK47" s="505"/>
      <c r="AL47" s="506"/>
      <c r="AM47" s="505"/>
      <c r="AN47" s="506"/>
      <c r="AO47" s="505"/>
      <c r="AP47" s="507"/>
      <c r="AS47" s="979" t="s">
        <v>6</v>
      </c>
      <c r="AT47" s="178"/>
      <c r="AU47" s="273" t="s">
        <v>118</v>
      </c>
      <c r="AV47" s="189" t="s">
        <v>141</v>
      </c>
      <c r="AW47" s="508" t="str">
        <f t="shared" si="3"/>
        <v>0</v>
      </c>
      <c r="AX47" s="508" t="str">
        <f t="shared" si="0"/>
        <v>0</v>
      </c>
      <c r="AY47" s="508" t="str">
        <f t="shared" si="1"/>
        <v>0</v>
      </c>
      <c r="AZ47" s="1103" t="str">
        <f t="shared" si="2"/>
        <v>0</v>
      </c>
      <c r="BA47" s="1110" t="str">
        <f t="shared" si="4"/>
        <v>CHECK</v>
      </c>
      <c r="BB47" s="1111" t="str">
        <f t="shared" si="5"/>
        <v>CHECK</v>
      </c>
    </row>
    <row r="48" spans="1:42" ht="35.25" customHeight="1" thickBot="1">
      <c r="A48" s="1297" t="s">
        <v>131</v>
      </c>
      <c r="B48" s="1297"/>
      <c r="C48" s="1297"/>
      <c r="D48" s="1297"/>
      <c r="E48" s="484"/>
      <c r="F48" s="484"/>
      <c r="G48" s="484"/>
      <c r="H48" s="484"/>
      <c r="I48" s="484"/>
      <c r="J48" s="484"/>
      <c r="K48" s="484"/>
      <c r="L48" s="484"/>
      <c r="M48" s="484"/>
      <c r="AE48" s="484"/>
      <c r="AF48" s="484"/>
      <c r="AG48" s="484"/>
      <c r="AH48" s="484"/>
      <c r="AI48" s="484"/>
      <c r="AJ48" s="484"/>
      <c r="AK48" s="484"/>
      <c r="AL48" s="484"/>
      <c r="AM48" s="484"/>
      <c r="AN48" s="484"/>
      <c r="AO48" s="484"/>
      <c r="AP48" s="484"/>
    </row>
    <row r="49" spans="1:42" ht="15.75" thickBot="1">
      <c r="A49" s="509" t="s">
        <v>132</v>
      </c>
      <c r="B49" s="509"/>
      <c r="C49" s="509"/>
      <c r="D49" s="147"/>
      <c r="E49" s="406" t="s">
        <v>158</v>
      </c>
      <c r="F49" s="332">
        <v>0</v>
      </c>
      <c r="G49" s="332">
        <v>0</v>
      </c>
      <c r="H49" s="332">
        <v>0</v>
      </c>
      <c r="I49" s="332">
        <v>0</v>
      </c>
      <c r="J49" s="332">
        <v>0</v>
      </c>
      <c r="K49" s="332">
        <v>0</v>
      </c>
      <c r="L49" s="332">
        <v>0</v>
      </c>
      <c r="M49" s="332">
        <v>0</v>
      </c>
      <c r="AE49" s="484"/>
      <c r="AF49" s="484"/>
      <c r="AG49" s="484"/>
      <c r="AH49" s="484"/>
      <c r="AI49" s="484"/>
      <c r="AJ49" s="484"/>
      <c r="AK49" s="484"/>
      <c r="AL49" s="484"/>
      <c r="AM49" s="484"/>
      <c r="AN49" s="484"/>
      <c r="AO49" s="484"/>
      <c r="AP49" s="484"/>
    </row>
    <row r="50" spans="1:42" ht="15.75" thickBot="1">
      <c r="A50" s="509" t="s">
        <v>133</v>
      </c>
      <c r="B50" s="509"/>
      <c r="C50" s="509"/>
      <c r="D50" s="147"/>
      <c r="E50" s="406" t="s">
        <v>175</v>
      </c>
      <c r="F50" s="332">
        <v>0</v>
      </c>
      <c r="G50" s="332">
        <v>0</v>
      </c>
      <c r="H50" s="332">
        <v>0</v>
      </c>
      <c r="I50" s="332">
        <v>0</v>
      </c>
      <c r="J50" s="332">
        <v>0</v>
      </c>
      <c r="K50" s="332">
        <v>0</v>
      </c>
      <c r="L50" s="332">
        <v>0</v>
      </c>
      <c r="M50" s="332">
        <v>0</v>
      </c>
      <c r="AE50" s="484"/>
      <c r="AF50" s="484"/>
      <c r="AG50" s="484"/>
      <c r="AH50" s="484"/>
      <c r="AI50" s="484"/>
      <c r="AJ50" s="484"/>
      <c r="AK50" s="484"/>
      <c r="AL50" s="484"/>
      <c r="AM50" s="484"/>
      <c r="AN50" s="484"/>
      <c r="AO50" s="484"/>
      <c r="AP50" s="484"/>
    </row>
    <row r="51" spans="1:42" ht="15">
      <c r="A51" s="509"/>
      <c r="B51" s="509"/>
      <c r="C51" s="509"/>
      <c r="D51" s="147"/>
      <c r="E51" s="147"/>
      <c r="F51" s="484"/>
      <c r="G51" s="484"/>
      <c r="H51" s="484"/>
      <c r="I51" s="484"/>
      <c r="J51" s="484"/>
      <c r="K51" s="484"/>
      <c r="L51" s="484"/>
      <c r="M51" s="484"/>
      <c r="AE51" s="484"/>
      <c r="AF51" s="484"/>
      <c r="AG51" s="484"/>
      <c r="AH51" s="484"/>
      <c r="AI51" s="484"/>
      <c r="AJ51" s="484"/>
      <c r="AK51" s="484"/>
      <c r="AL51" s="484"/>
      <c r="AM51" s="484"/>
      <c r="AN51" s="484"/>
      <c r="AO51" s="484"/>
      <c r="AP51" s="484"/>
    </row>
    <row r="52" spans="1:42" ht="15">
      <c r="A52" s="509"/>
      <c r="B52" s="509"/>
      <c r="C52" s="509"/>
      <c r="D52" s="147"/>
      <c r="E52" s="147"/>
      <c r="F52" s="484"/>
      <c r="G52" s="484"/>
      <c r="H52" s="484"/>
      <c r="I52" s="484"/>
      <c r="J52" s="484"/>
      <c r="K52" s="484"/>
      <c r="L52" s="484"/>
      <c r="M52" s="484"/>
      <c r="AE52" s="484"/>
      <c r="AF52" s="484"/>
      <c r="AG52" s="484"/>
      <c r="AH52" s="484"/>
      <c r="AI52" s="484"/>
      <c r="AJ52" s="484"/>
      <c r="AK52" s="484"/>
      <c r="AL52" s="484"/>
      <c r="AM52" s="484"/>
      <c r="AN52" s="484"/>
      <c r="AO52" s="484"/>
      <c r="AP52" s="484"/>
    </row>
    <row r="53" spans="1:42" ht="15">
      <c r="A53" s="509"/>
      <c r="B53" s="509"/>
      <c r="C53" s="509"/>
      <c r="D53" s="147"/>
      <c r="E53" s="147"/>
      <c r="F53" s="484"/>
      <c r="G53" s="484"/>
      <c r="H53" s="484"/>
      <c r="I53" s="484"/>
      <c r="J53" s="484"/>
      <c r="K53" s="484"/>
      <c r="L53" s="484"/>
      <c r="M53" s="484"/>
      <c r="AE53" s="484"/>
      <c r="AF53" s="484"/>
      <c r="AG53" s="484"/>
      <c r="AH53" s="484"/>
      <c r="AI53" s="484"/>
      <c r="AJ53" s="484"/>
      <c r="AK53" s="484"/>
      <c r="AL53" s="484"/>
      <c r="AM53" s="484"/>
      <c r="AN53" s="484"/>
      <c r="AO53" s="484"/>
      <c r="AP53" s="484"/>
    </row>
  </sheetData>
  <sheetProtection selectLockedCells="1"/>
  <mergeCells count="33">
    <mergeCell ref="BA12:BB12"/>
    <mergeCell ref="AD2:AG4"/>
    <mergeCell ref="AS5:AU8"/>
    <mergeCell ref="AW12:AX12"/>
    <mergeCell ref="AY12:AZ12"/>
    <mergeCell ref="I2:J2"/>
    <mergeCell ref="L2:M2"/>
    <mergeCell ref="H3:J3"/>
    <mergeCell ref="H4:M4"/>
    <mergeCell ref="H5:I5"/>
    <mergeCell ref="D10:E10"/>
    <mergeCell ref="D11:E11"/>
    <mergeCell ref="D5:G6"/>
    <mergeCell ref="D8:G8"/>
    <mergeCell ref="D7:G7"/>
    <mergeCell ref="D9:G9"/>
    <mergeCell ref="L13:M13"/>
    <mergeCell ref="AI13:AJ13"/>
    <mergeCell ref="AK13:AL13"/>
    <mergeCell ref="AM13:AN13"/>
    <mergeCell ref="H6:M6"/>
    <mergeCell ref="I7:J7"/>
    <mergeCell ref="L7:M7"/>
    <mergeCell ref="AO13:AP13"/>
    <mergeCell ref="H9:M9"/>
    <mergeCell ref="F12:I12"/>
    <mergeCell ref="J12:M12"/>
    <mergeCell ref="A48:D48"/>
    <mergeCell ref="AI12:AL12"/>
    <mergeCell ref="AM12:AP12"/>
    <mergeCell ref="F13:G13"/>
    <mergeCell ref="H13:I13"/>
    <mergeCell ref="J13:K13"/>
  </mergeCells>
  <conditionalFormatting sqref="AW15:AZ47">
    <cfRule type="cellIs" priority="3" dxfId="21" operator="equal" stopIfTrue="1">
      <formula>$AW$7</formula>
    </cfRule>
    <cfRule type="cellIs" priority="4" dxfId="22" operator="equal" stopIfTrue="1">
      <formula>$AW$8</formula>
    </cfRule>
    <cfRule type="cellIs" priority="5" dxfId="23" operator="equal" stopIfTrue="1">
      <formula>$AW$6</formula>
    </cfRule>
  </conditionalFormatting>
  <conditionalFormatting sqref="F50:M50">
    <cfRule type="cellIs" priority="6" dxfId="0" operator="greaterThan" stopIfTrue="1">
      <formula>0</formula>
    </cfRule>
  </conditionalFormatting>
  <conditionalFormatting sqref="BA15:BB15">
    <cfRule type="containsText" priority="2" dxfId="25" operator="containsText" stopIfTrue="1" text="CHECK">
      <formula>NOT(ISERROR(SEARCH("CHECK",BA15)))</formula>
    </cfRule>
  </conditionalFormatting>
  <conditionalFormatting sqref="BA16:BB47">
    <cfRule type="containsText" priority="1" dxfId="25" operator="containsText" stopIfTrue="1" text="CHECK">
      <formula>NOT(ISERROR(SEARCH("CHECK",BA16)))</formula>
    </cfRule>
  </conditionalFormatting>
  <printOptions/>
  <pageMargins left="0.3937007874015748" right="0.1968503937007874" top="0.984251968503937" bottom="0.1968503937007874" header="0.11811023622047245" footer="0"/>
  <pageSetup horizontalDpi="600" verticalDpi="600" orientation="landscape" paperSize="9" scale="53" r:id="rId2"/>
  <colBreaks count="1" manualBreakCount="1">
    <brk id="13" max="65535" man="1"/>
  </colBreaks>
  <drawing r:id="rId1"/>
</worksheet>
</file>

<file path=xl/worksheets/sheet6.xml><?xml version="1.0" encoding="utf-8"?>
<worksheet xmlns="http://schemas.openxmlformats.org/spreadsheetml/2006/main" xmlns:r="http://schemas.openxmlformats.org/officeDocument/2006/relationships">
  <sheetPr>
    <tabColor indexed="57"/>
  </sheetPr>
  <dimension ref="A1:BC94"/>
  <sheetViews>
    <sheetView showGridLines="0" zoomScale="82" zoomScaleNormal="82" zoomScaleSheetLayoutView="75" zoomScalePageLayoutView="0" workbookViewId="0" topLeftCell="E1">
      <selection activeCell="N1" sqref="N1"/>
    </sheetView>
  </sheetViews>
  <sheetFormatPr defaultColWidth="9.625" defaultRowHeight="12.75" customHeight="1"/>
  <cols>
    <col min="1" max="1" width="6.875" style="594" customWidth="1"/>
    <col min="2" max="2" width="48.125" style="86" customWidth="1"/>
    <col min="3" max="3" width="10.00390625" style="86" customWidth="1"/>
    <col min="4" max="4" width="16.875" style="86" customWidth="1"/>
    <col min="5" max="5" width="15.75390625" style="86" customWidth="1"/>
    <col min="6" max="6" width="16.625" style="86" customWidth="1"/>
    <col min="7" max="7" width="16.125" style="86" customWidth="1"/>
    <col min="8" max="8" width="15.75390625" style="86" customWidth="1"/>
    <col min="9" max="9" width="19.125" style="86" customWidth="1"/>
    <col min="10" max="10" width="17.50390625" style="86" customWidth="1"/>
    <col min="11" max="11" width="17.625" style="86" customWidth="1"/>
    <col min="12" max="26" width="7.00390625" style="35" customWidth="1"/>
    <col min="27" max="27" width="7.00390625" style="350" customWidth="1"/>
    <col min="28" max="28" width="9.375" style="86" customWidth="1"/>
    <col min="29" max="29" width="56.375" style="86" customWidth="1"/>
    <col min="30" max="30" width="9.375" style="86" customWidth="1"/>
    <col min="31" max="38" width="10.75390625" style="86" customWidth="1"/>
    <col min="39" max="39" width="1.625" style="86" customWidth="1"/>
    <col min="40" max="40" width="20.625" style="86" customWidth="1"/>
    <col min="41" max="41" width="1.625" style="86" customWidth="1"/>
    <col min="42" max="42" width="12.625" style="86" customWidth="1"/>
    <col min="43" max="43" width="1.625" style="86" customWidth="1"/>
    <col min="44" max="44" width="12.625" style="86" customWidth="1"/>
    <col min="45" max="45" width="1.625" style="86" customWidth="1"/>
    <col min="46" max="46" width="12.625" style="86" customWidth="1"/>
    <col min="47" max="47" width="59.625" style="86" bestFit="1" customWidth="1"/>
    <col min="48" max="48" width="12.625" style="86" customWidth="1"/>
    <col min="49" max="52" width="11.875" style="86" bestFit="1" customWidth="1"/>
    <col min="53" max="53" width="1.625" style="86" customWidth="1"/>
    <col min="54" max="54" width="11.125" style="35" customWidth="1"/>
    <col min="55" max="55" width="11.625" style="35" customWidth="1"/>
    <col min="56" max="16384" width="9.625" style="86" customWidth="1"/>
  </cols>
  <sheetData>
    <row r="1" spans="54:55" ht="12.75" customHeight="1" thickBot="1">
      <c r="BB1" s="1097"/>
      <c r="BC1" s="1097"/>
    </row>
    <row r="2" spans="1:53" ht="16.5" customHeight="1" thickTop="1">
      <c r="A2" s="595"/>
      <c r="B2" s="596"/>
      <c r="C2" s="596"/>
      <c r="D2" s="1342" t="s">
        <v>197</v>
      </c>
      <c r="E2" s="1342" t="s">
        <v>7</v>
      </c>
      <c r="F2" s="596"/>
      <c r="G2" s="597" t="s">
        <v>251</v>
      </c>
      <c r="H2" s="1345" t="s">
        <v>415</v>
      </c>
      <c r="I2" s="1345"/>
      <c r="J2" s="597" t="s">
        <v>209</v>
      </c>
      <c r="K2" s="180" t="s">
        <v>416</v>
      </c>
      <c r="L2" s="6"/>
      <c r="M2" s="7"/>
      <c r="N2" s="7"/>
      <c r="O2" s="825"/>
      <c r="P2" s="7"/>
      <c r="Q2" s="7"/>
      <c r="R2" s="7"/>
      <c r="S2" s="6"/>
      <c r="T2" s="30"/>
      <c r="U2" s="30"/>
      <c r="V2" s="30"/>
      <c r="W2" s="6"/>
      <c r="X2" s="6"/>
      <c r="Y2" s="6"/>
      <c r="Z2" s="6"/>
      <c r="AA2" s="826"/>
      <c r="AT2" s="1191"/>
      <c r="AU2" s="1191"/>
      <c r="AV2" s="1191"/>
      <c r="AW2" s="368" t="s">
        <v>143</v>
      </c>
      <c r="AX2" s="367" t="s">
        <v>144</v>
      </c>
      <c r="AY2" s="179"/>
      <c r="AZ2" s="179"/>
      <c r="BA2" s="179"/>
    </row>
    <row r="3" spans="1:50" ht="16.5" customHeight="1">
      <c r="A3" s="598"/>
      <c r="B3" s="210"/>
      <c r="C3" s="210"/>
      <c r="D3" s="1343"/>
      <c r="E3" s="1343"/>
      <c r="F3" s="210"/>
      <c r="G3" s="145"/>
      <c r="H3" s="140"/>
      <c r="I3" s="140"/>
      <c r="J3" s="141"/>
      <c r="K3" s="142"/>
      <c r="L3" s="6"/>
      <c r="M3" s="7"/>
      <c r="N3" s="7"/>
      <c r="O3" s="828"/>
      <c r="P3" s="7"/>
      <c r="Q3" s="7"/>
      <c r="R3" s="7"/>
      <c r="S3" s="6"/>
      <c r="T3" s="30"/>
      <c r="U3" s="30"/>
      <c r="V3" s="30"/>
      <c r="W3" s="6"/>
      <c r="X3" s="6"/>
      <c r="Y3" s="6"/>
      <c r="Z3" s="6"/>
      <c r="AA3" s="826"/>
      <c r="AT3" s="1191"/>
      <c r="AU3" s="1191"/>
      <c r="AV3" s="1191"/>
      <c r="AW3" s="369" t="s">
        <v>145</v>
      </c>
      <c r="AX3" s="367" t="s">
        <v>151</v>
      </c>
    </row>
    <row r="4" spans="1:50" ht="16.5" customHeight="1">
      <c r="A4" s="598"/>
      <c r="B4" s="210"/>
      <c r="C4" s="210"/>
      <c r="D4" s="210"/>
      <c r="E4" s="599" t="s">
        <v>204</v>
      </c>
      <c r="F4" s="210"/>
      <c r="G4" s="145" t="s">
        <v>210</v>
      </c>
      <c r="H4" s="140"/>
      <c r="I4" s="1187"/>
      <c r="J4" s="1187"/>
      <c r="K4" s="1344"/>
      <c r="L4" s="6"/>
      <c r="M4" s="7"/>
      <c r="N4" s="7"/>
      <c r="O4" s="829"/>
      <c r="P4" s="7"/>
      <c r="Q4" s="7"/>
      <c r="R4" s="7"/>
      <c r="S4" s="6"/>
      <c r="T4" s="6"/>
      <c r="U4" s="6"/>
      <c r="V4" s="6"/>
      <c r="W4" s="6"/>
      <c r="X4" s="6"/>
      <c r="Y4" s="6"/>
      <c r="Z4" s="6"/>
      <c r="AA4" s="826"/>
      <c r="AT4" s="1191"/>
      <c r="AU4" s="1191"/>
      <c r="AV4" s="1191"/>
      <c r="AW4" s="369" t="s">
        <v>146</v>
      </c>
      <c r="AX4" s="367" t="s">
        <v>147</v>
      </c>
    </row>
    <row r="5" spans="1:50" ht="16.5" customHeight="1">
      <c r="A5" s="598"/>
      <c r="B5" s="600" t="s">
        <v>197</v>
      </c>
      <c r="C5" s="601"/>
      <c r="D5" s="210"/>
      <c r="E5" s="602" t="s">
        <v>8</v>
      </c>
      <c r="F5" s="210"/>
      <c r="G5" s="145" t="s">
        <v>211</v>
      </c>
      <c r="H5" s="140"/>
      <c r="I5" s="139"/>
      <c r="J5" s="335" t="s">
        <v>212</v>
      </c>
      <c r="K5" s="142"/>
      <c r="L5" s="6"/>
      <c r="M5" s="7"/>
      <c r="N5" s="7"/>
      <c r="O5" s="829"/>
      <c r="P5" s="7"/>
      <c r="Q5" s="7"/>
      <c r="R5" s="7"/>
      <c r="S5" s="6"/>
      <c r="T5" s="830"/>
      <c r="U5" s="6"/>
      <c r="V5" s="6"/>
      <c r="W5" s="6"/>
      <c r="X5" s="6"/>
      <c r="Y5" s="6"/>
      <c r="Z5" s="6"/>
      <c r="AA5" s="826"/>
      <c r="AC5" s="152" t="s">
        <v>35</v>
      </c>
      <c r="AU5" s="371" t="s">
        <v>189</v>
      </c>
      <c r="AW5" s="369" t="s">
        <v>148</v>
      </c>
      <c r="AX5" s="367" t="s">
        <v>152</v>
      </c>
    </row>
    <row r="6" spans="1:55" ht="16.5" customHeight="1" thickBot="1">
      <c r="A6" s="598"/>
      <c r="B6" s="1220" t="s">
        <v>343</v>
      </c>
      <c r="C6" s="1221"/>
      <c r="D6" s="1222"/>
      <c r="E6" s="420"/>
      <c r="F6" s="210"/>
      <c r="G6" s="458" t="s">
        <v>213</v>
      </c>
      <c r="H6" s="140"/>
      <c r="I6" s="140"/>
      <c r="J6" s="141"/>
      <c r="K6" s="142"/>
      <c r="L6" s="831" t="s">
        <v>182</v>
      </c>
      <c r="M6" s="831" t="s">
        <v>182</v>
      </c>
      <c r="N6" s="831" t="s">
        <v>182</v>
      </c>
      <c r="O6" s="831" t="s">
        <v>182</v>
      </c>
      <c r="P6" s="831" t="s">
        <v>182</v>
      </c>
      <c r="Q6" s="831" t="s">
        <v>182</v>
      </c>
      <c r="R6" s="831" t="s">
        <v>182</v>
      </c>
      <c r="S6" s="831" t="s">
        <v>182</v>
      </c>
      <c r="T6" s="831" t="s">
        <v>183</v>
      </c>
      <c r="U6" s="831" t="s">
        <v>183</v>
      </c>
      <c r="V6" s="831" t="s">
        <v>183</v>
      </c>
      <c r="W6" s="831" t="s">
        <v>183</v>
      </c>
      <c r="X6" s="831" t="s">
        <v>183</v>
      </c>
      <c r="Y6" s="831" t="s">
        <v>183</v>
      </c>
      <c r="Z6" s="831" t="s">
        <v>183</v>
      </c>
      <c r="AA6" s="831" t="s">
        <v>183</v>
      </c>
      <c r="AC6" s="87"/>
      <c r="AD6" s="87"/>
      <c r="AH6" s="156" t="s">
        <v>251</v>
      </c>
      <c r="AI6" s="1348" t="s">
        <v>415</v>
      </c>
      <c r="AJ6" s="1348"/>
      <c r="AK6" s="1348"/>
      <c r="AL6" s="1348"/>
      <c r="AW6" s="369" t="s">
        <v>149</v>
      </c>
      <c r="AX6" s="367" t="s">
        <v>153</v>
      </c>
      <c r="BB6" s="35" t="s">
        <v>335</v>
      </c>
      <c r="BC6" s="1098">
        <v>2</v>
      </c>
    </row>
    <row r="7" spans="1:50" ht="18.75" thickBot="1">
      <c r="A7" s="603"/>
      <c r="B7" s="285" t="s">
        <v>342</v>
      </c>
      <c r="C7" s="286"/>
      <c r="D7" s="287"/>
      <c r="E7" s="289" t="s">
        <v>136</v>
      </c>
      <c r="F7" s="182" t="s">
        <v>197</v>
      </c>
      <c r="G7" s="183" t="s">
        <v>197</v>
      </c>
      <c r="H7" s="140"/>
      <c r="I7" s="140"/>
      <c r="J7" s="141"/>
      <c r="K7" s="142"/>
      <c r="L7" s="6"/>
      <c r="M7" s="7"/>
      <c r="N7" s="6"/>
      <c r="O7" s="6"/>
      <c r="P7" s="6"/>
      <c r="Q7" s="7"/>
      <c r="R7" s="7"/>
      <c r="S7" s="6"/>
      <c r="T7" s="830"/>
      <c r="U7" s="7"/>
      <c r="V7" s="6"/>
      <c r="W7" s="6"/>
      <c r="X7" s="6"/>
      <c r="Y7" s="7"/>
      <c r="Z7" s="7"/>
      <c r="AA7" s="6"/>
      <c r="AB7" s="157"/>
      <c r="AC7" s="158" t="s">
        <v>273</v>
      </c>
      <c r="AD7" s="230" t="s">
        <v>197</v>
      </c>
      <c r="AE7" s="1349" t="s">
        <v>32</v>
      </c>
      <c r="AF7" s="1349"/>
      <c r="AG7" s="1349"/>
      <c r="AH7" s="1349"/>
      <c r="AI7" s="1349"/>
      <c r="AJ7" s="1349"/>
      <c r="AK7" s="1349"/>
      <c r="AL7" s="1350"/>
      <c r="AW7" s="369" t="s">
        <v>150</v>
      </c>
      <c r="AX7" s="367" t="s">
        <v>188</v>
      </c>
    </row>
    <row r="8" spans="1:55" s="578" customFormat="1" ht="13.5" customHeight="1">
      <c r="A8" s="604" t="s">
        <v>215</v>
      </c>
      <c r="B8" s="422" t="s">
        <v>197</v>
      </c>
      <c r="C8" s="605" t="s">
        <v>268</v>
      </c>
      <c r="D8" s="1330" t="s">
        <v>200</v>
      </c>
      <c r="E8" s="1331"/>
      <c r="F8" s="1332"/>
      <c r="G8" s="1333"/>
      <c r="H8" s="1332" t="s">
        <v>203</v>
      </c>
      <c r="I8" s="1332"/>
      <c r="J8" s="1332"/>
      <c r="K8" s="1335"/>
      <c r="L8" s="842" t="s">
        <v>137</v>
      </c>
      <c r="M8" s="843"/>
      <c r="N8" s="843"/>
      <c r="O8" s="844"/>
      <c r="P8" s="843" t="s">
        <v>138</v>
      </c>
      <c r="Q8" s="845"/>
      <c r="R8" s="845"/>
      <c r="S8" s="846"/>
      <c r="T8" s="847" t="s">
        <v>137</v>
      </c>
      <c r="U8" s="843"/>
      <c r="V8" s="843"/>
      <c r="W8" s="844"/>
      <c r="X8" s="843" t="s">
        <v>138</v>
      </c>
      <c r="Y8" s="845"/>
      <c r="Z8" s="845"/>
      <c r="AA8" s="846"/>
      <c r="AB8" s="184" t="s">
        <v>215</v>
      </c>
      <c r="AC8" s="162" t="s">
        <v>197</v>
      </c>
      <c r="AD8" s="231" t="s">
        <v>197</v>
      </c>
      <c r="AE8" s="1351" t="s">
        <v>200</v>
      </c>
      <c r="AF8" s="1351"/>
      <c r="AG8" s="1351"/>
      <c r="AH8" s="1352"/>
      <c r="AI8" s="1353" t="s">
        <v>203</v>
      </c>
      <c r="AJ8" s="1353" t="s">
        <v>197</v>
      </c>
      <c r="AK8" s="1353" t="s">
        <v>197</v>
      </c>
      <c r="AL8" s="1354" t="s">
        <v>197</v>
      </c>
      <c r="AM8" s="577" t="s">
        <v>197</v>
      </c>
      <c r="AT8" s="323" t="s">
        <v>215</v>
      </c>
      <c r="AU8" s="312" t="s">
        <v>197</v>
      </c>
      <c r="AV8" s="324" t="s">
        <v>139</v>
      </c>
      <c r="AW8" s="1329" t="s">
        <v>200</v>
      </c>
      <c r="AX8" s="1327"/>
      <c r="AY8" s="1327" t="s">
        <v>203</v>
      </c>
      <c r="AZ8" s="1328"/>
      <c r="BA8" s="86"/>
      <c r="BB8" s="85" t="s">
        <v>336</v>
      </c>
      <c r="BC8" s="85" t="s">
        <v>337</v>
      </c>
    </row>
    <row r="9" spans="1:55" ht="12.75" customHeight="1">
      <c r="A9" s="604" t="s">
        <v>240</v>
      </c>
      <c r="B9" s="606" t="s">
        <v>215</v>
      </c>
      <c r="C9" s="607" t="s">
        <v>269</v>
      </c>
      <c r="D9" s="1231">
        <v>2015</v>
      </c>
      <c r="E9" s="1234"/>
      <c r="F9" s="1231">
        <v>2016</v>
      </c>
      <c r="G9" s="1234"/>
      <c r="H9" s="1233">
        <v>2015</v>
      </c>
      <c r="I9" s="1234"/>
      <c r="J9" s="1231">
        <v>2016</v>
      </c>
      <c r="K9" s="1334"/>
      <c r="L9" s="850">
        <v>2015</v>
      </c>
      <c r="M9" s="851"/>
      <c r="N9" s="851">
        <v>2016</v>
      </c>
      <c r="O9" s="686"/>
      <c r="P9" s="852">
        <v>2015</v>
      </c>
      <c r="Q9" s="852"/>
      <c r="R9" s="852">
        <v>2016</v>
      </c>
      <c r="S9" s="6"/>
      <c r="T9" s="853">
        <v>2015</v>
      </c>
      <c r="U9" s="851"/>
      <c r="V9" s="851">
        <v>2016</v>
      </c>
      <c r="W9" s="686"/>
      <c r="X9" s="852">
        <v>2015</v>
      </c>
      <c r="Y9" s="852"/>
      <c r="Z9" s="852">
        <v>2016</v>
      </c>
      <c r="AA9" s="6"/>
      <c r="AB9" s="186" t="s">
        <v>240</v>
      </c>
      <c r="AC9" s="162" t="s">
        <v>197</v>
      </c>
      <c r="AD9" s="185" t="s">
        <v>197</v>
      </c>
      <c r="AE9" s="1340">
        <v>2015</v>
      </c>
      <c r="AF9" s="1341" t="s">
        <v>197</v>
      </c>
      <c r="AG9" s="1346">
        <v>2016</v>
      </c>
      <c r="AH9" s="1341" t="s">
        <v>197</v>
      </c>
      <c r="AI9" s="1340">
        <v>2015</v>
      </c>
      <c r="AJ9" s="1341" t="s">
        <v>197</v>
      </c>
      <c r="AK9" s="1346">
        <v>2016</v>
      </c>
      <c r="AL9" s="1347" t="s">
        <v>197</v>
      </c>
      <c r="AM9" s="577" t="s">
        <v>197</v>
      </c>
      <c r="AT9" s="325" t="s">
        <v>240</v>
      </c>
      <c r="AU9" s="170" t="s">
        <v>215</v>
      </c>
      <c r="AV9" s="185" t="s">
        <v>140</v>
      </c>
      <c r="AW9" s="678">
        <v>2015</v>
      </c>
      <c r="AX9" s="678">
        <v>2016</v>
      </c>
      <c r="AY9" s="678">
        <v>2015</v>
      </c>
      <c r="AZ9" s="684">
        <v>2016</v>
      </c>
      <c r="BA9" s="578"/>
      <c r="BB9" s="85" t="s">
        <v>338</v>
      </c>
      <c r="BC9" s="85" t="s">
        <v>339</v>
      </c>
    </row>
    <row r="10" spans="1:52" ht="14.25" customHeight="1">
      <c r="A10" s="608" t="s">
        <v>197</v>
      </c>
      <c r="B10" s="424"/>
      <c r="C10" s="609" t="s">
        <v>197</v>
      </c>
      <c r="D10" s="425" t="s">
        <v>198</v>
      </c>
      <c r="E10" s="425" t="s">
        <v>20</v>
      </c>
      <c r="F10" s="425" t="s">
        <v>198</v>
      </c>
      <c r="G10" s="425" t="s">
        <v>20</v>
      </c>
      <c r="H10" s="425" t="s">
        <v>198</v>
      </c>
      <c r="I10" s="425" t="s">
        <v>20</v>
      </c>
      <c r="J10" s="425" t="s">
        <v>198</v>
      </c>
      <c r="K10" s="426" t="s">
        <v>20</v>
      </c>
      <c r="L10" s="860" t="s">
        <v>198</v>
      </c>
      <c r="M10" s="858" t="s">
        <v>20</v>
      </c>
      <c r="N10" s="858" t="s">
        <v>198</v>
      </c>
      <c r="O10" s="859" t="s">
        <v>20</v>
      </c>
      <c r="P10" s="858" t="s">
        <v>198</v>
      </c>
      <c r="Q10" s="858" t="s">
        <v>20</v>
      </c>
      <c r="R10" s="858" t="s">
        <v>198</v>
      </c>
      <c r="S10" s="858" t="s">
        <v>20</v>
      </c>
      <c r="T10" s="860" t="s">
        <v>198</v>
      </c>
      <c r="U10" s="858" t="s">
        <v>20</v>
      </c>
      <c r="V10" s="858" t="s">
        <v>198</v>
      </c>
      <c r="W10" s="858" t="s">
        <v>20</v>
      </c>
      <c r="X10" s="860" t="s">
        <v>198</v>
      </c>
      <c r="Y10" s="858" t="s">
        <v>20</v>
      </c>
      <c r="Z10" s="858" t="s">
        <v>198</v>
      </c>
      <c r="AA10" s="858" t="s">
        <v>20</v>
      </c>
      <c r="AB10" s="167" t="s">
        <v>197</v>
      </c>
      <c r="AC10" s="162"/>
      <c r="AD10" s="191" t="s">
        <v>197</v>
      </c>
      <c r="AE10" s="168" t="s">
        <v>198</v>
      </c>
      <c r="AF10" s="169" t="s">
        <v>20</v>
      </c>
      <c r="AG10" s="170" t="s">
        <v>198</v>
      </c>
      <c r="AH10" s="169" t="s">
        <v>20</v>
      </c>
      <c r="AI10" s="171" t="s">
        <v>198</v>
      </c>
      <c r="AJ10" s="169" t="s">
        <v>20</v>
      </c>
      <c r="AK10" s="170" t="s">
        <v>198</v>
      </c>
      <c r="AL10" s="172" t="s">
        <v>20</v>
      </c>
      <c r="AM10" s="577" t="s">
        <v>197</v>
      </c>
      <c r="AT10" s="326" t="s">
        <v>197</v>
      </c>
      <c r="AU10" s="49"/>
      <c r="AV10" s="187" t="s">
        <v>197</v>
      </c>
      <c r="AW10" s="188"/>
      <c r="AX10" s="188"/>
      <c r="AY10" s="188"/>
      <c r="AZ10" s="327"/>
    </row>
    <row r="11" spans="1:55" s="379" customFormat="1" ht="15" customHeight="1">
      <c r="A11" s="427">
        <v>1</v>
      </c>
      <c r="B11" s="610" t="s">
        <v>362</v>
      </c>
      <c r="C11" s="611" t="s">
        <v>57</v>
      </c>
      <c r="D11" s="429">
        <v>2322.84</v>
      </c>
      <c r="E11" s="429">
        <v>490023.88100000005</v>
      </c>
      <c r="F11" s="429">
        <v>2277.084</v>
      </c>
      <c r="G11" s="429">
        <v>508872.569</v>
      </c>
      <c r="H11" s="429">
        <v>190.87800000000001</v>
      </c>
      <c r="I11" s="429">
        <v>91166.13199999998</v>
      </c>
      <c r="J11" s="429">
        <v>73.661</v>
      </c>
      <c r="K11" s="429">
        <v>35756.316000000006</v>
      </c>
      <c r="L11" s="864" t="s">
        <v>421</v>
      </c>
      <c r="M11" s="864" t="s">
        <v>421</v>
      </c>
      <c r="N11" s="864" t="s">
        <v>421</v>
      </c>
      <c r="O11" s="864" t="s">
        <v>421</v>
      </c>
      <c r="P11" s="864" t="s">
        <v>421</v>
      </c>
      <c r="Q11" s="864" t="s">
        <v>421</v>
      </c>
      <c r="R11" s="864" t="s">
        <v>421</v>
      </c>
      <c r="S11" s="864" t="s">
        <v>421</v>
      </c>
      <c r="T11" s="866" t="s">
        <v>421</v>
      </c>
      <c r="U11" s="729" t="s">
        <v>421</v>
      </c>
      <c r="V11" s="729" t="s">
        <v>421</v>
      </c>
      <c r="W11" s="729" t="s">
        <v>421</v>
      </c>
      <c r="X11" s="866" t="s">
        <v>421</v>
      </c>
      <c r="Y11" s="729" t="s">
        <v>421</v>
      </c>
      <c r="Z11" s="729" t="s">
        <v>421</v>
      </c>
      <c r="AA11" s="867" t="s">
        <v>421</v>
      </c>
      <c r="AB11" s="2">
        <v>1</v>
      </c>
      <c r="AC11" s="980" t="s">
        <v>362</v>
      </c>
      <c r="AD11" s="89" t="s">
        <v>196</v>
      </c>
      <c r="AE11" s="981">
        <v>0</v>
      </c>
      <c r="AF11" s="981">
        <v>0</v>
      </c>
      <c r="AG11" s="981">
        <v>0</v>
      </c>
      <c r="AH11" s="981">
        <v>0</v>
      </c>
      <c r="AI11" s="981">
        <v>0</v>
      </c>
      <c r="AJ11" s="981">
        <v>0</v>
      </c>
      <c r="AK11" s="981">
        <v>0</v>
      </c>
      <c r="AL11" s="982">
        <v>0</v>
      </c>
      <c r="AT11" s="316">
        <v>1</v>
      </c>
      <c r="AU11" s="980" t="s">
        <v>207</v>
      </c>
      <c r="AV11" s="193" t="s">
        <v>141</v>
      </c>
      <c r="AW11" s="388">
        <v>210.958947237003</v>
      </c>
      <c r="AX11" s="582">
        <v>223.47553669517683</v>
      </c>
      <c r="AY11" s="983">
        <v>477.6146648644683</v>
      </c>
      <c r="AZ11" s="589">
        <v>485.4171949878498</v>
      </c>
      <c r="BA11" s="984"/>
      <c r="BB11" s="1099" t="s">
        <v>156</v>
      </c>
      <c r="BC11" s="1099" t="s">
        <v>156</v>
      </c>
    </row>
    <row r="12" spans="1:55" s="88" customFormat="1" ht="15" customHeight="1" thickBot="1">
      <c r="A12" s="430">
        <v>1.1</v>
      </c>
      <c r="B12" s="622" t="s">
        <v>245</v>
      </c>
      <c r="C12" s="612" t="s">
        <v>57</v>
      </c>
      <c r="D12" s="928">
        <v>549.82</v>
      </c>
      <c r="E12" s="928">
        <v>53566.134</v>
      </c>
      <c r="F12" s="928">
        <v>601.138</v>
      </c>
      <c r="G12" s="928">
        <v>67171.836</v>
      </c>
      <c r="H12" s="928">
        <v>45.321</v>
      </c>
      <c r="I12" s="928">
        <v>11674.824</v>
      </c>
      <c r="J12" s="928">
        <v>8.355</v>
      </c>
      <c r="K12" s="985">
        <v>2365.084</v>
      </c>
      <c r="L12" s="876"/>
      <c r="M12" s="877"/>
      <c r="N12" s="753"/>
      <c r="O12" s="754"/>
      <c r="P12" s="878"/>
      <c r="Q12" s="878"/>
      <c r="R12" s="878"/>
      <c r="S12" s="879"/>
      <c r="T12" s="880" t="s">
        <v>421</v>
      </c>
      <c r="U12" s="8" t="s">
        <v>421</v>
      </c>
      <c r="V12" s="8" t="s">
        <v>421</v>
      </c>
      <c r="W12" s="8" t="s">
        <v>421</v>
      </c>
      <c r="X12" s="880" t="s">
        <v>421</v>
      </c>
      <c r="Y12" s="8" t="s">
        <v>421</v>
      </c>
      <c r="Z12" s="8" t="s">
        <v>421</v>
      </c>
      <c r="AA12" s="881" t="s">
        <v>421</v>
      </c>
      <c r="AB12" s="2">
        <v>1.1</v>
      </c>
      <c r="AC12" s="197" t="s">
        <v>245</v>
      </c>
      <c r="AD12" s="190" t="s">
        <v>196</v>
      </c>
      <c r="AE12" s="986"/>
      <c r="AF12" s="986"/>
      <c r="AG12" s="986"/>
      <c r="AH12" s="986"/>
      <c r="AI12" s="986"/>
      <c r="AJ12" s="986"/>
      <c r="AK12" s="986"/>
      <c r="AL12" s="987"/>
      <c r="AT12" s="316">
        <v>1.1</v>
      </c>
      <c r="AU12" s="200" t="s">
        <v>245</v>
      </c>
      <c r="AV12" s="193" t="s">
        <v>141</v>
      </c>
      <c r="AW12" s="579">
        <v>97.42485540722417</v>
      </c>
      <c r="AX12" s="579">
        <v>111.74112433417949</v>
      </c>
      <c r="AY12" s="580">
        <v>257.6029655126763</v>
      </c>
      <c r="AZ12" s="581">
        <v>283.0740873728306</v>
      </c>
      <c r="BB12" s="1099" t="s">
        <v>156</v>
      </c>
      <c r="BC12" s="1099" t="s">
        <v>156</v>
      </c>
    </row>
    <row r="13" spans="1:55" s="379" customFormat="1" ht="15" customHeight="1">
      <c r="A13" s="427">
        <v>1.2</v>
      </c>
      <c r="B13" s="988" t="s">
        <v>363</v>
      </c>
      <c r="C13" s="619" t="s">
        <v>57</v>
      </c>
      <c r="D13" s="429">
        <v>1773.02</v>
      </c>
      <c r="E13" s="429">
        <v>436457.74700000003</v>
      </c>
      <c r="F13" s="429">
        <v>1675.946</v>
      </c>
      <c r="G13" s="429">
        <v>441700.733</v>
      </c>
      <c r="H13" s="429">
        <v>145.55700000000002</v>
      </c>
      <c r="I13" s="429">
        <v>79491.30799999999</v>
      </c>
      <c r="J13" s="429">
        <v>65.306</v>
      </c>
      <c r="K13" s="429">
        <v>33391.232</v>
      </c>
      <c r="L13" s="885" t="s">
        <v>421</v>
      </c>
      <c r="M13" s="886" t="s">
        <v>421</v>
      </c>
      <c r="N13" s="887" t="s">
        <v>421</v>
      </c>
      <c r="O13" s="888" t="s">
        <v>421</v>
      </c>
      <c r="P13" s="889" t="s">
        <v>421</v>
      </c>
      <c r="Q13" s="889" t="s">
        <v>421</v>
      </c>
      <c r="R13" s="889" t="s">
        <v>421</v>
      </c>
      <c r="S13" s="890" t="s">
        <v>421</v>
      </c>
      <c r="T13" s="866" t="s">
        <v>421</v>
      </c>
      <c r="U13" s="729" t="s">
        <v>421</v>
      </c>
      <c r="V13" s="729" t="s">
        <v>421</v>
      </c>
      <c r="W13" s="729" t="s">
        <v>421</v>
      </c>
      <c r="X13" s="866" t="s">
        <v>421</v>
      </c>
      <c r="Y13" s="729" t="s">
        <v>421</v>
      </c>
      <c r="Z13" s="729" t="s">
        <v>421</v>
      </c>
      <c r="AA13" s="867" t="s">
        <v>421</v>
      </c>
      <c r="AB13" s="2">
        <v>1.2</v>
      </c>
      <c r="AC13" s="197" t="s">
        <v>363</v>
      </c>
      <c r="AD13" s="190" t="s">
        <v>196</v>
      </c>
      <c r="AE13" s="989">
        <v>0</v>
      </c>
      <c r="AF13" s="989">
        <v>0</v>
      </c>
      <c r="AG13" s="989">
        <v>0</v>
      </c>
      <c r="AH13" s="989">
        <v>0</v>
      </c>
      <c r="AI13" s="989">
        <v>0</v>
      </c>
      <c r="AJ13" s="989">
        <v>0</v>
      </c>
      <c r="AK13" s="989">
        <v>0</v>
      </c>
      <c r="AL13" s="990">
        <v>0</v>
      </c>
      <c r="AT13" s="316">
        <v>1.2</v>
      </c>
      <c r="AU13" s="197" t="s">
        <v>246</v>
      </c>
      <c r="AV13" s="193" t="s">
        <v>141</v>
      </c>
      <c r="AW13" s="582">
        <v>246.1662852082887</v>
      </c>
      <c r="AX13" s="582">
        <v>263.5530816625357</v>
      </c>
      <c r="AY13" s="583">
        <v>546.1180705840322</v>
      </c>
      <c r="AZ13" s="584">
        <v>511.30419869537263</v>
      </c>
      <c r="BB13" s="1099" t="s">
        <v>156</v>
      </c>
      <c r="BC13" s="1099" t="s">
        <v>156</v>
      </c>
    </row>
    <row r="14" spans="1:55" s="88" customFormat="1" ht="15" customHeight="1">
      <c r="A14" s="430" t="s">
        <v>222</v>
      </c>
      <c r="B14" s="363" t="s">
        <v>201</v>
      </c>
      <c r="C14" s="614" t="s">
        <v>57</v>
      </c>
      <c r="D14" s="874">
        <v>1640.824</v>
      </c>
      <c r="E14" s="874">
        <v>405658.699</v>
      </c>
      <c r="F14" s="874">
        <v>1558.125</v>
      </c>
      <c r="G14" s="991">
        <v>414246.455</v>
      </c>
      <c r="H14" s="874">
        <v>70.549</v>
      </c>
      <c r="I14" s="874">
        <v>31025.92</v>
      </c>
      <c r="J14" s="874">
        <v>26.632</v>
      </c>
      <c r="K14" s="992">
        <v>12096.196</v>
      </c>
      <c r="L14" s="876"/>
      <c r="M14" s="877"/>
      <c r="N14" s="753"/>
      <c r="O14" s="754"/>
      <c r="P14" s="878"/>
      <c r="Q14" s="878"/>
      <c r="R14" s="878"/>
      <c r="S14" s="879"/>
      <c r="T14" s="880" t="s">
        <v>421</v>
      </c>
      <c r="U14" s="8" t="s">
        <v>421</v>
      </c>
      <c r="V14" s="8" t="s">
        <v>421</v>
      </c>
      <c r="W14" s="8" t="s">
        <v>421</v>
      </c>
      <c r="X14" s="880" t="s">
        <v>421</v>
      </c>
      <c r="Y14" s="8" t="s">
        <v>421</v>
      </c>
      <c r="Z14" s="8" t="s">
        <v>421</v>
      </c>
      <c r="AA14" s="881" t="s">
        <v>421</v>
      </c>
      <c r="AB14" s="2" t="s">
        <v>222</v>
      </c>
      <c r="AC14" s="192" t="s">
        <v>201</v>
      </c>
      <c r="AD14" s="190" t="s">
        <v>196</v>
      </c>
      <c r="AE14" s="986"/>
      <c r="AF14" s="986"/>
      <c r="AG14" s="986"/>
      <c r="AH14" s="986"/>
      <c r="AI14" s="986"/>
      <c r="AJ14" s="986"/>
      <c r="AK14" s="986"/>
      <c r="AL14" s="987"/>
      <c r="AT14" s="316" t="s">
        <v>222</v>
      </c>
      <c r="AU14" s="192" t="s">
        <v>201</v>
      </c>
      <c r="AV14" s="193" t="s">
        <v>141</v>
      </c>
      <c r="AW14" s="585">
        <v>247.22864792323858</v>
      </c>
      <c r="AX14" s="585">
        <v>265.8621452065784</v>
      </c>
      <c r="AY14" s="585">
        <v>439.77831011070316</v>
      </c>
      <c r="AZ14" s="586">
        <v>454.1978071492941</v>
      </c>
      <c r="BB14" s="1099" t="s">
        <v>437</v>
      </c>
      <c r="BC14" s="1099" t="s">
        <v>156</v>
      </c>
    </row>
    <row r="15" spans="1:55" s="88" customFormat="1" ht="15" customHeight="1">
      <c r="A15" s="430" t="s">
        <v>292</v>
      </c>
      <c r="B15" s="363" t="s">
        <v>202</v>
      </c>
      <c r="C15" s="614" t="s">
        <v>57</v>
      </c>
      <c r="D15" s="874">
        <v>132.196</v>
      </c>
      <c r="E15" s="874">
        <v>30799.048</v>
      </c>
      <c r="F15" s="874">
        <v>117.821</v>
      </c>
      <c r="G15" s="991">
        <v>27454.278</v>
      </c>
      <c r="H15" s="874">
        <v>75.008</v>
      </c>
      <c r="I15" s="874">
        <v>48465.388</v>
      </c>
      <c r="J15" s="874">
        <v>38.674</v>
      </c>
      <c r="K15" s="992">
        <v>21295.036</v>
      </c>
      <c r="L15" s="876"/>
      <c r="M15" s="877"/>
      <c r="N15" s="753"/>
      <c r="O15" s="754"/>
      <c r="P15" s="878"/>
      <c r="Q15" s="878"/>
      <c r="R15" s="878"/>
      <c r="S15" s="879"/>
      <c r="T15" s="880" t="s">
        <v>421</v>
      </c>
      <c r="U15" s="8" t="s">
        <v>421</v>
      </c>
      <c r="V15" s="8" t="s">
        <v>421</v>
      </c>
      <c r="W15" s="8" t="s">
        <v>421</v>
      </c>
      <c r="X15" s="880" t="s">
        <v>421</v>
      </c>
      <c r="Y15" s="8" t="s">
        <v>421</v>
      </c>
      <c r="Z15" s="8" t="s">
        <v>421</v>
      </c>
      <c r="AA15" s="881" t="s">
        <v>421</v>
      </c>
      <c r="AB15" s="2" t="s">
        <v>292</v>
      </c>
      <c r="AC15" s="192" t="s">
        <v>202</v>
      </c>
      <c r="AD15" s="190" t="s">
        <v>196</v>
      </c>
      <c r="AE15" s="986"/>
      <c r="AF15" s="986"/>
      <c r="AG15" s="986"/>
      <c r="AH15" s="986"/>
      <c r="AI15" s="986"/>
      <c r="AJ15" s="986"/>
      <c r="AK15" s="986"/>
      <c r="AL15" s="987"/>
      <c r="AT15" s="316" t="s">
        <v>292</v>
      </c>
      <c r="AU15" s="192" t="s">
        <v>202</v>
      </c>
      <c r="AV15" s="193" t="s">
        <v>141</v>
      </c>
      <c r="AW15" s="585">
        <v>232.9801809434476</v>
      </c>
      <c r="AX15" s="585">
        <v>233.01684759083693</v>
      </c>
      <c r="AY15" s="585">
        <v>646.1362521331058</v>
      </c>
      <c r="AZ15" s="586">
        <v>550.6292599679372</v>
      </c>
      <c r="BB15" s="1099" t="s">
        <v>156</v>
      </c>
      <c r="BC15" s="1099" t="s">
        <v>156</v>
      </c>
    </row>
    <row r="16" spans="1:55" s="88" customFormat="1" ht="15" customHeight="1">
      <c r="A16" s="432" t="s">
        <v>19</v>
      </c>
      <c r="B16" s="615" t="s">
        <v>308</v>
      </c>
      <c r="C16" s="616" t="s">
        <v>57</v>
      </c>
      <c r="D16" s="874">
        <v>0.211</v>
      </c>
      <c r="E16" s="874">
        <v>468.146</v>
      </c>
      <c r="F16" s="874">
        <v>0.342</v>
      </c>
      <c r="G16" s="991">
        <v>621.469</v>
      </c>
      <c r="H16" s="874">
        <v>0</v>
      </c>
      <c r="I16" s="874">
        <v>0</v>
      </c>
      <c r="J16" s="874">
        <v>0</v>
      </c>
      <c r="K16" s="992">
        <v>0</v>
      </c>
      <c r="L16" s="876"/>
      <c r="M16" s="877"/>
      <c r="N16" s="753"/>
      <c r="O16" s="754"/>
      <c r="P16" s="878"/>
      <c r="Q16" s="878"/>
      <c r="R16" s="878"/>
      <c r="S16" s="879"/>
      <c r="T16" s="880" t="s">
        <v>421</v>
      </c>
      <c r="U16" s="8" t="s">
        <v>421</v>
      </c>
      <c r="V16" s="8" t="s">
        <v>421</v>
      </c>
      <c r="W16" s="8" t="s">
        <v>421</v>
      </c>
      <c r="X16" s="880" t="s">
        <v>421</v>
      </c>
      <c r="Y16" s="8" t="s">
        <v>421</v>
      </c>
      <c r="Z16" s="8" t="s">
        <v>421</v>
      </c>
      <c r="AA16" s="881" t="s">
        <v>421</v>
      </c>
      <c r="AB16" s="2" t="s">
        <v>19</v>
      </c>
      <c r="AC16" s="196" t="s">
        <v>308</v>
      </c>
      <c r="AD16" s="190" t="s">
        <v>196</v>
      </c>
      <c r="AE16" s="986" t="s">
        <v>421</v>
      </c>
      <c r="AF16" s="986" t="s">
        <v>421</v>
      </c>
      <c r="AG16" s="986" t="s">
        <v>421</v>
      </c>
      <c r="AH16" s="986" t="s">
        <v>421</v>
      </c>
      <c r="AI16" s="986" t="s">
        <v>421</v>
      </c>
      <c r="AJ16" s="986" t="s">
        <v>421</v>
      </c>
      <c r="AK16" s="986" t="s">
        <v>421</v>
      </c>
      <c r="AL16" s="987" t="s">
        <v>421</v>
      </c>
      <c r="AT16" s="317" t="s">
        <v>19</v>
      </c>
      <c r="AU16" s="194" t="s">
        <v>308</v>
      </c>
      <c r="AV16" s="193" t="s">
        <v>141</v>
      </c>
      <c r="AW16" s="585">
        <v>2218.701421800948</v>
      </c>
      <c r="AX16" s="585">
        <v>1817.1608187134502</v>
      </c>
      <c r="AY16" s="585">
        <v>0</v>
      </c>
      <c r="AZ16" s="586">
        <v>0</v>
      </c>
      <c r="BB16" s="1099" t="s">
        <v>156</v>
      </c>
      <c r="BC16" s="1099" t="s">
        <v>437</v>
      </c>
    </row>
    <row r="17" spans="1:55" s="88" customFormat="1" ht="15" customHeight="1">
      <c r="A17" s="993">
        <v>2</v>
      </c>
      <c r="B17" s="994" t="s">
        <v>247</v>
      </c>
      <c r="C17" s="616" t="s">
        <v>302</v>
      </c>
      <c r="D17" s="874">
        <v>1.417</v>
      </c>
      <c r="E17" s="874">
        <v>1987.009</v>
      </c>
      <c r="F17" s="874">
        <v>11.966</v>
      </c>
      <c r="G17" s="991">
        <v>15805.455</v>
      </c>
      <c r="H17" s="874">
        <v>0.972</v>
      </c>
      <c r="I17" s="874">
        <v>1652.942</v>
      </c>
      <c r="J17" s="874">
        <v>0.804</v>
      </c>
      <c r="K17" s="992">
        <v>1282.561</v>
      </c>
      <c r="L17" s="876"/>
      <c r="M17" s="877"/>
      <c r="N17" s="753"/>
      <c r="O17" s="754"/>
      <c r="P17" s="878"/>
      <c r="Q17" s="878"/>
      <c r="R17" s="878"/>
      <c r="S17" s="879"/>
      <c r="T17" s="880" t="s">
        <v>421</v>
      </c>
      <c r="U17" s="8" t="s">
        <v>421</v>
      </c>
      <c r="V17" s="8" t="s">
        <v>421</v>
      </c>
      <c r="W17" s="8" t="s">
        <v>421</v>
      </c>
      <c r="X17" s="880" t="s">
        <v>421</v>
      </c>
      <c r="Y17" s="8" t="s">
        <v>421</v>
      </c>
      <c r="Z17" s="8" t="s">
        <v>421</v>
      </c>
      <c r="AA17" s="881" t="s">
        <v>421</v>
      </c>
      <c r="AB17" s="897">
        <v>2</v>
      </c>
      <c r="AC17" s="749" t="s">
        <v>247</v>
      </c>
      <c r="AD17" s="190" t="s">
        <v>302</v>
      </c>
      <c r="AE17" s="986"/>
      <c r="AF17" s="986"/>
      <c r="AG17" s="986"/>
      <c r="AH17" s="986"/>
      <c r="AI17" s="986"/>
      <c r="AJ17" s="986"/>
      <c r="AK17" s="986"/>
      <c r="AL17" s="987"/>
      <c r="AT17" s="900">
        <v>2</v>
      </c>
      <c r="AU17" s="749" t="s">
        <v>247</v>
      </c>
      <c r="AV17" s="187" t="s">
        <v>142</v>
      </c>
      <c r="AW17" s="585">
        <v>1402.2646436132675</v>
      </c>
      <c r="AX17" s="585">
        <v>1320.863697141902</v>
      </c>
      <c r="AY17" s="585">
        <v>1700.5576131687244</v>
      </c>
      <c r="AZ17" s="586">
        <v>1595.2251243781093</v>
      </c>
      <c r="BB17" s="1099" t="s">
        <v>437</v>
      </c>
      <c r="BC17" s="1099" t="s">
        <v>156</v>
      </c>
    </row>
    <row r="18" spans="1:55" s="88" customFormat="1" ht="15" customHeight="1">
      <c r="A18" s="995">
        <v>3</v>
      </c>
      <c r="B18" s="896" t="s">
        <v>365</v>
      </c>
      <c r="C18" s="1076" t="s">
        <v>34</v>
      </c>
      <c r="D18" s="874">
        <v>0.077</v>
      </c>
      <c r="E18" s="874">
        <v>9.089</v>
      </c>
      <c r="F18" s="874">
        <v>13.263</v>
      </c>
      <c r="G18" s="991">
        <v>1417.1219999999998</v>
      </c>
      <c r="H18" s="991">
        <v>52.982</v>
      </c>
      <c r="I18" s="991">
        <v>10342.804</v>
      </c>
      <c r="J18" s="874">
        <v>19.730999999999998</v>
      </c>
      <c r="K18" s="992">
        <v>4137.027</v>
      </c>
      <c r="L18" s="876"/>
      <c r="M18" s="877"/>
      <c r="N18" s="753"/>
      <c r="O18" s="754"/>
      <c r="P18" s="878"/>
      <c r="Q18" s="878"/>
      <c r="R18" s="878"/>
      <c r="S18" s="879"/>
      <c r="T18" s="880" t="s">
        <v>421</v>
      </c>
      <c r="U18" s="8" t="s">
        <v>421</v>
      </c>
      <c r="V18" s="8" t="s">
        <v>421</v>
      </c>
      <c r="W18" s="8" t="s">
        <v>421</v>
      </c>
      <c r="X18" s="880" t="s">
        <v>421</v>
      </c>
      <c r="Y18" s="8" t="s">
        <v>421</v>
      </c>
      <c r="Z18" s="8" t="s">
        <v>421</v>
      </c>
      <c r="AA18" s="881" t="s">
        <v>421</v>
      </c>
      <c r="AB18" s="995">
        <v>3</v>
      </c>
      <c r="AC18" s="896" t="s">
        <v>326</v>
      </c>
      <c r="AD18" s="1076" t="s">
        <v>34</v>
      </c>
      <c r="AE18" s="986"/>
      <c r="AF18" s="986"/>
      <c r="AG18" s="986"/>
      <c r="AH18" s="986"/>
      <c r="AI18" s="986"/>
      <c r="AJ18" s="986"/>
      <c r="AK18" s="986"/>
      <c r="AL18" s="987"/>
      <c r="AT18" s="995">
        <v>3</v>
      </c>
      <c r="AU18" s="896" t="s">
        <v>326</v>
      </c>
      <c r="AV18" s="1076" t="s">
        <v>34</v>
      </c>
      <c r="AW18" s="585">
        <v>118.03896103896105</v>
      </c>
      <c r="AX18" s="585">
        <v>106.84777199728568</v>
      </c>
      <c r="AY18" s="585">
        <v>195.21354422256616</v>
      </c>
      <c r="AZ18" s="586">
        <v>209.6714307435001</v>
      </c>
      <c r="BB18" s="1099" t="s">
        <v>437</v>
      </c>
      <c r="BC18" s="1099" t="s">
        <v>156</v>
      </c>
    </row>
    <row r="19" spans="1:55" s="88" customFormat="1" ht="15" customHeight="1">
      <c r="A19" s="442" t="s">
        <v>327</v>
      </c>
      <c r="B19" s="896" t="s">
        <v>366</v>
      </c>
      <c r="C19" s="1076" t="s">
        <v>34</v>
      </c>
      <c r="D19" s="874">
        <v>0.03</v>
      </c>
      <c r="E19" s="874">
        <v>3.338</v>
      </c>
      <c r="F19" s="874">
        <v>12.438</v>
      </c>
      <c r="G19" s="991">
        <v>1332.947</v>
      </c>
      <c r="H19" s="874">
        <v>51.421</v>
      </c>
      <c r="I19" s="874">
        <v>9514.073</v>
      </c>
      <c r="J19" s="874">
        <v>18.456</v>
      </c>
      <c r="K19" s="992">
        <v>3456.18</v>
      </c>
      <c r="L19" s="876"/>
      <c r="M19" s="877"/>
      <c r="N19" s="753"/>
      <c r="O19" s="754"/>
      <c r="P19" s="878"/>
      <c r="Q19" s="878"/>
      <c r="R19" s="878"/>
      <c r="S19" s="879"/>
      <c r="T19" s="880"/>
      <c r="U19" s="8"/>
      <c r="V19" s="8"/>
      <c r="W19" s="8"/>
      <c r="X19" s="880"/>
      <c r="Y19" s="8"/>
      <c r="Z19" s="8"/>
      <c r="AA19" s="881"/>
      <c r="AB19" s="442" t="s">
        <v>327</v>
      </c>
      <c r="AC19" s="896" t="s">
        <v>328</v>
      </c>
      <c r="AD19" s="1076" t="s">
        <v>34</v>
      </c>
      <c r="AE19" s="986"/>
      <c r="AF19" s="986"/>
      <c r="AG19" s="986"/>
      <c r="AH19" s="986"/>
      <c r="AI19" s="986"/>
      <c r="AJ19" s="986"/>
      <c r="AK19" s="986"/>
      <c r="AL19" s="987"/>
      <c r="AT19" s="442" t="s">
        <v>327</v>
      </c>
      <c r="AU19" s="896" t="s">
        <v>328</v>
      </c>
      <c r="AV19" s="1076" t="s">
        <v>34</v>
      </c>
      <c r="AW19" s="585"/>
      <c r="AX19" s="585"/>
      <c r="AY19" s="585"/>
      <c r="AZ19" s="586"/>
      <c r="BB19" s="1099" t="s">
        <v>437</v>
      </c>
      <c r="BC19" s="1099" t="s">
        <v>437</v>
      </c>
    </row>
    <row r="20" spans="1:55" s="88" customFormat="1" ht="15" customHeight="1">
      <c r="A20" s="442" t="s">
        <v>329</v>
      </c>
      <c r="B20" s="896" t="s">
        <v>367</v>
      </c>
      <c r="C20" s="1077" t="s">
        <v>34</v>
      </c>
      <c r="D20" s="874">
        <v>0.047</v>
      </c>
      <c r="E20" s="874">
        <v>5.751</v>
      </c>
      <c r="F20" s="874">
        <v>0.825</v>
      </c>
      <c r="G20" s="991">
        <v>84.175</v>
      </c>
      <c r="H20" s="874">
        <v>1.561</v>
      </c>
      <c r="I20" s="874">
        <v>828.731</v>
      </c>
      <c r="J20" s="874">
        <v>1.275</v>
      </c>
      <c r="K20" s="992">
        <v>680.847</v>
      </c>
      <c r="L20" s="876"/>
      <c r="M20" s="877"/>
      <c r="N20" s="753"/>
      <c r="O20" s="754"/>
      <c r="P20" s="878"/>
      <c r="Q20" s="878"/>
      <c r="R20" s="878"/>
      <c r="S20" s="879"/>
      <c r="T20" s="880"/>
      <c r="U20" s="8"/>
      <c r="V20" s="8"/>
      <c r="W20" s="8"/>
      <c r="X20" s="880"/>
      <c r="Y20" s="8"/>
      <c r="Z20" s="8"/>
      <c r="AA20" s="881"/>
      <c r="AB20" s="442" t="s">
        <v>329</v>
      </c>
      <c r="AC20" s="896" t="s">
        <v>341</v>
      </c>
      <c r="AD20" s="1077" t="s">
        <v>34</v>
      </c>
      <c r="AE20" s="986"/>
      <c r="AF20" s="986"/>
      <c r="AG20" s="986"/>
      <c r="AH20" s="986"/>
      <c r="AI20" s="986"/>
      <c r="AJ20" s="986"/>
      <c r="AK20" s="986"/>
      <c r="AL20" s="987"/>
      <c r="AT20" s="442" t="s">
        <v>329</v>
      </c>
      <c r="AU20" s="896" t="s">
        <v>341</v>
      </c>
      <c r="AV20" s="1077" t="s">
        <v>34</v>
      </c>
      <c r="AW20" s="585"/>
      <c r="AX20" s="585"/>
      <c r="AY20" s="585"/>
      <c r="AZ20" s="586"/>
      <c r="BB20" s="1099" t="s">
        <v>437</v>
      </c>
      <c r="BC20" s="1099" t="s">
        <v>437</v>
      </c>
    </row>
    <row r="21" spans="1:55" s="88" customFormat="1" ht="15" customHeight="1">
      <c r="A21" s="1078">
        <v>4</v>
      </c>
      <c r="B21" s="896" t="s">
        <v>331</v>
      </c>
      <c r="C21" s="1076" t="s">
        <v>302</v>
      </c>
      <c r="D21" s="874">
        <v>5.463</v>
      </c>
      <c r="E21" s="874">
        <v>2582.4069999999997</v>
      </c>
      <c r="F21" s="874">
        <v>10.185</v>
      </c>
      <c r="G21" s="874">
        <v>4875.143</v>
      </c>
      <c r="H21" s="874">
        <v>1.446</v>
      </c>
      <c r="I21" s="874">
        <v>1265.7600000000002</v>
      </c>
      <c r="J21" s="874">
        <v>1.222</v>
      </c>
      <c r="K21" s="992">
        <v>926.336</v>
      </c>
      <c r="L21" s="876"/>
      <c r="M21" s="877"/>
      <c r="N21" s="753"/>
      <c r="O21" s="754"/>
      <c r="P21" s="878"/>
      <c r="Q21" s="878"/>
      <c r="R21" s="878"/>
      <c r="S21" s="879"/>
      <c r="T21" s="880" t="s">
        <v>421</v>
      </c>
      <c r="U21" s="8" t="s">
        <v>421</v>
      </c>
      <c r="V21" s="8" t="s">
        <v>421</v>
      </c>
      <c r="W21" s="8" t="s">
        <v>421</v>
      </c>
      <c r="X21" s="880" t="s">
        <v>421</v>
      </c>
      <c r="Y21" s="8" t="s">
        <v>421</v>
      </c>
      <c r="Z21" s="8" t="s">
        <v>421</v>
      </c>
      <c r="AA21" s="881" t="s">
        <v>421</v>
      </c>
      <c r="AB21" s="1078">
        <v>4</v>
      </c>
      <c r="AC21" s="896" t="s">
        <v>331</v>
      </c>
      <c r="AD21" s="1076" t="s">
        <v>302</v>
      </c>
      <c r="AE21" s="996"/>
      <c r="AF21" s="996"/>
      <c r="AG21" s="996"/>
      <c r="AH21" s="996"/>
      <c r="AI21" s="996"/>
      <c r="AJ21" s="996"/>
      <c r="AK21" s="996"/>
      <c r="AL21" s="997"/>
      <c r="AT21" s="1078">
        <v>4</v>
      </c>
      <c r="AU21" s="896" t="s">
        <v>331</v>
      </c>
      <c r="AV21" s="1076" t="s">
        <v>302</v>
      </c>
      <c r="AW21" s="585">
        <v>472.70858502654215</v>
      </c>
      <c r="AX21" s="585">
        <v>478.6591065292096</v>
      </c>
      <c r="AY21" s="585">
        <v>875.3526970954358</v>
      </c>
      <c r="AZ21" s="586">
        <v>758.0490998363339</v>
      </c>
      <c r="BB21" s="1099" t="s">
        <v>437</v>
      </c>
      <c r="BC21" s="1099" t="s">
        <v>156</v>
      </c>
    </row>
    <row r="22" spans="1:55" s="88" customFormat="1" ht="15" customHeight="1">
      <c r="A22" s="442" t="s">
        <v>193</v>
      </c>
      <c r="B22" s="1075" t="s">
        <v>368</v>
      </c>
      <c r="C22" s="614" t="s">
        <v>302</v>
      </c>
      <c r="D22" s="874">
        <v>5.041</v>
      </c>
      <c r="E22" s="874">
        <v>2409.747</v>
      </c>
      <c r="F22" s="874">
        <v>8.961</v>
      </c>
      <c r="G22" s="991">
        <v>4318.778</v>
      </c>
      <c r="H22" s="874">
        <v>0.627</v>
      </c>
      <c r="I22" s="874">
        <v>534.839</v>
      </c>
      <c r="J22" s="874">
        <v>0.799</v>
      </c>
      <c r="K22" s="991">
        <v>620.998</v>
      </c>
      <c r="L22" s="876"/>
      <c r="M22" s="877"/>
      <c r="N22" s="753"/>
      <c r="O22" s="754"/>
      <c r="P22" s="878"/>
      <c r="Q22" s="878"/>
      <c r="R22" s="878"/>
      <c r="S22" s="879"/>
      <c r="T22" s="880"/>
      <c r="U22" s="8"/>
      <c r="V22" s="8"/>
      <c r="W22" s="8"/>
      <c r="X22" s="880"/>
      <c r="Y22" s="8"/>
      <c r="Z22" s="8"/>
      <c r="AA22" s="881"/>
      <c r="AB22" s="442" t="s">
        <v>193</v>
      </c>
      <c r="AC22" s="1075" t="s">
        <v>332</v>
      </c>
      <c r="AD22" s="614" t="s">
        <v>302</v>
      </c>
      <c r="AE22" s="996"/>
      <c r="AF22" s="996"/>
      <c r="AG22" s="996"/>
      <c r="AH22" s="996"/>
      <c r="AI22" s="996"/>
      <c r="AJ22" s="996"/>
      <c r="AK22" s="996"/>
      <c r="AL22" s="997"/>
      <c r="AT22" s="442" t="s">
        <v>193</v>
      </c>
      <c r="AU22" s="1075" t="s">
        <v>332</v>
      </c>
      <c r="AV22" s="614" t="s">
        <v>302</v>
      </c>
      <c r="AW22" s="585"/>
      <c r="AX22" s="585"/>
      <c r="AY22" s="585"/>
      <c r="AZ22" s="586"/>
      <c r="BB22" s="1099" t="s">
        <v>437</v>
      </c>
      <c r="BC22" s="1099" t="s">
        <v>437</v>
      </c>
    </row>
    <row r="23" spans="1:55" s="88" customFormat="1" ht="15" customHeight="1">
      <c r="A23" s="442" t="s">
        <v>333</v>
      </c>
      <c r="B23" s="1075" t="s">
        <v>369</v>
      </c>
      <c r="C23" s="614" t="s">
        <v>302</v>
      </c>
      <c r="D23" s="874">
        <v>0.422</v>
      </c>
      <c r="E23" s="874">
        <v>172.66</v>
      </c>
      <c r="F23" s="874">
        <v>1.224</v>
      </c>
      <c r="G23" s="991">
        <v>556.365</v>
      </c>
      <c r="H23" s="874">
        <v>0.819</v>
      </c>
      <c r="I23" s="874">
        <v>730.921</v>
      </c>
      <c r="J23" s="874">
        <v>0.423</v>
      </c>
      <c r="K23" s="991">
        <v>305.338</v>
      </c>
      <c r="L23" s="876"/>
      <c r="M23" s="877"/>
      <c r="N23" s="753"/>
      <c r="O23" s="754"/>
      <c r="P23" s="878"/>
      <c r="Q23" s="878"/>
      <c r="R23" s="878"/>
      <c r="S23" s="879"/>
      <c r="T23" s="880"/>
      <c r="U23" s="8"/>
      <c r="V23" s="8"/>
      <c r="W23" s="8"/>
      <c r="X23" s="880"/>
      <c r="Y23" s="8"/>
      <c r="Z23" s="8"/>
      <c r="AA23" s="881"/>
      <c r="AB23" s="442" t="s">
        <v>333</v>
      </c>
      <c r="AC23" s="1075" t="s">
        <v>334</v>
      </c>
      <c r="AD23" s="614" t="s">
        <v>302</v>
      </c>
      <c r="AE23" s="996"/>
      <c r="AF23" s="996"/>
      <c r="AG23" s="996"/>
      <c r="AH23" s="996"/>
      <c r="AI23" s="996"/>
      <c r="AJ23" s="996"/>
      <c r="AK23" s="996"/>
      <c r="AL23" s="997"/>
      <c r="AT23" s="442" t="s">
        <v>333</v>
      </c>
      <c r="AU23" s="1075" t="s">
        <v>334</v>
      </c>
      <c r="AV23" s="614" t="s">
        <v>302</v>
      </c>
      <c r="AW23" s="585"/>
      <c r="AX23" s="585"/>
      <c r="AY23" s="585"/>
      <c r="AZ23" s="586"/>
      <c r="BB23" s="1099" t="s">
        <v>437</v>
      </c>
      <c r="BC23" s="1099" t="s">
        <v>437</v>
      </c>
    </row>
    <row r="24" spans="1:55" s="379" customFormat="1" ht="15" customHeight="1">
      <c r="A24" s="435">
        <v>5</v>
      </c>
      <c r="B24" s="617" t="s">
        <v>248</v>
      </c>
      <c r="C24" s="611" t="s">
        <v>57</v>
      </c>
      <c r="D24" s="309">
        <v>95.93299999999999</v>
      </c>
      <c r="E24" s="309">
        <v>84381.848</v>
      </c>
      <c r="F24" s="309">
        <v>207.712</v>
      </c>
      <c r="G24" s="309">
        <v>165890.348</v>
      </c>
      <c r="H24" s="309">
        <v>2493.897</v>
      </c>
      <c r="I24" s="309">
        <v>2481915.767</v>
      </c>
      <c r="J24" s="309">
        <v>1860.6390000000001</v>
      </c>
      <c r="K24" s="309">
        <v>1900666.182</v>
      </c>
      <c r="L24" s="885" t="s">
        <v>421</v>
      </c>
      <c r="M24" s="886" t="s">
        <v>421</v>
      </c>
      <c r="N24" s="887" t="s">
        <v>421</v>
      </c>
      <c r="O24" s="888" t="s">
        <v>421</v>
      </c>
      <c r="P24" s="889" t="s">
        <v>421</v>
      </c>
      <c r="Q24" s="889" t="s">
        <v>421</v>
      </c>
      <c r="R24" s="889" t="s">
        <v>421</v>
      </c>
      <c r="S24" s="890" t="s">
        <v>421</v>
      </c>
      <c r="T24" s="866" t="s">
        <v>421</v>
      </c>
      <c r="U24" s="729" t="s">
        <v>421</v>
      </c>
      <c r="V24" s="729" t="s">
        <v>421</v>
      </c>
      <c r="W24" s="729" t="s">
        <v>421</v>
      </c>
      <c r="X24" s="866" t="s">
        <v>421</v>
      </c>
      <c r="Y24" s="729" t="s">
        <v>421</v>
      </c>
      <c r="Z24" s="729" t="s">
        <v>421</v>
      </c>
      <c r="AA24" s="867" t="s">
        <v>421</v>
      </c>
      <c r="AB24" s="904">
        <v>5</v>
      </c>
      <c r="AC24" s="750" t="s">
        <v>248</v>
      </c>
      <c r="AD24" s="190" t="s">
        <v>196</v>
      </c>
      <c r="AE24" s="989">
        <v>0</v>
      </c>
      <c r="AF24" s="989">
        <v>0</v>
      </c>
      <c r="AG24" s="989">
        <v>0</v>
      </c>
      <c r="AH24" s="989">
        <v>0</v>
      </c>
      <c r="AI24" s="989">
        <v>0</v>
      </c>
      <c r="AJ24" s="989">
        <v>0</v>
      </c>
      <c r="AK24" s="989">
        <v>0</v>
      </c>
      <c r="AL24" s="990">
        <v>0</v>
      </c>
      <c r="AT24" s="906">
        <v>5</v>
      </c>
      <c r="AU24" s="750" t="s">
        <v>248</v>
      </c>
      <c r="AV24" s="193" t="s">
        <v>141</v>
      </c>
      <c r="AW24" s="585">
        <v>879.5914648765284</v>
      </c>
      <c r="AX24" s="585">
        <v>798.6555808041904</v>
      </c>
      <c r="AY24" s="585">
        <v>995.1957787350481</v>
      </c>
      <c r="AZ24" s="586">
        <v>1021.5125997036502</v>
      </c>
      <c r="BB24" s="1099" t="s">
        <v>437</v>
      </c>
      <c r="BC24" s="1099" t="s">
        <v>156</v>
      </c>
    </row>
    <row r="25" spans="1:55" s="88" customFormat="1" ht="15" customHeight="1">
      <c r="A25" s="430" t="s">
        <v>227</v>
      </c>
      <c r="B25" s="618" t="s">
        <v>201</v>
      </c>
      <c r="C25" s="614" t="s">
        <v>57</v>
      </c>
      <c r="D25" s="874">
        <v>66.265</v>
      </c>
      <c r="E25" s="874">
        <v>36548.016</v>
      </c>
      <c r="F25" s="874">
        <v>150.036</v>
      </c>
      <c r="G25" s="991">
        <v>86984.149</v>
      </c>
      <c r="H25" s="874">
        <v>1759.831</v>
      </c>
      <c r="I25" s="874">
        <v>1526899.908</v>
      </c>
      <c r="J25" s="874">
        <v>1286.604</v>
      </c>
      <c r="K25" s="992">
        <v>1146328.609</v>
      </c>
      <c r="L25" s="876"/>
      <c r="M25" s="877"/>
      <c r="N25" s="753"/>
      <c r="O25" s="754"/>
      <c r="P25" s="878"/>
      <c r="Q25" s="878"/>
      <c r="R25" s="878"/>
      <c r="S25" s="879"/>
      <c r="T25" s="880" t="s">
        <v>421</v>
      </c>
      <c r="U25" s="8" t="s">
        <v>421</v>
      </c>
      <c r="V25" s="8" t="s">
        <v>421</v>
      </c>
      <c r="W25" s="8" t="s">
        <v>421</v>
      </c>
      <c r="X25" s="880" t="s">
        <v>421</v>
      </c>
      <c r="Y25" s="8" t="s">
        <v>421</v>
      </c>
      <c r="Z25" s="8" t="s">
        <v>421</v>
      </c>
      <c r="AA25" s="881" t="s">
        <v>421</v>
      </c>
      <c r="AB25" s="2" t="s">
        <v>227</v>
      </c>
      <c r="AC25" s="197" t="s">
        <v>201</v>
      </c>
      <c r="AD25" s="190" t="s">
        <v>196</v>
      </c>
      <c r="AE25" s="986"/>
      <c r="AF25" s="986"/>
      <c r="AG25" s="986"/>
      <c r="AH25" s="986"/>
      <c r="AI25" s="986"/>
      <c r="AJ25" s="986"/>
      <c r="AK25" s="986"/>
      <c r="AL25" s="987"/>
      <c r="AT25" s="316" t="s">
        <v>227</v>
      </c>
      <c r="AU25" s="197" t="s">
        <v>201</v>
      </c>
      <c r="AV25" s="193" t="s">
        <v>141</v>
      </c>
      <c r="AW25" s="585">
        <v>551.5432883120803</v>
      </c>
      <c r="AX25" s="585">
        <v>579.7551854221654</v>
      </c>
      <c r="AY25" s="585">
        <v>867.640079075775</v>
      </c>
      <c r="AZ25" s="586">
        <v>890.9723652343688</v>
      </c>
      <c r="BB25" s="1099" t="s">
        <v>437</v>
      </c>
      <c r="BC25" s="1099" t="s">
        <v>156</v>
      </c>
    </row>
    <row r="26" spans="1:55" s="88" customFormat="1" ht="15" customHeight="1">
      <c r="A26" s="430" t="s">
        <v>295</v>
      </c>
      <c r="B26" s="618" t="s">
        <v>202</v>
      </c>
      <c r="C26" s="614" t="s">
        <v>57</v>
      </c>
      <c r="D26" s="874">
        <v>29.668</v>
      </c>
      <c r="E26" s="874">
        <v>47833.832</v>
      </c>
      <c r="F26" s="874">
        <v>57.676</v>
      </c>
      <c r="G26" s="991">
        <v>78906.199</v>
      </c>
      <c r="H26" s="874">
        <v>734.066</v>
      </c>
      <c r="I26" s="874">
        <v>955015.859</v>
      </c>
      <c r="J26" s="874">
        <v>574.035</v>
      </c>
      <c r="K26" s="992">
        <v>754337.573</v>
      </c>
      <c r="L26" s="876"/>
      <c r="M26" s="877"/>
      <c r="N26" s="753"/>
      <c r="O26" s="754"/>
      <c r="P26" s="878"/>
      <c r="Q26" s="878"/>
      <c r="R26" s="878"/>
      <c r="S26" s="879"/>
      <c r="T26" s="880" t="s">
        <v>421</v>
      </c>
      <c r="U26" s="8" t="s">
        <v>421</v>
      </c>
      <c r="V26" s="8" t="s">
        <v>421</v>
      </c>
      <c r="W26" s="8" t="s">
        <v>421</v>
      </c>
      <c r="X26" s="880" t="s">
        <v>421</v>
      </c>
      <c r="Y26" s="8" t="s">
        <v>421</v>
      </c>
      <c r="Z26" s="8" t="s">
        <v>421</v>
      </c>
      <c r="AA26" s="881" t="s">
        <v>421</v>
      </c>
      <c r="AB26" s="2" t="s">
        <v>295</v>
      </c>
      <c r="AC26" s="197" t="s">
        <v>202</v>
      </c>
      <c r="AD26" s="190" t="s">
        <v>196</v>
      </c>
      <c r="AE26" s="986"/>
      <c r="AF26" s="986"/>
      <c r="AG26" s="986"/>
      <c r="AH26" s="986"/>
      <c r="AI26" s="986"/>
      <c r="AJ26" s="986"/>
      <c r="AK26" s="986"/>
      <c r="AL26" s="987"/>
      <c r="AT26" s="316" t="s">
        <v>295</v>
      </c>
      <c r="AU26" s="197" t="s">
        <v>202</v>
      </c>
      <c r="AV26" s="193" t="s">
        <v>141</v>
      </c>
      <c r="AW26" s="585">
        <v>1612.303896454092</v>
      </c>
      <c r="AX26" s="585">
        <v>1368.094163950343</v>
      </c>
      <c r="AY26" s="585">
        <v>1300.9945413627659</v>
      </c>
      <c r="AZ26" s="586">
        <v>1314.0968285905913</v>
      </c>
      <c r="BB26" s="1099" t="s">
        <v>437</v>
      </c>
      <c r="BC26" s="1099" t="s">
        <v>156</v>
      </c>
    </row>
    <row r="27" spans="1:55" s="88" customFormat="1" ht="15" customHeight="1">
      <c r="A27" s="432" t="s">
        <v>15</v>
      </c>
      <c r="B27" s="440" t="s">
        <v>308</v>
      </c>
      <c r="C27" s="616" t="s">
        <v>57</v>
      </c>
      <c r="D27" s="874">
        <v>0.217</v>
      </c>
      <c r="E27" s="874">
        <v>515.145</v>
      </c>
      <c r="F27" s="874">
        <v>0.331</v>
      </c>
      <c r="G27" s="991">
        <v>1158.595</v>
      </c>
      <c r="H27" s="874">
        <v>0.049</v>
      </c>
      <c r="I27" s="874">
        <v>31.683</v>
      </c>
      <c r="J27" s="874">
        <v>0.267</v>
      </c>
      <c r="K27" s="992">
        <v>347.407</v>
      </c>
      <c r="L27" s="876"/>
      <c r="M27" s="877"/>
      <c r="N27" s="753"/>
      <c r="O27" s="754"/>
      <c r="P27" s="878"/>
      <c r="Q27" s="878"/>
      <c r="R27" s="878"/>
      <c r="S27" s="879"/>
      <c r="T27" s="880" t="s">
        <v>421</v>
      </c>
      <c r="U27" s="8" t="s">
        <v>421</v>
      </c>
      <c r="V27" s="8" t="s">
        <v>421</v>
      </c>
      <c r="W27" s="8" t="s">
        <v>421</v>
      </c>
      <c r="X27" s="880" t="s">
        <v>421</v>
      </c>
      <c r="Y27" s="8" t="s">
        <v>421</v>
      </c>
      <c r="Z27" s="8" t="s">
        <v>421</v>
      </c>
      <c r="AA27" s="881" t="s">
        <v>421</v>
      </c>
      <c r="AB27" s="3" t="s">
        <v>15</v>
      </c>
      <c r="AC27" s="198" t="s">
        <v>308</v>
      </c>
      <c r="AD27" s="190" t="s">
        <v>196</v>
      </c>
      <c r="AE27" s="996" t="s">
        <v>421</v>
      </c>
      <c r="AF27" s="996" t="s">
        <v>421</v>
      </c>
      <c r="AG27" s="996" t="s">
        <v>421</v>
      </c>
      <c r="AH27" s="996" t="s">
        <v>421</v>
      </c>
      <c r="AI27" s="996" t="s">
        <v>421</v>
      </c>
      <c r="AJ27" s="996" t="s">
        <v>421</v>
      </c>
      <c r="AK27" s="996" t="s">
        <v>421</v>
      </c>
      <c r="AL27" s="997" t="s">
        <v>421</v>
      </c>
      <c r="AT27" s="317" t="s">
        <v>15</v>
      </c>
      <c r="AU27" s="198" t="s">
        <v>308</v>
      </c>
      <c r="AV27" s="193" t="s">
        <v>141</v>
      </c>
      <c r="AW27" s="585">
        <v>2373.9400921658985</v>
      </c>
      <c r="AX27" s="585">
        <v>3500.287009063444</v>
      </c>
      <c r="AY27" s="585">
        <v>646.5918367346939</v>
      </c>
      <c r="AZ27" s="586">
        <v>1301.1498127340822</v>
      </c>
      <c r="BB27" s="1099" t="s">
        <v>156</v>
      </c>
      <c r="BC27" s="1099" t="s">
        <v>156</v>
      </c>
    </row>
    <row r="28" spans="1:55" s="379" customFormat="1" ht="15" customHeight="1">
      <c r="A28" s="427">
        <v>6</v>
      </c>
      <c r="B28" s="610" t="s">
        <v>250</v>
      </c>
      <c r="C28" s="619" t="s">
        <v>57</v>
      </c>
      <c r="D28" s="429">
        <v>153.125</v>
      </c>
      <c r="E28" s="429">
        <v>239164.427</v>
      </c>
      <c r="F28" s="429">
        <v>248.26799999999997</v>
      </c>
      <c r="G28" s="429">
        <v>310994.594</v>
      </c>
      <c r="H28" s="429">
        <v>1545.6440000000002</v>
      </c>
      <c r="I28" s="429">
        <v>1509799.9589999998</v>
      </c>
      <c r="J28" s="429">
        <v>1885.14701</v>
      </c>
      <c r="K28" s="429">
        <v>1759107.7310000001</v>
      </c>
      <c r="L28" s="885" t="s">
        <v>421</v>
      </c>
      <c r="M28" s="886" t="s">
        <v>421</v>
      </c>
      <c r="N28" s="887" t="s">
        <v>421</v>
      </c>
      <c r="O28" s="888" t="s">
        <v>421</v>
      </c>
      <c r="P28" s="889" t="s">
        <v>421</v>
      </c>
      <c r="Q28" s="889" t="s">
        <v>421</v>
      </c>
      <c r="R28" s="889" t="s">
        <v>421</v>
      </c>
      <c r="S28" s="890" t="s">
        <v>421</v>
      </c>
      <c r="T28" s="866" t="s">
        <v>421</v>
      </c>
      <c r="U28" s="729" t="s">
        <v>421</v>
      </c>
      <c r="V28" s="729" t="s">
        <v>421</v>
      </c>
      <c r="W28" s="729" t="s">
        <v>421</v>
      </c>
      <c r="X28" s="866" t="s">
        <v>421</v>
      </c>
      <c r="Y28" s="729" t="s">
        <v>421</v>
      </c>
      <c r="Z28" s="729" t="s">
        <v>421</v>
      </c>
      <c r="AA28" s="867" t="s">
        <v>421</v>
      </c>
      <c r="AB28" s="2">
        <v>6</v>
      </c>
      <c r="AC28" s="980" t="s">
        <v>250</v>
      </c>
      <c r="AD28" s="190" t="s">
        <v>196</v>
      </c>
      <c r="AE28" s="989">
        <v>0</v>
      </c>
      <c r="AF28" s="989">
        <v>0</v>
      </c>
      <c r="AG28" s="989">
        <v>0</v>
      </c>
      <c r="AH28" s="989">
        <v>0</v>
      </c>
      <c r="AI28" s="989">
        <v>0</v>
      </c>
      <c r="AJ28" s="989">
        <v>0</v>
      </c>
      <c r="AK28" s="989">
        <v>-2.2737367544323206E-13</v>
      </c>
      <c r="AL28" s="990">
        <v>0</v>
      </c>
      <c r="AT28" s="316">
        <v>6</v>
      </c>
      <c r="AU28" s="980" t="s">
        <v>250</v>
      </c>
      <c r="AV28" s="193" t="s">
        <v>141</v>
      </c>
      <c r="AW28" s="582">
        <v>1561.8901355102041</v>
      </c>
      <c r="AX28" s="582">
        <v>1252.6567821869914</v>
      </c>
      <c r="AY28" s="582">
        <v>976.8096398653245</v>
      </c>
      <c r="AZ28" s="589">
        <v>933.1408753103028</v>
      </c>
      <c r="BB28" s="1099" t="s">
        <v>437</v>
      </c>
      <c r="BC28" s="1099" t="s">
        <v>156</v>
      </c>
    </row>
    <row r="29" spans="1:55" s="379" customFormat="1" ht="15" customHeight="1">
      <c r="A29" s="427">
        <v>6.1</v>
      </c>
      <c r="B29" s="988" t="s">
        <v>249</v>
      </c>
      <c r="C29" s="611" t="s">
        <v>57</v>
      </c>
      <c r="D29" s="309">
        <v>23.365</v>
      </c>
      <c r="E29" s="309">
        <v>50912.704</v>
      </c>
      <c r="F29" s="309">
        <v>17.543</v>
      </c>
      <c r="G29" s="309">
        <v>35218.372</v>
      </c>
      <c r="H29" s="309">
        <v>23.026</v>
      </c>
      <c r="I29" s="309">
        <v>77281.44499999999</v>
      </c>
      <c r="J29" s="309">
        <v>25.315</v>
      </c>
      <c r="K29" s="309">
        <v>87994.834</v>
      </c>
      <c r="L29" s="885" t="s">
        <v>421</v>
      </c>
      <c r="M29" s="886" t="s">
        <v>421</v>
      </c>
      <c r="N29" s="887" t="s">
        <v>421</v>
      </c>
      <c r="O29" s="888" t="s">
        <v>421</v>
      </c>
      <c r="P29" s="889" t="s">
        <v>421</v>
      </c>
      <c r="Q29" s="889" t="s">
        <v>421</v>
      </c>
      <c r="R29" s="889" t="s">
        <v>421</v>
      </c>
      <c r="S29" s="890" t="s">
        <v>421</v>
      </c>
      <c r="T29" s="866" t="s">
        <v>421</v>
      </c>
      <c r="U29" s="729" t="s">
        <v>421</v>
      </c>
      <c r="V29" s="729" t="s">
        <v>421</v>
      </c>
      <c r="W29" s="729" t="s">
        <v>421</v>
      </c>
      <c r="X29" s="866" t="s">
        <v>421</v>
      </c>
      <c r="Y29" s="729" t="s">
        <v>421</v>
      </c>
      <c r="Z29" s="729" t="s">
        <v>421</v>
      </c>
      <c r="AA29" s="867" t="s">
        <v>421</v>
      </c>
      <c r="AB29" s="2">
        <v>6.1</v>
      </c>
      <c r="AC29" s="197" t="s">
        <v>249</v>
      </c>
      <c r="AD29" s="190" t="s">
        <v>196</v>
      </c>
      <c r="AE29" s="981">
        <v>0</v>
      </c>
      <c r="AF29" s="981">
        <v>0</v>
      </c>
      <c r="AG29" s="981">
        <v>0</v>
      </c>
      <c r="AH29" s="981">
        <v>0</v>
      </c>
      <c r="AI29" s="981">
        <v>0</v>
      </c>
      <c r="AJ29" s="981">
        <v>0</v>
      </c>
      <c r="AK29" s="981">
        <v>0</v>
      </c>
      <c r="AL29" s="982">
        <v>0</v>
      </c>
      <c r="AT29" s="316">
        <v>6.1</v>
      </c>
      <c r="AU29" s="197" t="s">
        <v>249</v>
      </c>
      <c r="AV29" s="193" t="s">
        <v>141</v>
      </c>
      <c r="AW29" s="585">
        <v>2179.0157928525573</v>
      </c>
      <c r="AX29" s="585">
        <v>2007.545573733113</v>
      </c>
      <c r="AY29" s="585">
        <v>3356.2687831147396</v>
      </c>
      <c r="AZ29" s="586">
        <v>3475.9958127592336</v>
      </c>
      <c r="BB29" s="1099" t="s">
        <v>437</v>
      </c>
      <c r="BC29" s="1099" t="s">
        <v>156</v>
      </c>
    </row>
    <row r="30" spans="1:55" s="88" customFormat="1" ht="15" customHeight="1">
      <c r="A30" s="430" t="s">
        <v>228</v>
      </c>
      <c r="B30" s="363" t="s">
        <v>201</v>
      </c>
      <c r="C30" s="614" t="s">
        <v>57</v>
      </c>
      <c r="D30" s="874">
        <v>0.118</v>
      </c>
      <c r="E30" s="874">
        <v>386.256</v>
      </c>
      <c r="F30" s="874">
        <v>0</v>
      </c>
      <c r="G30" s="991">
        <v>0</v>
      </c>
      <c r="H30" s="874">
        <v>0.583</v>
      </c>
      <c r="I30" s="874">
        <v>1151.965</v>
      </c>
      <c r="J30" s="874">
        <v>0.038</v>
      </c>
      <c r="K30" s="992">
        <v>167.307</v>
      </c>
      <c r="L30" s="876"/>
      <c r="M30" s="877"/>
      <c r="N30" s="753"/>
      <c r="O30" s="754"/>
      <c r="P30" s="878"/>
      <c r="Q30" s="878"/>
      <c r="R30" s="878"/>
      <c r="S30" s="879"/>
      <c r="T30" s="880" t="s">
        <v>421</v>
      </c>
      <c r="U30" s="8" t="s">
        <v>421</v>
      </c>
      <c r="V30" s="8" t="s">
        <v>421</v>
      </c>
      <c r="W30" s="8" t="s">
        <v>421</v>
      </c>
      <c r="X30" s="880" t="s">
        <v>421</v>
      </c>
      <c r="Y30" s="8" t="s">
        <v>421</v>
      </c>
      <c r="Z30" s="8" t="s">
        <v>421</v>
      </c>
      <c r="AA30" s="881" t="s">
        <v>421</v>
      </c>
      <c r="AB30" s="2" t="s">
        <v>228</v>
      </c>
      <c r="AC30" s="192" t="s">
        <v>201</v>
      </c>
      <c r="AD30" s="190" t="s">
        <v>196</v>
      </c>
      <c r="AE30" s="986"/>
      <c r="AF30" s="986"/>
      <c r="AG30" s="986"/>
      <c r="AH30" s="986"/>
      <c r="AI30" s="986"/>
      <c r="AJ30" s="986"/>
      <c r="AK30" s="986"/>
      <c r="AL30" s="987"/>
      <c r="AT30" s="316" t="s">
        <v>228</v>
      </c>
      <c r="AU30" s="192" t="s">
        <v>201</v>
      </c>
      <c r="AV30" s="193" t="s">
        <v>141</v>
      </c>
      <c r="AW30" s="585">
        <v>3273.35593220339</v>
      </c>
      <c r="AX30" s="585">
        <v>0</v>
      </c>
      <c r="AY30" s="585">
        <v>1975.926243567753</v>
      </c>
      <c r="AZ30" s="586">
        <v>4402.815789473684</v>
      </c>
      <c r="BB30" s="1099" t="s">
        <v>156</v>
      </c>
      <c r="BC30" s="1099" t="s">
        <v>156</v>
      </c>
    </row>
    <row r="31" spans="1:55" s="88" customFormat="1" ht="15" customHeight="1">
      <c r="A31" s="430" t="s">
        <v>297</v>
      </c>
      <c r="B31" s="363" t="s">
        <v>202</v>
      </c>
      <c r="C31" s="614" t="s">
        <v>57</v>
      </c>
      <c r="D31" s="874">
        <v>23.247</v>
      </c>
      <c r="E31" s="874">
        <v>50526.448</v>
      </c>
      <c r="F31" s="874">
        <v>17.543</v>
      </c>
      <c r="G31" s="991">
        <v>35218.372</v>
      </c>
      <c r="H31" s="874">
        <v>22.443</v>
      </c>
      <c r="I31" s="874">
        <v>76129.48</v>
      </c>
      <c r="J31" s="874">
        <v>25.277</v>
      </c>
      <c r="K31" s="992">
        <v>87827.527</v>
      </c>
      <c r="L31" s="876"/>
      <c r="M31" s="877"/>
      <c r="N31" s="753"/>
      <c r="O31" s="754"/>
      <c r="P31" s="878"/>
      <c r="Q31" s="878"/>
      <c r="R31" s="878"/>
      <c r="S31" s="879"/>
      <c r="T31" s="880" t="s">
        <v>421</v>
      </c>
      <c r="U31" s="8" t="s">
        <v>421</v>
      </c>
      <c r="V31" s="8" t="s">
        <v>421</v>
      </c>
      <c r="W31" s="8" t="s">
        <v>421</v>
      </c>
      <c r="X31" s="880" t="s">
        <v>421</v>
      </c>
      <c r="Y31" s="8" t="s">
        <v>421</v>
      </c>
      <c r="Z31" s="8" t="s">
        <v>421</v>
      </c>
      <c r="AA31" s="881" t="s">
        <v>421</v>
      </c>
      <c r="AB31" s="2" t="s">
        <v>297</v>
      </c>
      <c r="AC31" s="192" t="s">
        <v>202</v>
      </c>
      <c r="AD31" s="190" t="s">
        <v>196</v>
      </c>
      <c r="AE31" s="986"/>
      <c r="AF31" s="986"/>
      <c r="AG31" s="986"/>
      <c r="AH31" s="986"/>
      <c r="AI31" s="986"/>
      <c r="AJ31" s="986"/>
      <c r="AK31" s="986"/>
      <c r="AL31" s="987"/>
      <c r="AT31" s="316" t="s">
        <v>297</v>
      </c>
      <c r="AU31" s="192" t="s">
        <v>202</v>
      </c>
      <c r="AV31" s="193" t="s">
        <v>141</v>
      </c>
      <c r="AW31" s="585">
        <v>2173.461005721168</v>
      </c>
      <c r="AX31" s="585">
        <v>2007.545573733113</v>
      </c>
      <c r="AY31" s="585">
        <v>3392.1258298801404</v>
      </c>
      <c r="AZ31" s="586">
        <v>3474.6024844720496</v>
      </c>
      <c r="BB31" s="1099" t="s">
        <v>437</v>
      </c>
      <c r="BC31" s="1099" t="s">
        <v>156</v>
      </c>
    </row>
    <row r="32" spans="1:55" s="88" customFormat="1" ht="15" customHeight="1" thickBot="1">
      <c r="A32" s="430" t="s">
        <v>16</v>
      </c>
      <c r="B32" s="620" t="s">
        <v>308</v>
      </c>
      <c r="C32" s="612" t="s">
        <v>57</v>
      </c>
      <c r="D32" s="874">
        <v>18.904</v>
      </c>
      <c r="E32" s="874">
        <v>33813.848</v>
      </c>
      <c r="F32" s="998">
        <v>12.112</v>
      </c>
      <c r="G32" s="999">
        <v>22076.767</v>
      </c>
      <c r="H32" s="874">
        <v>0.031</v>
      </c>
      <c r="I32" s="874">
        <v>397.685</v>
      </c>
      <c r="J32" s="998">
        <v>0.023</v>
      </c>
      <c r="K32" s="1000">
        <v>310.704</v>
      </c>
      <c r="L32" s="876"/>
      <c r="M32" s="877"/>
      <c r="N32" s="753"/>
      <c r="O32" s="754"/>
      <c r="P32" s="878"/>
      <c r="Q32" s="878"/>
      <c r="R32" s="878"/>
      <c r="S32" s="879"/>
      <c r="T32" s="880" t="s">
        <v>421</v>
      </c>
      <c r="U32" s="8" t="s">
        <v>421</v>
      </c>
      <c r="V32" s="8" t="s">
        <v>421</v>
      </c>
      <c r="W32" s="8" t="s">
        <v>421</v>
      </c>
      <c r="X32" s="880" t="s">
        <v>421</v>
      </c>
      <c r="Y32" s="8" t="s">
        <v>421</v>
      </c>
      <c r="Z32" s="8" t="s">
        <v>421</v>
      </c>
      <c r="AA32" s="881" t="s">
        <v>421</v>
      </c>
      <c r="AB32" s="2" t="s">
        <v>16</v>
      </c>
      <c r="AC32" s="196" t="s">
        <v>308</v>
      </c>
      <c r="AD32" s="190" t="s">
        <v>196</v>
      </c>
      <c r="AE32" s="986" t="s">
        <v>421</v>
      </c>
      <c r="AF32" s="986" t="s">
        <v>421</v>
      </c>
      <c r="AG32" s="986" t="s">
        <v>421</v>
      </c>
      <c r="AH32" s="986" t="s">
        <v>421</v>
      </c>
      <c r="AI32" s="986" t="s">
        <v>421</v>
      </c>
      <c r="AJ32" s="986" t="s">
        <v>421</v>
      </c>
      <c r="AK32" s="986" t="s">
        <v>421</v>
      </c>
      <c r="AL32" s="987" t="s">
        <v>421</v>
      </c>
      <c r="AT32" s="316" t="s">
        <v>16</v>
      </c>
      <c r="AU32" s="199" t="s">
        <v>308</v>
      </c>
      <c r="AV32" s="193" t="s">
        <v>141</v>
      </c>
      <c r="AW32" s="587">
        <v>1788.7139229792635</v>
      </c>
      <c r="AX32" s="587">
        <v>1822.7185435931308</v>
      </c>
      <c r="AY32" s="587">
        <v>12828.548387096775</v>
      </c>
      <c r="AZ32" s="588">
        <v>13508.869565217392</v>
      </c>
      <c r="BB32" s="1099" t="s">
        <v>156</v>
      </c>
      <c r="BC32" s="1099" t="s">
        <v>156</v>
      </c>
    </row>
    <row r="33" spans="1:55" s="379" customFormat="1" ht="15" customHeight="1">
      <c r="A33" s="427">
        <v>6.2</v>
      </c>
      <c r="B33" s="988" t="s">
        <v>252</v>
      </c>
      <c r="C33" s="619" t="s">
        <v>57</v>
      </c>
      <c r="D33" s="429">
        <v>47.366</v>
      </c>
      <c r="E33" s="429">
        <v>72963.71699999999</v>
      </c>
      <c r="F33" s="429">
        <v>53.426</v>
      </c>
      <c r="G33" s="429">
        <v>72511.168</v>
      </c>
      <c r="H33" s="429">
        <v>43.153000000000006</v>
      </c>
      <c r="I33" s="429">
        <v>97638.176</v>
      </c>
      <c r="J33" s="429">
        <v>29.217</v>
      </c>
      <c r="K33" s="429">
        <v>67588.156</v>
      </c>
      <c r="L33" s="885" t="s">
        <v>421</v>
      </c>
      <c r="M33" s="886" t="s">
        <v>421</v>
      </c>
      <c r="N33" s="887" t="s">
        <v>421</v>
      </c>
      <c r="O33" s="888" t="s">
        <v>421</v>
      </c>
      <c r="P33" s="889" t="s">
        <v>421</v>
      </c>
      <c r="Q33" s="889" t="s">
        <v>421</v>
      </c>
      <c r="R33" s="889" t="s">
        <v>421</v>
      </c>
      <c r="S33" s="890" t="s">
        <v>421</v>
      </c>
      <c r="T33" s="866" t="s">
        <v>421</v>
      </c>
      <c r="U33" s="729" t="s">
        <v>421</v>
      </c>
      <c r="V33" s="729" t="s">
        <v>421</v>
      </c>
      <c r="W33" s="729" t="s">
        <v>421</v>
      </c>
      <c r="X33" s="866" t="s">
        <v>421</v>
      </c>
      <c r="Y33" s="729" t="s">
        <v>421</v>
      </c>
      <c r="Z33" s="729" t="s">
        <v>421</v>
      </c>
      <c r="AA33" s="867" t="s">
        <v>421</v>
      </c>
      <c r="AB33" s="2">
        <v>6.2</v>
      </c>
      <c r="AC33" s="197" t="s">
        <v>252</v>
      </c>
      <c r="AD33" s="190" t="s">
        <v>196</v>
      </c>
      <c r="AE33" s="989">
        <v>0</v>
      </c>
      <c r="AF33" s="989">
        <v>0</v>
      </c>
      <c r="AG33" s="989">
        <v>0</v>
      </c>
      <c r="AH33" s="989">
        <v>0</v>
      </c>
      <c r="AI33" s="989">
        <v>0</v>
      </c>
      <c r="AJ33" s="989">
        <v>0</v>
      </c>
      <c r="AK33" s="989">
        <v>0</v>
      </c>
      <c r="AL33" s="990">
        <v>0</v>
      </c>
      <c r="AT33" s="316">
        <v>6.2</v>
      </c>
      <c r="AU33" s="197" t="s">
        <v>252</v>
      </c>
      <c r="AV33" s="193" t="s">
        <v>141</v>
      </c>
      <c r="AW33" s="582">
        <v>1540.4238694422156</v>
      </c>
      <c r="AX33" s="582">
        <v>1357.2262194437167</v>
      </c>
      <c r="AY33" s="582">
        <v>2262.604592959933</v>
      </c>
      <c r="AZ33" s="589">
        <v>2313.3160831023038</v>
      </c>
      <c r="BB33" s="1099" t="s">
        <v>437</v>
      </c>
      <c r="BC33" s="1099" t="s">
        <v>156</v>
      </c>
    </row>
    <row r="34" spans="1:55" s="88" customFormat="1" ht="15" customHeight="1">
      <c r="A34" s="430" t="s">
        <v>229</v>
      </c>
      <c r="B34" s="363" t="s">
        <v>201</v>
      </c>
      <c r="C34" s="614" t="s">
        <v>57</v>
      </c>
      <c r="D34" s="874">
        <v>3.585</v>
      </c>
      <c r="E34" s="874">
        <v>5828.048</v>
      </c>
      <c r="F34" s="874">
        <v>5.511</v>
      </c>
      <c r="G34" s="991">
        <v>7819.573</v>
      </c>
      <c r="H34" s="874">
        <v>0.999</v>
      </c>
      <c r="I34" s="874">
        <v>6371.334</v>
      </c>
      <c r="J34" s="874">
        <v>0.942</v>
      </c>
      <c r="K34" s="992">
        <v>5093.155</v>
      </c>
      <c r="L34" s="876"/>
      <c r="M34" s="877"/>
      <c r="N34" s="753"/>
      <c r="O34" s="754"/>
      <c r="P34" s="878"/>
      <c r="Q34" s="878"/>
      <c r="R34" s="878"/>
      <c r="S34" s="879"/>
      <c r="T34" s="880" t="s">
        <v>421</v>
      </c>
      <c r="U34" s="8" t="s">
        <v>421</v>
      </c>
      <c r="V34" s="8" t="s">
        <v>421</v>
      </c>
      <c r="W34" s="8" t="s">
        <v>421</v>
      </c>
      <c r="X34" s="880" t="s">
        <v>421</v>
      </c>
      <c r="Y34" s="8" t="s">
        <v>421</v>
      </c>
      <c r="Z34" s="8" t="s">
        <v>421</v>
      </c>
      <c r="AA34" s="881" t="s">
        <v>421</v>
      </c>
      <c r="AB34" s="2" t="s">
        <v>229</v>
      </c>
      <c r="AC34" s="192" t="s">
        <v>201</v>
      </c>
      <c r="AD34" s="190" t="s">
        <v>196</v>
      </c>
      <c r="AE34" s="986"/>
      <c r="AF34" s="986"/>
      <c r="AG34" s="986"/>
      <c r="AH34" s="986"/>
      <c r="AI34" s="986"/>
      <c r="AJ34" s="986"/>
      <c r="AK34" s="986"/>
      <c r="AL34" s="987"/>
      <c r="AT34" s="316" t="s">
        <v>229</v>
      </c>
      <c r="AU34" s="192" t="s">
        <v>201</v>
      </c>
      <c r="AV34" s="193" t="s">
        <v>141</v>
      </c>
      <c r="AW34" s="585">
        <v>1625.6758716875872</v>
      </c>
      <c r="AX34" s="585">
        <v>1418.9027399745962</v>
      </c>
      <c r="AY34" s="585">
        <v>6377.711711711711</v>
      </c>
      <c r="AZ34" s="586">
        <v>5406.746284501061</v>
      </c>
      <c r="BB34" s="1099" t="s">
        <v>156</v>
      </c>
      <c r="BC34" s="1099" t="s">
        <v>156</v>
      </c>
    </row>
    <row r="35" spans="1:55" s="88" customFormat="1" ht="15" customHeight="1">
      <c r="A35" s="430" t="s">
        <v>298</v>
      </c>
      <c r="B35" s="363" t="s">
        <v>202</v>
      </c>
      <c r="C35" s="614" t="s">
        <v>57</v>
      </c>
      <c r="D35" s="874">
        <v>43.781</v>
      </c>
      <c r="E35" s="874">
        <v>67135.669</v>
      </c>
      <c r="F35" s="874">
        <v>47.915</v>
      </c>
      <c r="G35" s="874">
        <v>64691.595</v>
      </c>
      <c r="H35" s="874">
        <v>42.154</v>
      </c>
      <c r="I35" s="874">
        <v>91266.842</v>
      </c>
      <c r="J35" s="874">
        <v>28.275</v>
      </c>
      <c r="K35" s="992">
        <v>62495.001</v>
      </c>
      <c r="L35" s="876"/>
      <c r="M35" s="877"/>
      <c r="N35" s="753"/>
      <c r="O35" s="754"/>
      <c r="P35" s="878"/>
      <c r="Q35" s="878"/>
      <c r="R35" s="878"/>
      <c r="S35" s="879"/>
      <c r="T35" s="880" t="s">
        <v>421</v>
      </c>
      <c r="U35" s="8" t="s">
        <v>421</v>
      </c>
      <c r="V35" s="8" t="s">
        <v>421</v>
      </c>
      <c r="W35" s="8" t="s">
        <v>421</v>
      </c>
      <c r="X35" s="880" t="s">
        <v>421</v>
      </c>
      <c r="Y35" s="8" t="s">
        <v>421</v>
      </c>
      <c r="Z35" s="8" t="s">
        <v>421</v>
      </c>
      <c r="AA35" s="881" t="s">
        <v>421</v>
      </c>
      <c r="AB35" s="2" t="s">
        <v>298</v>
      </c>
      <c r="AC35" s="192" t="s">
        <v>202</v>
      </c>
      <c r="AD35" s="190" t="s">
        <v>196</v>
      </c>
      <c r="AE35" s="986"/>
      <c r="AF35" s="986"/>
      <c r="AG35" s="986"/>
      <c r="AH35" s="986"/>
      <c r="AI35" s="986"/>
      <c r="AJ35" s="986"/>
      <c r="AK35" s="986"/>
      <c r="AL35" s="987"/>
      <c r="AT35" s="316" t="s">
        <v>298</v>
      </c>
      <c r="AU35" s="192" t="s">
        <v>202</v>
      </c>
      <c r="AV35" s="193" t="s">
        <v>141</v>
      </c>
      <c r="AW35" s="585">
        <v>1533.4430232292545</v>
      </c>
      <c r="AX35" s="585">
        <v>1350.1324219972869</v>
      </c>
      <c r="AY35" s="585">
        <v>2165.0814157612563</v>
      </c>
      <c r="AZ35" s="586">
        <v>2210.256445623342</v>
      </c>
      <c r="BB35" s="1099" t="s">
        <v>437</v>
      </c>
      <c r="BC35" s="1099" t="s">
        <v>156</v>
      </c>
    </row>
    <row r="36" spans="1:55" s="88" customFormat="1" ht="15" customHeight="1" thickBot="1">
      <c r="A36" s="430" t="s">
        <v>17</v>
      </c>
      <c r="B36" s="620" t="s">
        <v>308</v>
      </c>
      <c r="C36" s="612" t="s">
        <v>57</v>
      </c>
      <c r="D36" s="874">
        <v>0.235</v>
      </c>
      <c r="E36" s="874">
        <v>61.485</v>
      </c>
      <c r="F36" s="998">
        <v>0.276</v>
      </c>
      <c r="G36" s="998">
        <v>650.583</v>
      </c>
      <c r="H36" s="874">
        <v>6.785</v>
      </c>
      <c r="I36" s="874">
        <v>13556.337</v>
      </c>
      <c r="J36" s="998">
        <v>2.694</v>
      </c>
      <c r="K36" s="1000">
        <v>5424.866</v>
      </c>
      <c r="L36" s="876"/>
      <c r="M36" s="877"/>
      <c r="N36" s="753"/>
      <c r="O36" s="754"/>
      <c r="P36" s="878"/>
      <c r="Q36" s="878"/>
      <c r="R36" s="878"/>
      <c r="S36" s="879"/>
      <c r="T36" s="880" t="s">
        <v>421</v>
      </c>
      <c r="U36" s="8" t="s">
        <v>421</v>
      </c>
      <c r="V36" s="8" t="s">
        <v>421</v>
      </c>
      <c r="W36" s="8" t="s">
        <v>421</v>
      </c>
      <c r="X36" s="880" t="s">
        <v>421</v>
      </c>
      <c r="Y36" s="8" t="s">
        <v>421</v>
      </c>
      <c r="Z36" s="8" t="s">
        <v>421</v>
      </c>
      <c r="AA36" s="881" t="s">
        <v>421</v>
      </c>
      <c r="AB36" s="2" t="s">
        <v>17</v>
      </c>
      <c r="AC36" s="196" t="s">
        <v>308</v>
      </c>
      <c r="AD36" s="190" t="s">
        <v>196</v>
      </c>
      <c r="AE36" s="986" t="s">
        <v>421</v>
      </c>
      <c r="AF36" s="986" t="s">
        <v>421</v>
      </c>
      <c r="AG36" s="986" t="s">
        <v>421</v>
      </c>
      <c r="AH36" s="986" t="s">
        <v>421</v>
      </c>
      <c r="AI36" s="986" t="s">
        <v>421</v>
      </c>
      <c r="AJ36" s="986" t="s">
        <v>421</v>
      </c>
      <c r="AK36" s="986" t="s">
        <v>421</v>
      </c>
      <c r="AL36" s="987" t="s">
        <v>421</v>
      </c>
      <c r="AT36" s="316" t="s">
        <v>17</v>
      </c>
      <c r="AU36" s="199" t="s">
        <v>308</v>
      </c>
      <c r="AV36" s="193" t="s">
        <v>141</v>
      </c>
      <c r="AW36" s="587">
        <v>261.63829787234044</v>
      </c>
      <c r="AX36" s="587">
        <v>2357.1847826086955</v>
      </c>
      <c r="AY36" s="587">
        <v>1997.986293294031</v>
      </c>
      <c r="AZ36" s="588">
        <v>2013.6844840386043</v>
      </c>
      <c r="BB36" s="1099" t="s">
        <v>437</v>
      </c>
      <c r="BC36" s="1099" t="s">
        <v>156</v>
      </c>
    </row>
    <row r="37" spans="1:55" s="88" customFormat="1" ht="15" customHeight="1">
      <c r="A37" s="430">
        <v>6.3</v>
      </c>
      <c r="B37" s="439" t="s">
        <v>370</v>
      </c>
      <c r="C37" s="613" t="s">
        <v>57</v>
      </c>
      <c r="D37" s="874">
        <v>29.65</v>
      </c>
      <c r="E37" s="874">
        <v>24682.354</v>
      </c>
      <c r="F37" s="1001">
        <v>95.986</v>
      </c>
      <c r="G37" s="1001">
        <v>69617.912</v>
      </c>
      <c r="H37" s="874">
        <v>1159.431</v>
      </c>
      <c r="I37" s="874">
        <v>963765.4</v>
      </c>
      <c r="J37" s="1001">
        <v>1590.828</v>
      </c>
      <c r="K37" s="1002">
        <v>1323931.127</v>
      </c>
      <c r="L37" s="876"/>
      <c r="M37" s="877"/>
      <c r="N37" s="753"/>
      <c r="O37" s="910"/>
      <c r="P37" s="878"/>
      <c r="Q37" s="878"/>
      <c r="R37" s="878"/>
      <c r="S37" s="879"/>
      <c r="T37" s="880" t="s">
        <v>421</v>
      </c>
      <c r="U37" s="8" t="s">
        <v>421</v>
      </c>
      <c r="V37" s="8" t="s">
        <v>421</v>
      </c>
      <c r="W37" s="8" t="s">
        <v>421</v>
      </c>
      <c r="X37" s="880" t="s">
        <v>421</v>
      </c>
      <c r="Y37" s="8" t="s">
        <v>421</v>
      </c>
      <c r="Z37" s="8" t="s">
        <v>421</v>
      </c>
      <c r="AA37" s="881" t="s">
        <v>421</v>
      </c>
      <c r="AB37" s="2">
        <v>6.3</v>
      </c>
      <c r="AC37" s="197" t="s">
        <v>370</v>
      </c>
      <c r="AD37" s="190" t="s">
        <v>196</v>
      </c>
      <c r="AE37" s="986" t="s">
        <v>197</v>
      </c>
      <c r="AF37" s="986" t="s">
        <v>197</v>
      </c>
      <c r="AG37" s="986" t="s">
        <v>197</v>
      </c>
      <c r="AH37" s="986" t="s">
        <v>197</v>
      </c>
      <c r="AI37" s="986" t="s">
        <v>197</v>
      </c>
      <c r="AJ37" s="986" t="s">
        <v>197</v>
      </c>
      <c r="AK37" s="986" t="s">
        <v>197</v>
      </c>
      <c r="AL37" s="987" t="s">
        <v>197</v>
      </c>
      <c r="AT37" s="316">
        <v>6.3</v>
      </c>
      <c r="AU37" s="282" t="s">
        <v>91</v>
      </c>
      <c r="AV37" s="193" t="s">
        <v>141</v>
      </c>
      <c r="AW37" s="582">
        <v>832.4571332209107</v>
      </c>
      <c r="AX37" s="582">
        <v>725.2923551351238</v>
      </c>
      <c r="AY37" s="582">
        <v>831.2399789206947</v>
      </c>
      <c r="AZ37" s="589">
        <v>832.2276996633201</v>
      </c>
      <c r="BB37" s="1099" t="s">
        <v>437</v>
      </c>
      <c r="BC37" s="1099" t="s">
        <v>156</v>
      </c>
    </row>
    <row r="38" spans="1:55" s="88" customFormat="1" ht="15" customHeight="1" thickBot="1">
      <c r="A38" s="430" t="s">
        <v>271</v>
      </c>
      <c r="B38" s="1003" t="s">
        <v>371</v>
      </c>
      <c r="C38" s="612" t="s">
        <v>57</v>
      </c>
      <c r="D38" s="874">
        <v>5.109</v>
      </c>
      <c r="E38" s="874">
        <v>4252.526</v>
      </c>
      <c r="F38" s="998">
        <v>4.927</v>
      </c>
      <c r="G38" s="998">
        <v>3977.284</v>
      </c>
      <c r="H38" s="874">
        <v>476.096</v>
      </c>
      <c r="I38" s="874">
        <v>389251.529</v>
      </c>
      <c r="J38" s="998">
        <v>482.899</v>
      </c>
      <c r="K38" s="1000">
        <v>391694.316</v>
      </c>
      <c r="L38" s="876"/>
      <c r="M38" s="877"/>
      <c r="N38" s="753"/>
      <c r="O38" s="912"/>
      <c r="P38" s="878"/>
      <c r="Q38" s="878"/>
      <c r="R38" s="878"/>
      <c r="S38" s="879"/>
      <c r="T38" s="880" t="s">
        <v>421</v>
      </c>
      <c r="U38" s="8" t="s">
        <v>421</v>
      </c>
      <c r="V38" s="8" t="s">
        <v>421</v>
      </c>
      <c r="W38" s="8" t="s">
        <v>421</v>
      </c>
      <c r="X38" s="880" t="s">
        <v>421</v>
      </c>
      <c r="Y38" s="8" t="s">
        <v>421</v>
      </c>
      <c r="Z38" s="8" t="s">
        <v>421</v>
      </c>
      <c r="AA38" s="881" t="s">
        <v>421</v>
      </c>
      <c r="AB38" s="2" t="s">
        <v>271</v>
      </c>
      <c r="AC38" s="192" t="s">
        <v>371</v>
      </c>
      <c r="AD38" s="190" t="s">
        <v>196</v>
      </c>
      <c r="AE38" s="986" t="s">
        <v>421</v>
      </c>
      <c r="AF38" s="986" t="s">
        <v>421</v>
      </c>
      <c r="AG38" s="986" t="s">
        <v>421</v>
      </c>
      <c r="AH38" s="986" t="s">
        <v>421</v>
      </c>
      <c r="AI38" s="986" t="s">
        <v>421</v>
      </c>
      <c r="AJ38" s="986" t="s">
        <v>421</v>
      </c>
      <c r="AK38" s="986" t="s">
        <v>421</v>
      </c>
      <c r="AL38" s="987" t="s">
        <v>421</v>
      </c>
      <c r="AT38" s="316" t="s">
        <v>271</v>
      </c>
      <c r="AU38" s="1004" t="s">
        <v>301</v>
      </c>
      <c r="AV38" s="193" t="s">
        <v>141</v>
      </c>
      <c r="AW38" s="587">
        <v>832.359757291055</v>
      </c>
      <c r="AX38" s="587">
        <v>807.242541100061</v>
      </c>
      <c r="AY38" s="587">
        <v>817.5904208394945</v>
      </c>
      <c r="AZ38" s="588">
        <v>811.1309321410895</v>
      </c>
      <c r="BB38" s="1099" t="s">
        <v>437</v>
      </c>
      <c r="BC38" s="1099" t="s">
        <v>156</v>
      </c>
    </row>
    <row r="39" spans="1:55" s="379" customFormat="1" ht="15" customHeight="1">
      <c r="A39" s="427">
        <v>6.4</v>
      </c>
      <c r="B39" s="988" t="s">
        <v>373</v>
      </c>
      <c r="C39" s="619" t="s">
        <v>57</v>
      </c>
      <c r="D39" s="429">
        <v>52.74399999999999</v>
      </c>
      <c r="E39" s="429">
        <v>90605.652</v>
      </c>
      <c r="F39" s="429">
        <v>81.313</v>
      </c>
      <c r="G39" s="429">
        <v>133647.142</v>
      </c>
      <c r="H39" s="429">
        <v>320.034</v>
      </c>
      <c r="I39" s="429">
        <v>371114.93799999997</v>
      </c>
      <c r="J39" s="429">
        <v>239.78701</v>
      </c>
      <c r="K39" s="429">
        <v>279593.61399999994</v>
      </c>
      <c r="L39" s="885" t="s">
        <v>421</v>
      </c>
      <c r="M39" s="886" t="s">
        <v>421</v>
      </c>
      <c r="N39" s="887" t="s">
        <v>421</v>
      </c>
      <c r="O39" s="914" t="s">
        <v>421</v>
      </c>
      <c r="P39" s="889" t="s">
        <v>421</v>
      </c>
      <c r="Q39" s="889" t="s">
        <v>421</v>
      </c>
      <c r="R39" s="889" t="s">
        <v>421</v>
      </c>
      <c r="S39" s="890" t="s">
        <v>421</v>
      </c>
      <c r="T39" s="866" t="s">
        <v>421</v>
      </c>
      <c r="U39" s="729" t="s">
        <v>421</v>
      </c>
      <c r="V39" s="729" t="s">
        <v>421</v>
      </c>
      <c r="W39" s="729" t="s">
        <v>421</v>
      </c>
      <c r="X39" s="866" t="s">
        <v>421</v>
      </c>
      <c r="Y39" s="729" t="s">
        <v>421</v>
      </c>
      <c r="Z39" s="729" t="s">
        <v>421</v>
      </c>
      <c r="AA39" s="867" t="s">
        <v>421</v>
      </c>
      <c r="AB39" s="2">
        <v>6.4</v>
      </c>
      <c r="AC39" s="197" t="s">
        <v>373</v>
      </c>
      <c r="AD39" s="190" t="s">
        <v>196</v>
      </c>
      <c r="AE39" s="989">
        <v>-5.773159728050814E-15</v>
      </c>
      <c r="AF39" s="989">
        <v>0</v>
      </c>
      <c r="AG39" s="989">
        <v>0</v>
      </c>
      <c r="AH39" s="989">
        <v>-1.8189894035458565E-11</v>
      </c>
      <c r="AI39" s="989">
        <v>1.3641865415081611E-14</v>
      </c>
      <c r="AJ39" s="989">
        <v>-4.6782133722444996E-11</v>
      </c>
      <c r="AK39" s="989">
        <v>3.1741356911569804E-15</v>
      </c>
      <c r="AL39" s="990">
        <v>-5.052425144924655E-11</v>
      </c>
      <c r="AT39" s="316">
        <v>6.4</v>
      </c>
      <c r="AU39" s="197" t="s">
        <v>253</v>
      </c>
      <c r="AV39" s="193" t="s">
        <v>141</v>
      </c>
      <c r="AW39" s="582">
        <v>1717.8380858486275</v>
      </c>
      <c r="AX39" s="582">
        <v>1643.6134689410055</v>
      </c>
      <c r="AY39" s="582">
        <v>1159.610972584163</v>
      </c>
      <c r="AZ39" s="589">
        <v>1166.0081753386055</v>
      </c>
      <c r="BB39" s="1099" t="s">
        <v>437</v>
      </c>
      <c r="BC39" s="1099" t="s">
        <v>156</v>
      </c>
    </row>
    <row r="40" spans="1:55" s="88" customFormat="1" ht="15" customHeight="1">
      <c r="A40" s="430" t="s">
        <v>230</v>
      </c>
      <c r="B40" s="363" t="s">
        <v>254</v>
      </c>
      <c r="C40" s="614" t="s">
        <v>57</v>
      </c>
      <c r="D40" s="874">
        <v>22.113</v>
      </c>
      <c r="E40" s="874">
        <v>36397.695</v>
      </c>
      <c r="F40" s="874">
        <v>20.891</v>
      </c>
      <c r="G40" s="874">
        <v>32852.157</v>
      </c>
      <c r="H40" s="874">
        <v>62.724</v>
      </c>
      <c r="I40" s="874">
        <v>136678.999</v>
      </c>
      <c r="J40" s="874">
        <v>51.137</v>
      </c>
      <c r="K40" s="992">
        <v>108455.201</v>
      </c>
      <c r="L40" s="876"/>
      <c r="M40" s="877"/>
      <c r="N40" s="753"/>
      <c r="O40" s="754"/>
      <c r="P40" s="878"/>
      <c r="Q40" s="878"/>
      <c r="R40" s="878"/>
      <c r="S40" s="879"/>
      <c r="T40" s="880" t="s">
        <v>421</v>
      </c>
      <c r="U40" s="8" t="s">
        <v>421</v>
      </c>
      <c r="V40" s="8" t="s">
        <v>421</v>
      </c>
      <c r="W40" s="8" t="s">
        <v>421</v>
      </c>
      <c r="X40" s="880" t="s">
        <v>421</v>
      </c>
      <c r="Y40" s="8" t="s">
        <v>421</v>
      </c>
      <c r="Z40" s="8" t="s">
        <v>421</v>
      </c>
      <c r="AA40" s="881" t="s">
        <v>421</v>
      </c>
      <c r="AB40" s="2" t="s">
        <v>230</v>
      </c>
      <c r="AC40" s="192" t="s">
        <v>254</v>
      </c>
      <c r="AD40" s="190" t="s">
        <v>196</v>
      </c>
      <c r="AE40" s="986"/>
      <c r="AF40" s="986"/>
      <c r="AG40" s="986"/>
      <c r="AH40" s="986"/>
      <c r="AI40" s="986"/>
      <c r="AJ40" s="986"/>
      <c r="AK40" s="986"/>
      <c r="AL40" s="987"/>
      <c r="AT40" s="316" t="s">
        <v>230</v>
      </c>
      <c r="AU40" s="192" t="s">
        <v>254</v>
      </c>
      <c r="AV40" s="193" t="s">
        <v>141</v>
      </c>
      <c r="AW40" s="585">
        <v>1645.9862976529644</v>
      </c>
      <c r="AX40" s="585">
        <v>1572.5507156191663</v>
      </c>
      <c r="AY40" s="585">
        <v>2179.054253555258</v>
      </c>
      <c r="AZ40" s="586">
        <v>2120.875315329409</v>
      </c>
      <c r="BB40" s="1099" t="s">
        <v>437</v>
      </c>
      <c r="BC40" s="1099" t="s">
        <v>156</v>
      </c>
    </row>
    <row r="41" spans="1:55" s="88" customFormat="1" ht="15" customHeight="1">
      <c r="A41" s="430" t="s">
        <v>231</v>
      </c>
      <c r="B41" s="363" t="s">
        <v>372</v>
      </c>
      <c r="C41" s="614" t="s">
        <v>57</v>
      </c>
      <c r="D41" s="874">
        <v>27.999</v>
      </c>
      <c r="E41" s="874">
        <v>49614.489</v>
      </c>
      <c r="F41" s="874">
        <v>51.955</v>
      </c>
      <c r="G41" s="874">
        <v>86245.558</v>
      </c>
      <c r="H41" s="874">
        <v>257.2</v>
      </c>
      <c r="I41" s="874">
        <v>234132.383</v>
      </c>
      <c r="J41" s="874">
        <v>188.65</v>
      </c>
      <c r="K41" s="992">
        <v>171138.036</v>
      </c>
      <c r="L41" s="876"/>
      <c r="M41" s="877"/>
      <c r="N41" s="753"/>
      <c r="O41" s="754"/>
      <c r="P41" s="878"/>
      <c r="Q41" s="878"/>
      <c r="R41" s="878"/>
      <c r="S41" s="879"/>
      <c r="T41" s="880" t="s">
        <v>421</v>
      </c>
      <c r="U41" s="8" t="s">
        <v>421</v>
      </c>
      <c r="V41" s="8" t="s">
        <v>421</v>
      </c>
      <c r="W41" s="8" t="s">
        <v>421</v>
      </c>
      <c r="X41" s="880" t="s">
        <v>421</v>
      </c>
      <c r="Y41" s="8" t="s">
        <v>421</v>
      </c>
      <c r="Z41" s="8" t="s">
        <v>421</v>
      </c>
      <c r="AA41" s="881" t="s">
        <v>421</v>
      </c>
      <c r="AB41" s="2" t="s">
        <v>231</v>
      </c>
      <c r="AC41" s="192" t="s">
        <v>372</v>
      </c>
      <c r="AD41" s="190" t="s">
        <v>196</v>
      </c>
      <c r="AE41" s="986"/>
      <c r="AF41" s="986"/>
      <c r="AG41" s="986"/>
      <c r="AH41" s="986"/>
      <c r="AI41" s="986"/>
      <c r="AJ41" s="986"/>
      <c r="AK41" s="986"/>
      <c r="AL41" s="987"/>
      <c r="AT41" s="316" t="s">
        <v>231</v>
      </c>
      <c r="AU41" s="192" t="s">
        <v>274</v>
      </c>
      <c r="AV41" s="193" t="s">
        <v>141</v>
      </c>
      <c r="AW41" s="585">
        <v>1772.0093217614917</v>
      </c>
      <c r="AX41" s="585">
        <v>1660.0049658358196</v>
      </c>
      <c r="AY41" s="585">
        <v>910.3125311041991</v>
      </c>
      <c r="AZ41" s="586">
        <v>907.1722024913861</v>
      </c>
      <c r="BB41" s="1099" t="s">
        <v>437</v>
      </c>
      <c r="BC41" s="1099" t="s">
        <v>156</v>
      </c>
    </row>
    <row r="42" spans="1:55" s="88" customFormat="1" ht="15" customHeight="1">
      <c r="A42" s="432" t="s">
        <v>232</v>
      </c>
      <c r="B42" s="440" t="s">
        <v>92</v>
      </c>
      <c r="C42" s="616" t="s">
        <v>57</v>
      </c>
      <c r="D42" s="874">
        <v>2.632</v>
      </c>
      <c r="E42" s="874">
        <v>4593.468</v>
      </c>
      <c r="F42" s="874">
        <v>8.467</v>
      </c>
      <c r="G42" s="874">
        <v>14549.427</v>
      </c>
      <c r="H42" s="874">
        <v>0.11</v>
      </c>
      <c r="I42" s="874">
        <v>303.556</v>
      </c>
      <c r="J42" s="874">
        <v>1E-05</v>
      </c>
      <c r="K42" s="992">
        <v>0.377</v>
      </c>
      <c r="L42" s="876"/>
      <c r="M42" s="877"/>
      <c r="N42" s="753"/>
      <c r="O42" s="754"/>
      <c r="P42" s="878"/>
      <c r="Q42" s="878"/>
      <c r="R42" s="878"/>
      <c r="S42" s="879"/>
      <c r="T42" s="880" t="s">
        <v>421</v>
      </c>
      <c r="U42" s="8" t="s">
        <v>421</v>
      </c>
      <c r="V42" s="8" t="s">
        <v>421</v>
      </c>
      <c r="W42" s="8" t="s">
        <v>421</v>
      </c>
      <c r="X42" s="880" t="s">
        <v>421</v>
      </c>
      <c r="Y42" s="8" t="s">
        <v>421</v>
      </c>
      <c r="Z42" s="8" t="s">
        <v>421</v>
      </c>
      <c r="AA42" s="881" t="s">
        <v>421</v>
      </c>
      <c r="AB42" s="3" t="s">
        <v>232</v>
      </c>
      <c r="AC42" s="198" t="s">
        <v>92</v>
      </c>
      <c r="AD42" s="190" t="s">
        <v>196</v>
      </c>
      <c r="AE42" s="996"/>
      <c r="AF42" s="996"/>
      <c r="AG42" s="996"/>
      <c r="AH42" s="996"/>
      <c r="AI42" s="996"/>
      <c r="AJ42" s="996"/>
      <c r="AK42" s="996"/>
      <c r="AL42" s="997"/>
      <c r="AT42" s="317" t="s">
        <v>232</v>
      </c>
      <c r="AU42" s="198" t="s">
        <v>92</v>
      </c>
      <c r="AV42" s="193" t="s">
        <v>141</v>
      </c>
      <c r="AW42" s="585">
        <v>1745.238601823708</v>
      </c>
      <c r="AX42" s="585">
        <v>1718.3686075351363</v>
      </c>
      <c r="AY42" s="585">
        <v>2759.6</v>
      </c>
      <c r="AZ42" s="586">
        <v>37700</v>
      </c>
      <c r="BB42" s="1099" t="s">
        <v>437</v>
      </c>
      <c r="BC42" s="1099" t="s">
        <v>156</v>
      </c>
    </row>
    <row r="43" spans="1:55" s="379" customFormat="1" ht="15" customHeight="1">
      <c r="A43" s="441">
        <v>7</v>
      </c>
      <c r="B43" s="610" t="s">
        <v>256</v>
      </c>
      <c r="C43" s="621" t="s">
        <v>302</v>
      </c>
      <c r="D43" s="429">
        <v>17.413</v>
      </c>
      <c r="E43" s="429">
        <v>44127.648</v>
      </c>
      <c r="F43" s="429">
        <v>20.219</v>
      </c>
      <c r="G43" s="429">
        <v>46272.707</v>
      </c>
      <c r="H43" s="429">
        <v>0.0192</v>
      </c>
      <c r="I43" s="429">
        <v>146.379</v>
      </c>
      <c r="J43" s="429">
        <v>0.006</v>
      </c>
      <c r="K43" s="429">
        <v>35.746</v>
      </c>
      <c r="L43" s="885" t="s">
        <v>421</v>
      </c>
      <c r="M43" s="886" t="s">
        <v>421</v>
      </c>
      <c r="N43" s="887" t="s">
        <v>421</v>
      </c>
      <c r="O43" s="888" t="s">
        <v>421</v>
      </c>
      <c r="P43" s="889" t="s">
        <v>421</v>
      </c>
      <c r="Q43" s="889" t="s">
        <v>421</v>
      </c>
      <c r="R43" s="889" t="s">
        <v>421</v>
      </c>
      <c r="S43" s="890" t="s">
        <v>421</v>
      </c>
      <c r="T43" s="866" t="s">
        <v>421</v>
      </c>
      <c r="U43" s="729" t="s">
        <v>421</v>
      </c>
      <c r="V43" s="729" t="s">
        <v>421</v>
      </c>
      <c r="W43" s="729" t="s">
        <v>421</v>
      </c>
      <c r="X43" s="866" t="s">
        <v>421</v>
      </c>
      <c r="Y43" s="729" t="s">
        <v>421</v>
      </c>
      <c r="Z43" s="729" t="s">
        <v>421</v>
      </c>
      <c r="AA43" s="867" t="s">
        <v>421</v>
      </c>
      <c r="AB43" s="4">
        <v>7</v>
      </c>
      <c r="AC43" s="980" t="s">
        <v>256</v>
      </c>
      <c r="AD43" s="190" t="s">
        <v>302</v>
      </c>
      <c r="AE43" s="989">
        <v>0</v>
      </c>
      <c r="AF43" s="989">
        <v>0</v>
      </c>
      <c r="AG43" s="989">
        <v>0</v>
      </c>
      <c r="AH43" s="989">
        <v>0</v>
      </c>
      <c r="AI43" s="989">
        <v>0</v>
      </c>
      <c r="AJ43" s="989">
        <v>0</v>
      </c>
      <c r="AK43" s="989">
        <v>0</v>
      </c>
      <c r="AL43" s="990">
        <v>0</v>
      </c>
      <c r="AT43" s="319">
        <v>7</v>
      </c>
      <c r="AU43" s="980" t="s">
        <v>256</v>
      </c>
      <c r="AV43" s="187" t="s">
        <v>142</v>
      </c>
      <c r="AW43" s="582">
        <v>2534.178372480331</v>
      </c>
      <c r="AX43" s="582">
        <v>2288.575448835254</v>
      </c>
      <c r="AY43" s="582">
        <v>7623.90625</v>
      </c>
      <c r="AZ43" s="589">
        <v>5957.666666666667</v>
      </c>
      <c r="BB43" s="1099" t="s">
        <v>156</v>
      </c>
      <c r="BC43" s="1099" t="s">
        <v>156</v>
      </c>
    </row>
    <row r="44" spans="1:55" s="88" customFormat="1" ht="15" customHeight="1" thickBot="1">
      <c r="A44" s="442">
        <v>7.1</v>
      </c>
      <c r="B44" s="622" t="s">
        <v>255</v>
      </c>
      <c r="C44" s="623" t="s">
        <v>302</v>
      </c>
      <c r="D44" s="874">
        <v>0</v>
      </c>
      <c r="E44" s="874">
        <v>0</v>
      </c>
      <c r="F44" s="998"/>
      <c r="G44" s="998"/>
      <c r="H44" s="874">
        <v>0</v>
      </c>
      <c r="I44" s="874">
        <v>0</v>
      </c>
      <c r="J44" s="998"/>
      <c r="K44" s="1000"/>
      <c r="L44" s="876"/>
      <c r="M44" s="877"/>
      <c r="N44" s="753"/>
      <c r="O44" s="754"/>
      <c r="P44" s="878"/>
      <c r="Q44" s="878"/>
      <c r="R44" s="878"/>
      <c r="S44" s="879"/>
      <c r="T44" s="880" t="s">
        <v>421</v>
      </c>
      <c r="U44" s="8" t="s">
        <v>421</v>
      </c>
      <c r="V44" s="8" t="s">
        <v>421</v>
      </c>
      <c r="W44" s="8" t="s">
        <v>421</v>
      </c>
      <c r="X44" s="880" t="s">
        <v>421</v>
      </c>
      <c r="Y44" s="8" t="s">
        <v>421</v>
      </c>
      <c r="Z44" s="8" t="s">
        <v>421</v>
      </c>
      <c r="AA44" s="881" t="s">
        <v>421</v>
      </c>
      <c r="AB44" s="4">
        <v>7.1</v>
      </c>
      <c r="AC44" s="197" t="s">
        <v>255</v>
      </c>
      <c r="AD44" s="190" t="s">
        <v>302</v>
      </c>
      <c r="AE44" s="986"/>
      <c r="AF44" s="986"/>
      <c r="AG44" s="986"/>
      <c r="AH44" s="986"/>
      <c r="AI44" s="986"/>
      <c r="AJ44" s="986"/>
      <c r="AK44" s="986"/>
      <c r="AL44" s="987"/>
      <c r="AT44" s="319">
        <v>7.1</v>
      </c>
      <c r="AU44" s="200" t="s">
        <v>255</v>
      </c>
      <c r="AV44" s="201" t="s">
        <v>142</v>
      </c>
      <c r="AW44" s="587">
        <v>0</v>
      </c>
      <c r="AX44" s="587" t="s">
        <v>150</v>
      </c>
      <c r="AY44" s="587">
        <v>0</v>
      </c>
      <c r="AZ44" s="588" t="s">
        <v>150</v>
      </c>
      <c r="BB44" s="1099" t="s">
        <v>156</v>
      </c>
      <c r="BC44" s="1099" t="s">
        <v>156</v>
      </c>
    </row>
    <row r="45" spans="1:55" s="88" customFormat="1" ht="15" customHeight="1" thickBot="1">
      <c r="A45" s="442">
        <v>7.2</v>
      </c>
      <c r="B45" s="622" t="s">
        <v>257</v>
      </c>
      <c r="C45" s="624" t="s">
        <v>302</v>
      </c>
      <c r="D45" s="874">
        <v>0</v>
      </c>
      <c r="E45" s="874">
        <v>0</v>
      </c>
      <c r="F45" s="1005"/>
      <c r="G45" s="1005"/>
      <c r="H45" s="874">
        <v>0</v>
      </c>
      <c r="I45" s="874">
        <v>0</v>
      </c>
      <c r="J45" s="1005"/>
      <c r="K45" s="1006"/>
      <c r="L45" s="876"/>
      <c r="M45" s="877"/>
      <c r="N45" s="753"/>
      <c r="O45" s="754"/>
      <c r="P45" s="878"/>
      <c r="Q45" s="878"/>
      <c r="R45" s="878"/>
      <c r="S45" s="879"/>
      <c r="T45" s="880" t="s">
        <v>421</v>
      </c>
      <c r="U45" s="8" t="s">
        <v>421</v>
      </c>
      <c r="V45" s="8" t="s">
        <v>421</v>
      </c>
      <c r="W45" s="8" t="s">
        <v>421</v>
      </c>
      <c r="X45" s="880" t="s">
        <v>421</v>
      </c>
      <c r="Y45" s="8" t="s">
        <v>421</v>
      </c>
      <c r="Z45" s="8" t="s">
        <v>421</v>
      </c>
      <c r="AA45" s="881" t="s">
        <v>421</v>
      </c>
      <c r="AB45" s="4">
        <v>7.2</v>
      </c>
      <c r="AC45" s="197" t="s">
        <v>257</v>
      </c>
      <c r="AD45" s="190" t="s">
        <v>302</v>
      </c>
      <c r="AE45" s="986"/>
      <c r="AF45" s="986"/>
      <c r="AG45" s="986"/>
      <c r="AH45" s="986"/>
      <c r="AI45" s="986"/>
      <c r="AJ45" s="986"/>
      <c r="AK45" s="986"/>
      <c r="AL45" s="987"/>
      <c r="AT45" s="319">
        <v>7.2</v>
      </c>
      <c r="AU45" s="200" t="s">
        <v>257</v>
      </c>
      <c r="AV45" s="202" t="s">
        <v>142</v>
      </c>
      <c r="AW45" s="590">
        <v>0</v>
      </c>
      <c r="AX45" s="590" t="s">
        <v>150</v>
      </c>
      <c r="AY45" s="590">
        <v>0</v>
      </c>
      <c r="AZ45" s="591" t="s">
        <v>150</v>
      </c>
      <c r="BB45" s="1099" t="s">
        <v>156</v>
      </c>
      <c r="BC45" s="1099" t="s">
        <v>156</v>
      </c>
    </row>
    <row r="46" spans="1:55" s="379" customFormat="1" ht="15" customHeight="1">
      <c r="A46" s="441">
        <v>7.3</v>
      </c>
      <c r="B46" s="988" t="s">
        <v>258</v>
      </c>
      <c r="C46" s="1007" t="s">
        <v>302</v>
      </c>
      <c r="D46" s="429">
        <v>17.413</v>
      </c>
      <c r="E46" s="429">
        <v>44127.648</v>
      </c>
      <c r="F46" s="429">
        <v>20.219</v>
      </c>
      <c r="G46" s="429">
        <v>46272.707</v>
      </c>
      <c r="H46" s="429">
        <v>0.0192</v>
      </c>
      <c r="I46" s="429">
        <v>146.379</v>
      </c>
      <c r="J46" s="429">
        <v>0.006</v>
      </c>
      <c r="K46" s="429">
        <v>35.746</v>
      </c>
      <c r="L46" s="885" t="s">
        <v>421</v>
      </c>
      <c r="M46" s="886" t="s">
        <v>421</v>
      </c>
      <c r="N46" s="887" t="s">
        <v>421</v>
      </c>
      <c r="O46" s="888" t="s">
        <v>421</v>
      </c>
      <c r="P46" s="889" t="s">
        <v>421</v>
      </c>
      <c r="Q46" s="889" t="s">
        <v>421</v>
      </c>
      <c r="R46" s="889" t="s">
        <v>421</v>
      </c>
      <c r="S46" s="890" t="s">
        <v>421</v>
      </c>
      <c r="T46" s="866" t="s">
        <v>421</v>
      </c>
      <c r="U46" s="729" t="s">
        <v>421</v>
      </c>
      <c r="V46" s="729" t="s">
        <v>421</v>
      </c>
      <c r="W46" s="729" t="s">
        <v>421</v>
      </c>
      <c r="X46" s="866" t="s">
        <v>421</v>
      </c>
      <c r="Y46" s="729" t="s">
        <v>421</v>
      </c>
      <c r="Z46" s="729" t="s">
        <v>421</v>
      </c>
      <c r="AA46" s="867" t="s">
        <v>421</v>
      </c>
      <c r="AB46" s="4">
        <v>7.3</v>
      </c>
      <c r="AC46" s="197" t="s">
        <v>258</v>
      </c>
      <c r="AD46" s="190" t="s">
        <v>302</v>
      </c>
      <c r="AE46" s="989">
        <v>0</v>
      </c>
      <c r="AF46" s="989">
        <v>0</v>
      </c>
      <c r="AG46" s="989">
        <v>0</v>
      </c>
      <c r="AH46" s="989">
        <v>0</v>
      </c>
      <c r="AI46" s="989">
        <v>0</v>
      </c>
      <c r="AJ46" s="989">
        <v>0</v>
      </c>
      <c r="AK46" s="989">
        <v>0</v>
      </c>
      <c r="AL46" s="990">
        <v>0</v>
      </c>
      <c r="AT46" s="319">
        <v>7.3</v>
      </c>
      <c r="AU46" s="197" t="s">
        <v>258</v>
      </c>
      <c r="AV46" s="203" t="s">
        <v>142</v>
      </c>
      <c r="AW46" s="582">
        <v>2534.178372480331</v>
      </c>
      <c r="AX46" s="582">
        <v>2288.575448835254</v>
      </c>
      <c r="AY46" s="582">
        <v>7623.90625</v>
      </c>
      <c r="AZ46" s="589">
        <v>5957.666666666667</v>
      </c>
      <c r="BB46" s="1099" t="s">
        <v>156</v>
      </c>
      <c r="BC46" s="1099" t="s">
        <v>156</v>
      </c>
    </row>
    <row r="47" spans="1:55" s="88" customFormat="1" ht="15" customHeight="1">
      <c r="A47" s="442" t="s">
        <v>233</v>
      </c>
      <c r="B47" s="363" t="s">
        <v>265</v>
      </c>
      <c r="C47" s="616" t="s">
        <v>302</v>
      </c>
      <c r="D47" s="874">
        <v>1.146</v>
      </c>
      <c r="E47" s="874">
        <v>2707.343</v>
      </c>
      <c r="F47" s="874">
        <v>0.77</v>
      </c>
      <c r="G47" s="874">
        <v>1533.188</v>
      </c>
      <c r="H47" s="874">
        <v>0</v>
      </c>
      <c r="I47" s="874">
        <v>0</v>
      </c>
      <c r="J47" s="874">
        <v>0</v>
      </c>
      <c r="K47" s="992">
        <v>0</v>
      </c>
      <c r="L47" s="876"/>
      <c r="M47" s="877"/>
      <c r="N47" s="753"/>
      <c r="O47" s="754"/>
      <c r="P47" s="878"/>
      <c r="Q47" s="878"/>
      <c r="R47" s="878"/>
      <c r="S47" s="879"/>
      <c r="T47" s="880" t="s">
        <v>421</v>
      </c>
      <c r="U47" s="8" t="s">
        <v>421</v>
      </c>
      <c r="V47" s="8" t="s">
        <v>421</v>
      </c>
      <c r="W47" s="8" t="s">
        <v>421</v>
      </c>
      <c r="X47" s="880" t="s">
        <v>421</v>
      </c>
      <c r="Y47" s="8" t="s">
        <v>421</v>
      </c>
      <c r="Z47" s="8" t="s">
        <v>421</v>
      </c>
      <c r="AA47" s="881" t="s">
        <v>421</v>
      </c>
      <c r="AB47" s="4" t="s">
        <v>233</v>
      </c>
      <c r="AC47" s="192" t="s">
        <v>265</v>
      </c>
      <c r="AD47" s="190" t="s">
        <v>302</v>
      </c>
      <c r="AE47" s="986"/>
      <c r="AF47" s="986"/>
      <c r="AG47" s="986"/>
      <c r="AH47" s="986"/>
      <c r="AI47" s="986"/>
      <c r="AJ47" s="986"/>
      <c r="AK47" s="986"/>
      <c r="AL47" s="987"/>
      <c r="AT47" s="319" t="s">
        <v>233</v>
      </c>
      <c r="AU47" s="192" t="s">
        <v>265</v>
      </c>
      <c r="AV47" s="195" t="s">
        <v>142</v>
      </c>
      <c r="AW47" s="585">
        <v>2362.4284467713787</v>
      </c>
      <c r="AX47" s="585">
        <v>1991.1532467532468</v>
      </c>
      <c r="AY47" s="585">
        <v>0</v>
      </c>
      <c r="AZ47" s="586">
        <v>0</v>
      </c>
      <c r="BB47" s="1099" t="s">
        <v>156</v>
      </c>
      <c r="BC47" s="1099" t="s">
        <v>437</v>
      </c>
    </row>
    <row r="48" spans="1:55" s="88" customFormat="1" ht="15" customHeight="1">
      <c r="A48" s="442" t="s">
        <v>234</v>
      </c>
      <c r="B48" s="363" t="s">
        <v>259</v>
      </c>
      <c r="C48" s="616" t="s">
        <v>302</v>
      </c>
      <c r="D48" s="874">
        <v>16.267</v>
      </c>
      <c r="E48" s="874">
        <v>41420.305</v>
      </c>
      <c r="F48" s="874">
        <v>19.449</v>
      </c>
      <c r="G48" s="874">
        <v>44739.519</v>
      </c>
      <c r="H48" s="874">
        <v>0</v>
      </c>
      <c r="I48" s="874">
        <v>0</v>
      </c>
      <c r="J48" s="874">
        <v>0</v>
      </c>
      <c r="K48" s="992">
        <v>0</v>
      </c>
      <c r="L48" s="876"/>
      <c r="M48" s="877"/>
      <c r="N48" s="753"/>
      <c r="O48" s="754"/>
      <c r="P48" s="878"/>
      <c r="Q48" s="878"/>
      <c r="R48" s="878"/>
      <c r="S48" s="879"/>
      <c r="T48" s="880" t="s">
        <v>421</v>
      </c>
      <c r="U48" s="8" t="s">
        <v>421</v>
      </c>
      <c r="V48" s="8" t="s">
        <v>421</v>
      </c>
      <c r="W48" s="8" t="s">
        <v>421</v>
      </c>
      <c r="X48" s="880" t="s">
        <v>421</v>
      </c>
      <c r="Y48" s="8" t="s">
        <v>421</v>
      </c>
      <c r="Z48" s="8" t="s">
        <v>421</v>
      </c>
      <c r="AA48" s="881" t="s">
        <v>421</v>
      </c>
      <c r="AB48" s="4" t="s">
        <v>234</v>
      </c>
      <c r="AC48" s="192" t="s">
        <v>259</v>
      </c>
      <c r="AD48" s="190" t="s">
        <v>302</v>
      </c>
      <c r="AE48" s="986"/>
      <c r="AF48" s="986"/>
      <c r="AG48" s="986"/>
      <c r="AH48" s="986"/>
      <c r="AI48" s="986"/>
      <c r="AJ48" s="986"/>
      <c r="AK48" s="986"/>
      <c r="AL48" s="987"/>
      <c r="AT48" s="319" t="s">
        <v>234</v>
      </c>
      <c r="AU48" s="192" t="s">
        <v>259</v>
      </c>
      <c r="AV48" s="195" t="s">
        <v>142</v>
      </c>
      <c r="AW48" s="585">
        <v>2546.2780475809923</v>
      </c>
      <c r="AX48" s="585">
        <v>2300.3506092858242</v>
      </c>
      <c r="AY48" s="585">
        <v>0</v>
      </c>
      <c r="AZ48" s="586">
        <v>0</v>
      </c>
      <c r="BB48" s="1099" t="s">
        <v>156</v>
      </c>
      <c r="BC48" s="1099" t="s">
        <v>437</v>
      </c>
    </row>
    <row r="49" spans="1:55" s="88" customFormat="1" ht="15" customHeight="1">
      <c r="A49" s="442" t="s">
        <v>235</v>
      </c>
      <c r="B49" s="363" t="s">
        <v>266</v>
      </c>
      <c r="C49" s="616" t="s">
        <v>302</v>
      </c>
      <c r="D49" s="874">
        <v>0</v>
      </c>
      <c r="E49" s="874">
        <v>0</v>
      </c>
      <c r="F49" s="874">
        <v>0</v>
      </c>
      <c r="G49" s="874">
        <v>0</v>
      </c>
      <c r="H49" s="874">
        <v>0</v>
      </c>
      <c r="I49" s="874">
        <v>0</v>
      </c>
      <c r="J49" s="874">
        <v>0</v>
      </c>
      <c r="K49" s="992">
        <v>0</v>
      </c>
      <c r="L49" s="876"/>
      <c r="M49" s="877"/>
      <c r="N49" s="753"/>
      <c r="O49" s="754"/>
      <c r="P49" s="878"/>
      <c r="Q49" s="878"/>
      <c r="R49" s="878"/>
      <c r="S49" s="879"/>
      <c r="T49" s="880" t="s">
        <v>421</v>
      </c>
      <c r="U49" s="8" t="s">
        <v>421</v>
      </c>
      <c r="V49" s="8" t="s">
        <v>421</v>
      </c>
      <c r="W49" s="8" t="s">
        <v>421</v>
      </c>
      <c r="X49" s="880" t="s">
        <v>421</v>
      </c>
      <c r="Y49" s="8" t="s">
        <v>421</v>
      </c>
      <c r="Z49" s="8" t="s">
        <v>421</v>
      </c>
      <c r="AA49" s="881" t="s">
        <v>421</v>
      </c>
      <c r="AB49" s="4" t="s">
        <v>235</v>
      </c>
      <c r="AC49" s="192" t="s">
        <v>266</v>
      </c>
      <c r="AD49" s="190" t="s">
        <v>302</v>
      </c>
      <c r="AE49" s="986"/>
      <c r="AF49" s="986"/>
      <c r="AG49" s="986"/>
      <c r="AH49" s="986"/>
      <c r="AI49" s="986"/>
      <c r="AJ49" s="986"/>
      <c r="AK49" s="986"/>
      <c r="AL49" s="987"/>
      <c r="AT49" s="319" t="s">
        <v>235</v>
      </c>
      <c r="AU49" s="192" t="s">
        <v>266</v>
      </c>
      <c r="AV49" s="195" t="s">
        <v>142</v>
      </c>
      <c r="AW49" s="585">
        <v>0</v>
      </c>
      <c r="AX49" s="585">
        <v>0</v>
      </c>
      <c r="AY49" s="585">
        <v>0</v>
      </c>
      <c r="AZ49" s="586">
        <v>0</v>
      </c>
      <c r="BB49" s="1099" t="s">
        <v>437</v>
      </c>
      <c r="BC49" s="1099" t="s">
        <v>437</v>
      </c>
    </row>
    <row r="50" spans="1:55" s="88" customFormat="1" ht="15" customHeight="1" thickBot="1">
      <c r="A50" s="442" t="s">
        <v>236</v>
      </c>
      <c r="B50" s="625" t="s">
        <v>260</v>
      </c>
      <c r="C50" s="612" t="s">
        <v>302</v>
      </c>
      <c r="D50" s="874">
        <v>0</v>
      </c>
      <c r="E50" s="874">
        <v>0</v>
      </c>
      <c r="F50" s="998">
        <v>0</v>
      </c>
      <c r="G50" s="998">
        <v>0</v>
      </c>
      <c r="H50" s="874">
        <v>0.0192</v>
      </c>
      <c r="I50" s="874">
        <v>146.379</v>
      </c>
      <c r="J50" s="998">
        <v>0.006</v>
      </c>
      <c r="K50" s="1000">
        <v>35.746</v>
      </c>
      <c r="L50" s="876"/>
      <c r="M50" s="877"/>
      <c r="N50" s="753"/>
      <c r="O50" s="754"/>
      <c r="P50" s="878"/>
      <c r="Q50" s="878"/>
      <c r="R50" s="878"/>
      <c r="S50" s="879"/>
      <c r="T50" s="880" t="s">
        <v>421</v>
      </c>
      <c r="U50" s="8" t="s">
        <v>421</v>
      </c>
      <c r="V50" s="8" t="s">
        <v>421</v>
      </c>
      <c r="W50" s="8" t="s">
        <v>421</v>
      </c>
      <c r="X50" s="880" t="s">
        <v>421</v>
      </c>
      <c r="Y50" s="8" t="s">
        <v>421</v>
      </c>
      <c r="Z50" s="8" t="s">
        <v>421</v>
      </c>
      <c r="AA50" s="881" t="s">
        <v>421</v>
      </c>
      <c r="AB50" s="4" t="s">
        <v>236</v>
      </c>
      <c r="AC50" s="192" t="s">
        <v>260</v>
      </c>
      <c r="AD50" s="190" t="s">
        <v>302</v>
      </c>
      <c r="AE50" s="986"/>
      <c r="AF50" s="986"/>
      <c r="AG50" s="986"/>
      <c r="AH50" s="986"/>
      <c r="AI50" s="986"/>
      <c r="AJ50" s="986"/>
      <c r="AK50" s="986"/>
      <c r="AL50" s="987"/>
      <c r="AT50" s="319" t="s">
        <v>236</v>
      </c>
      <c r="AU50" s="204" t="s">
        <v>260</v>
      </c>
      <c r="AV50" s="189" t="s">
        <v>142</v>
      </c>
      <c r="AW50" s="587">
        <v>0</v>
      </c>
      <c r="AX50" s="587">
        <v>0</v>
      </c>
      <c r="AY50" s="587">
        <v>7623.90625</v>
      </c>
      <c r="AZ50" s="588">
        <v>5957.666666666667</v>
      </c>
      <c r="BB50" s="1099" t="s">
        <v>156</v>
      </c>
      <c r="BC50" s="1099" t="s">
        <v>156</v>
      </c>
    </row>
    <row r="51" spans="1:55" s="88" customFormat="1" ht="15" customHeight="1">
      <c r="A51" s="444">
        <v>7.4</v>
      </c>
      <c r="B51" s="626" t="s">
        <v>261</v>
      </c>
      <c r="C51" s="609" t="s">
        <v>302</v>
      </c>
      <c r="D51" s="874">
        <v>0</v>
      </c>
      <c r="E51" s="874">
        <v>0</v>
      </c>
      <c r="F51" s="1001">
        <v>0</v>
      </c>
      <c r="G51" s="1001">
        <v>0</v>
      </c>
      <c r="H51" s="874">
        <v>0</v>
      </c>
      <c r="I51" s="874">
        <v>0</v>
      </c>
      <c r="J51" s="1001">
        <v>0</v>
      </c>
      <c r="K51" s="1002">
        <v>0</v>
      </c>
      <c r="L51" s="876"/>
      <c r="M51" s="877"/>
      <c r="N51" s="753"/>
      <c r="O51" s="754"/>
      <c r="P51" s="878"/>
      <c r="Q51" s="878"/>
      <c r="R51" s="878"/>
      <c r="S51" s="879"/>
      <c r="T51" s="880" t="s">
        <v>421</v>
      </c>
      <c r="U51" s="8" t="s">
        <v>421</v>
      </c>
      <c r="V51" s="8" t="s">
        <v>421</v>
      </c>
      <c r="W51" s="8" t="s">
        <v>421</v>
      </c>
      <c r="X51" s="880" t="s">
        <v>421</v>
      </c>
      <c r="Y51" s="8" t="s">
        <v>421</v>
      </c>
      <c r="Z51" s="8" t="s">
        <v>421</v>
      </c>
      <c r="AA51" s="881" t="s">
        <v>421</v>
      </c>
      <c r="AB51" s="4">
        <v>7.4</v>
      </c>
      <c r="AC51" s="197" t="s">
        <v>261</v>
      </c>
      <c r="AD51" s="190" t="s">
        <v>302</v>
      </c>
      <c r="AE51" s="996"/>
      <c r="AF51" s="996"/>
      <c r="AG51" s="996"/>
      <c r="AH51" s="996"/>
      <c r="AI51" s="996"/>
      <c r="AJ51" s="996"/>
      <c r="AK51" s="996"/>
      <c r="AL51" s="997"/>
      <c r="AT51" s="320">
        <v>7.4</v>
      </c>
      <c r="AU51" s="205" t="s">
        <v>261</v>
      </c>
      <c r="AV51" s="187" t="s">
        <v>142</v>
      </c>
      <c r="AW51" s="582">
        <v>0</v>
      </c>
      <c r="AX51" s="582">
        <v>0</v>
      </c>
      <c r="AY51" s="582">
        <v>0</v>
      </c>
      <c r="AZ51" s="589">
        <v>0</v>
      </c>
      <c r="BB51" s="1099" t="s">
        <v>437</v>
      </c>
      <c r="BC51" s="1099" t="s">
        <v>437</v>
      </c>
    </row>
    <row r="52" spans="1:55" s="379" customFormat="1" ht="15" customHeight="1">
      <c r="A52" s="441">
        <v>8</v>
      </c>
      <c r="B52" s="610" t="s">
        <v>270</v>
      </c>
      <c r="C52" s="621" t="s">
        <v>302</v>
      </c>
      <c r="D52" s="429">
        <v>0</v>
      </c>
      <c r="E52" s="429">
        <v>0</v>
      </c>
      <c r="F52" s="429">
        <v>0.023</v>
      </c>
      <c r="G52" s="429">
        <v>67.214</v>
      </c>
      <c r="H52" s="429">
        <v>0.11</v>
      </c>
      <c r="I52" s="429">
        <v>413.549</v>
      </c>
      <c r="J52" s="429">
        <v>0.07</v>
      </c>
      <c r="K52" s="429">
        <v>237.897</v>
      </c>
      <c r="L52" s="885" t="s">
        <v>421</v>
      </c>
      <c r="M52" s="886" t="s">
        <v>421</v>
      </c>
      <c r="N52" s="887" t="s">
        <v>421</v>
      </c>
      <c r="O52" s="888" t="s">
        <v>421</v>
      </c>
      <c r="P52" s="889" t="s">
        <v>421</v>
      </c>
      <c r="Q52" s="889" t="s">
        <v>421</v>
      </c>
      <c r="R52" s="889" t="s">
        <v>421</v>
      </c>
      <c r="S52" s="890" t="s">
        <v>421</v>
      </c>
      <c r="T52" s="866" t="s">
        <v>421</v>
      </c>
      <c r="U52" s="729" t="s">
        <v>421</v>
      </c>
      <c r="V52" s="729" t="s">
        <v>421</v>
      </c>
      <c r="W52" s="729" t="s">
        <v>421</v>
      </c>
      <c r="X52" s="866" t="s">
        <v>421</v>
      </c>
      <c r="Y52" s="729" t="s">
        <v>421</v>
      </c>
      <c r="Z52" s="729" t="s">
        <v>421</v>
      </c>
      <c r="AA52" s="867" t="s">
        <v>421</v>
      </c>
      <c r="AB52" s="921">
        <v>8</v>
      </c>
      <c r="AC52" s="750" t="s">
        <v>270</v>
      </c>
      <c r="AD52" s="190" t="s">
        <v>302</v>
      </c>
      <c r="AE52" s="989">
        <v>0</v>
      </c>
      <c r="AF52" s="989">
        <v>0</v>
      </c>
      <c r="AG52" s="989">
        <v>0</v>
      </c>
      <c r="AH52" s="989">
        <v>0</v>
      </c>
      <c r="AI52" s="989">
        <v>0</v>
      </c>
      <c r="AJ52" s="989">
        <v>0</v>
      </c>
      <c r="AK52" s="989">
        <v>0</v>
      </c>
      <c r="AL52" s="990">
        <v>0</v>
      </c>
      <c r="AT52" s="319">
        <v>8</v>
      </c>
      <c r="AU52" s="980" t="s">
        <v>270</v>
      </c>
      <c r="AV52" s="187" t="s">
        <v>142</v>
      </c>
      <c r="AW52" s="582">
        <v>0</v>
      </c>
      <c r="AX52" s="582">
        <v>2922.3478260869565</v>
      </c>
      <c r="AY52" s="582">
        <v>3759.5363636363636</v>
      </c>
      <c r="AZ52" s="589">
        <v>3398.528571428571</v>
      </c>
      <c r="BB52" s="1099" t="s">
        <v>437</v>
      </c>
      <c r="BC52" s="1099" t="s">
        <v>156</v>
      </c>
    </row>
    <row r="53" spans="1:55" s="88" customFormat="1" ht="15" customHeight="1">
      <c r="A53" s="430">
        <v>8.1</v>
      </c>
      <c r="B53" s="618" t="s">
        <v>289</v>
      </c>
      <c r="C53" s="616" t="s">
        <v>302</v>
      </c>
      <c r="D53" s="874">
        <v>0</v>
      </c>
      <c r="E53" s="874">
        <v>0</v>
      </c>
      <c r="F53" s="874">
        <v>0.003</v>
      </c>
      <c r="G53" s="874">
        <v>31.25</v>
      </c>
      <c r="H53" s="874">
        <v>0.015</v>
      </c>
      <c r="I53" s="874">
        <v>114.184</v>
      </c>
      <c r="J53" s="874">
        <v>0.025</v>
      </c>
      <c r="K53" s="992">
        <v>81.828</v>
      </c>
      <c r="L53" s="876"/>
      <c r="M53" s="877"/>
      <c r="N53" s="753"/>
      <c r="O53" s="754"/>
      <c r="P53" s="878"/>
      <c r="Q53" s="878"/>
      <c r="R53" s="878"/>
      <c r="S53" s="879"/>
      <c r="T53" s="880" t="s">
        <v>421</v>
      </c>
      <c r="U53" s="8" t="s">
        <v>421</v>
      </c>
      <c r="V53" s="8" t="s">
        <v>421</v>
      </c>
      <c r="W53" s="8" t="s">
        <v>421</v>
      </c>
      <c r="X53" s="880" t="s">
        <v>421</v>
      </c>
      <c r="Y53" s="8" t="s">
        <v>421</v>
      </c>
      <c r="Z53" s="8" t="s">
        <v>421</v>
      </c>
      <c r="AA53" s="881" t="s">
        <v>421</v>
      </c>
      <c r="AB53" s="2">
        <v>8.1</v>
      </c>
      <c r="AC53" s="197" t="s">
        <v>289</v>
      </c>
      <c r="AD53" s="190" t="s">
        <v>302</v>
      </c>
      <c r="AE53" s="986"/>
      <c r="AF53" s="986"/>
      <c r="AG53" s="986"/>
      <c r="AH53" s="986"/>
      <c r="AI53" s="986"/>
      <c r="AJ53" s="986"/>
      <c r="AK53" s="986"/>
      <c r="AL53" s="987"/>
      <c r="AT53" s="316">
        <v>8.1</v>
      </c>
      <c r="AU53" s="197" t="s">
        <v>289</v>
      </c>
      <c r="AV53" s="195" t="s">
        <v>142</v>
      </c>
      <c r="AW53" s="585">
        <v>0</v>
      </c>
      <c r="AX53" s="585">
        <v>10416.666666666666</v>
      </c>
      <c r="AY53" s="585">
        <v>7612.266666666666</v>
      </c>
      <c r="AZ53" s="586">
        <v>3273.12</v>
      </c>
      <c r="BB53" s="1099" t="s">
        <v>437</v>
      </c>
      <c r="BC53" s="1099" t="s">
        <v>156</v>
      </c>
    </row>
    <row r="54" spans="1:55" s="88" customFormat="1" ht="15" customHeight="1">
      <c r="A54" s="432">
        <v>8.2</v>
      </c>
      <c r="B54" s="626" t="s">
        <v>272</v>
      </c>
      <c r="C54" s="616" t="s">
        <v>302</v>
      </c>
      <c r="D54" s="874">
        <v>0</v>
      </c>
      <c r="E54" s="874">
        <v>0</v>
      </c>
      <c r="F54" s="874">
        <v>0.02</v>
      </c>
      <c r="G54" s="874">
        <v>35.964</v>
      </c>
      <c r="H54" s="874">
        <v>0.095</v>
      </c>
      <c r="I54" s="874">
        <v>299.365</v>
      </c>
      <c r="J54" s="874">
        <v>0.045</v>
      </c>
      <c r="K54" s="992">
        <v>156.069</v>
      </c>
      <c r="L54" s="876"/>
      <c r="M54" s="877"/>
      <c r="N54" s="753"/>
      <c r="O54" s="754"/>
      <c r="P54" s="878"/>
      <c r="Q54" s="878"/>
      <c r="R54" s="878"/>
      <c r="S54" s="879"/>
      <c r="T54" s="880" t="s">
        <v>421</v>
      </c>
      <c r="U54" s="8" t="s">
        <v>421</v>
      </c>
      <c r="V54" s="8" t="s">
        <v>421</v>
      </c>
      <c r="W54" s="8" t="s">
        <v>421</v>
      </c>
      <c r="X54" s="880" t="s">
        <v>421</v>
      </c>
      <c r="Y54" s="8" t="s">
        <v>421</v>
      </c>
      <c r="Z54" s="8" t="s">
        <v>421</v>
      </c>
      <c r="AA54" s="881" t="s">
        <v>421</v>
      </c>
      <c r="AB54" s="3">
        <v>8.2</v>
      </c>
      <c r="AC54" s="205" t="s">
        <v>272</v>
      </c>
      <c r="AD54" s="190" t="s">
        <v>302</v>
      </c>
      <c r="AE54" s="986"/>
      <c r="AF54" s="986"/>
      <c r="AG54" s="986"/>
      <c r="AH54" s="986"/>
      <c r="AI54" s="986"/>
      <c r="AJ54" s="986"/>
      <c r="AK54" s="986"/>
      <c r="AL54" s="987"/>
      <c r="AT54" s="317">
        <v>8.2</v>
      </c>
      <c r="AU54" s="205" t="s">
        <v>272</v>
      </c>
      <c r="AV54" s="195" t="s">
        <v>142</v>
      </c>
      <c r="AW54" s="585">
        <v>0</v>
      </c>
      <c r="AX54" s="585">
        <v>1798.1999999999998</v>
      </c>
      <c r="AY54" s="585">
        <v>3151.2105263157896</v>
      </c>
      <c r="AZ54" s="586">
        <v>3468.2</v>
      </c>
      <c r="BB54" s="1099" t="s">
        <v>437</v>
      </c>
      <c r="BC54" s="1099" t="s">
        <v>156</v>
      </c>
    </row>
    <row r="55" spans="1:55" s="88" customFormat="1" ht="15" customHeight="1">
      <c r="A55" s="993">
        <v>9</v>
      </c>
      <c r="B55" s="994" t="s">
        <v>262</v>
      </c>
      <c r="C55" s="616" t="s">
        <v>302</v>
      </c>
      <c r="D55" s="874">
        <v>4.752</v>
      </c>
      <c r="E55" s="874">
        <v>2662.273</v>
      </c>
      <c r="F55" s="874">
        <v>7.683</v>
      </c>
      <c r="G55" s="874">
        <v>4397.386</v>
      </c>
      <c r="H55" s="874">
        <v>49</v>
      </c>
      <c r="I55" s="874">
        <v>31234.621</v>
      </c>
      <c r="J55" s="874">
        <v>51.378</v>
      </c>
      <c r="K55" s="992">
        <v>34647.354</v>
      </c>
      <c r="L55" s="876"/>
      <c r="M55" s="877"/>
      <c r="N55" s="753"/>
      <c r="O55" s="754"/>
      <c r="P55" s="878"/>
      <c r="Q55" s="878"/>
      <c r="R55" s="878"/>
      <c r="S55" s="879"/>
      <c r="T55" s="880" t="s">
        <v>421</v>
      </c>
      <c r="U55" s="8" t="s">
        <v>421</v>
      </c>
      <c r="V55" s="8" t="s">
        <v>421</v>
      </c>
      <c r="W55" s="8" t="s">
        <v>421</v>
      </c>
      <c r="X55" s="880" t="s">
        <v>421</v>
      </c>
      <c r="Y55" s="8" t="s">
        <v>421</v>
      </c>
      <c r="Z55" s="8" t="s">
        <v>421</v>
      </c>
      <c r="AA55" s="881" t="s">
        <v>421</v>
      </c>
      <c r="AB55" s="902">
        <v>9</v>
      </c>
      <c r="AC55" s="751" t="s">
        <v>262</v>
      </c>
      <c r="AD55" s="190" t="s">
        <v>302</v>
      </c>
      <c r="AE55" s="996"/>
      <c r="AF55" s="996"/>
      <c r="AG55" s="996"/>
      <c r="AH55" s="996"/>
      <c r="AI55" s="996"/>
      <c r="AJ55" s="996"/>
      <c r="AK55" s="996"/>
      <c r="AL55" s="997"/>
      <c r="AT55" s="900">
        <v>9</v>
      </c>
      <c r="AU55" s="749" t="s">
        <v>262</v>
      </c>
      <c r="AV55" s="195" t="s">
        <v>142</v>
      </c>
      <c r="AW55" s="585">
        <v>560.2426346801348</v>
      </c>
      <c r="AX55" s="585">
        <v>572.3527267994274</v>
      </c>
      <c r="AY55" s="585">
        <v>637.4412448979592</v>
      </c>
      <c r="AZ55" s="586">
        <v>674.361672311106</v>
      </c>
      <c r="BB55" s="1099" t="s">
        <v>437</v>
      </c>
      <c r="BC55" s="1099" t="s">
        <v>156</v>
      </c>
    </row>
    <row r="56" spans="1:55" s="379" customFormat="1" ht="15" customHeight="1" thickBot="1">
      <c r="A56" s="441">
        <v>10</v>
      </c>
      <c r="B56" s="627" t="s">
        <v>263</v>
      </c>
      <c r="C56" s="628" t="s">
        <v>302</v>
      </c>
      <c r="D56" s="446">
        <v>113.38000000000001</v>
      </c>
      <c r="E56" s="446">
        <v>338191.66400000005</v>
      </c>
      <c r="F56" s="446">
        <v>126.428</v>
      </c>
      <c r="G56" s="446">
        <v>384446.248</v>
      </c>
      <c r="H56" s="446">
        <v>24.384</v>
      </c>
      <c r="I56" s="446">
        <v>116307.12400000001</v>
      </c>
      <c r="J56" s="446">
        <v>27.5274</v>
      </c>
      <c r="K56" s="446">
        <v>124421.991</v>
      </c>
      <c r="L56" s="885" t="s">
        <v>421</v>
      </c>
      <c r="M56" s="886" t="s">
        <v>421</v>
      </c>
      <c r="N56" s="887" t="s">
        <v>421</v>
      </c>
      <c r="O56" s="888" t="s">
        <v>421</v>
      </c>
      <c r="P56" s="889" t="s">
        <v>421</v>
      </c>
      <c r="Q56" s="889" t="s">
        <v>421</v>
      </c>
      <c r="R56" s="889" t="s">
        <v>421</v>
      </c>
      <c r="S56" s="890" t="s">
        <v>421</v>
      </c>
      <c r="T56" s="866" t="s">
        <v>421</v>
      </c>
      <c r="U56" s="729" t="s">
        <v>421</v>
      </c>
      <c r="V56" s="729" t="s">
        <v>421</v>
      </c>
      <c r="W56" s="729" t="s">
        <v>421</v>
      </c>
      <c r="X56" s="866" t="s">
        <v>421</v>
      </c>
      <c r="Y56" s="729" t="s">
        <v>421</v>
      </c>
      <c r="Z56" s="729" t="s">
        <v>421</v>
      </c>
      <c r="AA56" s="867" t="s">
        <v>421</v>
      </c>
      <c r="AB56" s="4">
        <v>10</v>
      </c>
      <c r="AC56" s="980" t="s">
        <v>263</v>
      </c>
      <c r="AD56" s="190" t="s">
        <v>302</v>
      </c>
      <c r="AE56" s="989">
        <v>4.427014310692812E-15</v>
      </c>
      <c r="AF56" s="989">
        <v>4.729372449219227E-11</v>
      </c>
      <c r="AG56" s="989">
        <v>-5.23192600354605E-15</v>
      </c>
      <c r="AH56" s="989">
        <v>0</v>
      </c>
      <c r="AI56" s="989">
        <v>9.992007221626409E-16</v>
      </c>
      <c r="AJ56" s="989">
        <v>0</v>
      </c>
      <c r="AK56" s="989">
        <v>3.191891195797325E-16</v>
      </c>
      <c r="AL56" s="990">
        <v>0</v>
      </c>
      <c r="AT56" s="319">
        <v>10</v>
      </c>
      <c r="AU56" s="1008" t="s">
        <v>263</v>
      </c>
      <c r="AV56" s="189" t="s">
        <v>142</v>
      </c>
      <c r="AW56" s="587">
        <v>2982.8158758158406</v>
      </c>
      <c r="AX56" s="587">
        <v>3040.8315246622587</v>
      </c>
      <c r="AY56" s="587">
        <v>4769.813156167979</v>
      </c>
      <c r="AZ56" s="588">
        <v>4519.932539942021</v>
      </c>
      <c r="BB56" s="1099" t="s">
        <v>437</v>
      </c>
      <c r="BC56" s="1099" t="s">
        <v>156</v>
      </c>
    </row>
    <row r="57" spans="1:55" s="379" customFormat="1" ht="15" customHeight="1">
      <c r="A57" s="441">
        <v>10.1</v>
      </c>
      <c r="B57" s="988" t="s">
        <v>275</v>
      </c>
      <c r="C57" s="1007" t="s">
        <v>302</v>
      </c>
      <c r="D57" s="429">
        <v>51.402</v>
      </c>
      <c r="E57" s="429">
        <v>152636.706</v>
      </c>
      <c r="F57" s="429">
        <v>50.271</v>
      </c>
      <c r="G57" s="429">
        <v>159793.94</v>
      </c>
      <c r="H57" s="429">
        <v>0.20600000000000002</v>
      </c>
      <c r="I57" s="429">
        <v>921.7040000000001</v>
      </c>
      <c r="J57" s="429">
        <v>0.3504</v>
      </c>
      <c r="K57" s="429">
        <v>1433.8460000000002</v>
      </c>
      <c r="L57" s="885" t="s">
        <v>421</v>
      </c>
      <c r="M57" s="886" t="s">
        <v>421</v>
      </c>
      <c r="N57" s="887" t="s">
        <v>421</v>
      </c>
      <c r="O57" s="888" t="s">
        <v>421</v>
      </c>
      <c r="P57" s="889" t="s">
        <v>421</v>
      </c>
      <c r="Q57" s="889" t="s">
        <v>421</v>
      </c>
      <c r="R57" s="889" t="s">
        <v>421</v>
      </c>
      <c r="S57" s="890" t="s">
        <v>421</v>
      </c>
      <c r="T57" s="866" t="s">
        <v>421</v>
      </c>
      <c r="U57" s="729" t="s">
        <v>421</v>
      </c>
      <c r="V57" s="729" t="s">
        <v>421</v>
      </c>
      <c r="W57" s="729" t="s">
        <v>421</v>
      </c>
      <c r="X57" s="866" t="s">
        <v>421</v>
      </c>
      <c r="Y57" s="729" t="s">
        <v>421</v>
      </c>
      <c r="Z57" s="729" t="s">
        <v>421</v>
      </c>
      <c r="AA57" s="867" t="s">
        <v>421</v>
      </c>
      <c r="AB57" s="4">
        <v>10.1</v>
      </c>
      <c r="AC57" s="197" t="s">
        <v>275</v>
      </c>
      <c r="AD57" s="190" t="s">
        <v>302</v>
      </c>
      <c r="AE57" s="981">
        <v>0</v>
      </c>
      <c r="AF57" s="981">
        <v>0</v>
      </c>
      <c r="AG57" s="981">
        <v>0</v>
      </c>
      <c r="AH57" s="981">
        <v>0</v>
      </c>
      <c r="AI57" s="981">
        <v>0</v>
      </c>
      <c r="AJ57" s="981">
        <v>0</v>
      </c>
      <c r="AK57" s="981">
        <v>0</v>
      </c>
      <c r="AL57" s="982">
        <v>0</v>
      </c>
      <c r="AT57" s="319">
        <v>10.1</v>
      </c>
      <c r="AU57" s="197" t="s">
        <v>275</v>
      </c>
      <c r="AV57" s="203" t="s">
        <v>142</v>
      </c>
      <c r="AW57" s="582">
        <v>2969.4701762577333</v>
      </c>
      <c r="AX57" s="582">
        <v>3178.650514212966</v>
      </c>
      <c r="AY57" s="582">
        <v>4474.291262135922</v>
      </c>
      <c r="AZ57" s="589">
        <v>4092.0262557077635</v>
      </c>
      <c r="BB57" s="1099" t="s">
        <v>437</v>
      </c>
      <c r="BC57" s="1099" t="s">
        <v>156</v>
      </c>
    </row>
    <row r="58" spans="1:55" s="88" customFormat="1" ht="15" customHeight="1">
      <c r="A58" s="442" t="s">
        <v>276</v>
      </c>
      <c r="B58" s="363" t="s">
        <v>264</v>
      </c>
      <c r="C58" s="616" t="s">
        <v>302</v>
      </c>
      <c r="D58" s="874">
        <v>10.065</v>
      </c>
      <c r="E58" s="874">
        <v>19046.525</v>
      </c>
      <c r="F58" s="874">
        <v>5.422</v>
      </c>
      <c r="G58" s="874">
        <v>10797.49</v>
      </c>
      <c r="H58" s="874">
        <v>0</v>
      </c>
      <c r="I58" s="874">
        <v>0</v>
      </c>
      <c r="J58" s="874">
        <v>0.222</v>
      </c>
      <c r="K58" s="992">
        <v>433.692</v>
      </c>
      <c r="L58" s="876"/>
      <c r="M58" s="877"/>
      <c r="N58" s="753"/>
      <c r="O58" s="754"/>
      <c r="P58" s="878"/>
      <c r="Q58" s="878"/>
      <c r="R58" s="878"/>
      <c r="S58" s="879"/>
      <c r="T58" s="880" t="s">
        <v>421</v>
      </c>
      <c r="U58" s="8" t="s">
        <v>421</v>
      </c>
      <c r="V58" s="8" t="s">
        <v>421</v>
      </c>
      <c r="W58" s="8" t="s">
        <v>421</v>
      </c>
      <c r="X58" s="880" t="s">
        <v>421</v>
      </c>
      <c r="Y58" s="8" t="s">
        <v>421</v>
      </c>
      <c r="Z58" s="8" t="s">
        <v>421</v>
      </c>
      <c r="AA58" s="881" t="s">
        <v>421</v>
      </c>
      <c r="AB58" s="4" t="s">
        <v>276</v>
      </c>
      <c r="AC58" s="192" t="s">
        <v>264</v>
      </c>
      <c r="AD58" s="190" t="s">
        <v>302</v>
      </c>
      <c r="AE58" s="986"/>
      <c r="AF58" s="986"/>
      <c r="AG58" s="986"/>
      <c r="AH58" s="986"/>
      <c r="AI58" s="986"/>
      <c r="AJ58" s="986"/>
      <c r="AK58" s="986"/>
      <c r="AL58" s="987"/>
      <c r="AT58" s="319" t="s">
        <v>276</v>
      </c>
      <c r="AU58" s="192" t="s">
        <v>264</v>
      </c>
      <c r="AV58" s="195" t="s">
        <v>142</v>
      </c>
      <c r="AW58" s="585">
        <v>1892.3522106308994</v>
      </c>
      <c r="AX58" s="585">
        <v>1991.4219845075618</v>
      </c>
      <c r="AY58" s="585">
        <v>0</v>
      </c>
      <c r="AZ58" s="586">
        <v>1953.5675675675675</v>
      </c>
      <c r="BB58" s="1099" t="s">
        <v>156</v>
      </c>
      <c r="BC58" s="1099" t="s">
        <v>156</v>
      </c>
    </row>
    <row r="59" spans="1:55" s="88" customFormat="1" ht="15" customHeight="1">
      <c r="A59" s="442" t="s">
        <v>277</v>
      </c>
      <c r="B59" s="629" t="s">
        <v>278</v>
      </c>
      <c r="C59" s="616" t="s">
        <v>302</v>
      </c>
      <c r="D59" s="874">
        <v>0.498</v>
      </c>
      <c r="E59" s="874">
        <v>1628.914</v>
      </c>
      <c r="F59" s="874">
        <v>8.714</v>
      </c>
      <c r="G59" s="874">
        <v>26857.958</v>
      </c>
      <c r="H59" s="874">
        <v>0.006</v>
      </c>
      <c r="I59" s="874">
        <v>88.457</v>
      </c>
      <c r="J59" s="874">
        <v>0.011</v>
      </c>
      <c r="K59" s="992">
        <v>90.226</v>
      </c>
      <c r="L59" s="876"/>
      <c r="M59" s="877"/>
      <c r="N59" s="753"/>
      <c r="O59" s="754"/>
      <c r="P59" s="878"/>
      <c r="Q59" s="878"/>
      <c r="R59" s="878"/>
      <c r="S59" s="879"/>
      <c r="T59" s="880" t="s">
        <v>421</v>
      </c>
      <c r="U59" s="8" t="s">
        <v>421</v>
      </c>
      <c r="V59" s="8" t="s">
        <v>421</v>
      </c>
      <c r="W59" s="8" t="s">
        <v>421</v>
      </c>
      <c r="X59" s="880" t="s">
        <v>421</v>
      </c>
      <c r="Y59" s="8" t="s">
        <v>421</v>
      </c>
      <c r="Z59" s="8" t="s">
        <v>421</v>
      </c>
      <c r="AA59" s="881" t="s">
        <v>421</v>
      </c>
      <c r="AB59" s="4" t="s">
        <v>277</v>
      </c>
      <c r="AC59" s="192" t="s">
        <v>278</v>
      </c>
      <c r="AD59" s="190" t="s">
        <v>302</v>
      </c>
      <c r="AE59" s="986"/>
      <c r="AF59" s="986"/>
      <c r="AG59" s="986"/>
      <c r="AH59" s="986"/>
      <c r="AI59" s="986"/>
      <c r="AJ59" s="986"/>
      <c r="AK59" s="986"/>
      <c r="AL59" s="987"/>
      <c r="AT59" s="319" t="s">
        <v>277</v>
      </c>
      <c r="AU59" s="206" t="s">
        <v>278</v>
      </c>
      <c r="AV59" s="195" t="s">
        <v>142</v>
      </c>
      <c r="AW59" s="585">
        <v>3270.9116465863453</v>
      </c>
      <c r="AX59" s="585">
        <v>3082.1618085838877</v>
      </c>
      <c r="AY59" s="585">
        <v>14742.833333333332</v>
      </c>
      <c r="AZ59" s="586">
        <v>8202.363636363636</v>
      </c>
      <c r="BB59" s="1099" t="s">
        <v>156</v>
      </c>
      <c r="BC59" s="1099" t="s">
        <v>156</v>
      </c>
    </row>
    <row r="60" spans="1:55" s="88" customFormat="1" ht="15" customHeight="1">
      <c r="A60" s="442" t="s">
        <v>279</v>
      </c>
      <c r="B60" s="363" t="s">
        <v>280</v>
      </c>
      <c r="C60" s="616" t="s">
        <v>302</v>
      </c>
      <c r="D60" s="874">
        <v>32.673</v>
      </c>
      <c r="E60" s="874">
        <v>101525.583</v>
      </c>
      <c r="F60" s="874">
        <v>27.928</v>
      </c>
      <c r="G60" s="874">
        <v>88833.825</v>
      </c>
      <c r="H60" s="874">
        <v>0.1</v>
      </c>
      <c r="I60" s="874">
        <v>474.128</v>
      </c>
      <c r="J60" s="874">
        <v>0.086</v>
      </c>
      <c r="K60" s="992">
        <v>520.844</v>
      </c>
      <c r="L60" s="876"/>
      <c r="M60" s="877"/>
      <c r="N60" s="753"/>
      <c r="O60" s="754"/>
      <c r="P60" s="878"/>
      <c r="Q60" s="878"/>
      <c r="R60" s="878"/>
      <c r="S60" s="879"/>
      <c r="T60" s="880" t="s">
        <v>421</v>
      </c>
      <c r="U60" s="8" t="s">
        <v>421</v>
      </c>
      <c r="V60" s="8" t="s">
        <v>421</v>
      </c>
      <c r="W60" s="8" t="s">
        <v>421</v>
      </c>
      <c r="X60" s="880" t="s">
        <v>421</v>
      </c>
      <c r="Y60" s="8" t="s">
        <v>421</v>
      </c>
      <c r="Z60" s="8" t="s">
        <v>421</v>
      </c>
      <c r="AA60" s="881" t="s">
        <v>421</v>
      </c>
      <c r="AB60" s="4" t="s">
        <v>279</v>
      </c>
      <c r="AC60" s="192" t="s">
        <v>280</v>
      </c>
      <c r="AD60" s="190" t="s">
        <v>302</v>
      </c>
      <c r="AE60" s="986"/>
      <c r="AF60" s="986"/>
      <c r="AG60" s="986"/>
      <c r="AH60" s="986"/>
      <c r="AI60" s="986"/>
      <c r="AJ60" s="986"/>
      <c r="AK60" s="986"/>
      <c r="AL60" s="987"/>
      <c r="AT60" s="319" t="s">
        <v>279</v>
      </c>
      <c r="AU60" s="192" t="s">
        <v>280</v>
      </c>
      <c r="AV60" s="195" t="s">
        <v>142</v>
      </c>
      <c r="AW60" s="585">
        <v>3107.3235699201173</v>
      </c>
      <c r="AX60" s="585">
        <v>3180.8158478945857</v>
      </c>
      <c r="AY60" s="585">
        <v>4741.28</v>
      </c>
      <c r="AZ60" s="586">
        <v>6056.32558139535</v>
      </c>
      <c r="BB60" s="1099" t="s">
        <v>437</v>
      </c>
      <c r="BC60" s="1099" t="s">
        <v>156</v>
      </c>
    </row>
    <row r="61" spans="1:55" s="88" customFormat="1" ht="15" customHeight="1" thickBot="1">
      <c r="A61" s="442" t="s">
        <v>281</v>
      </c>
      <c r="B61" s="625" t="s">
        <v>282</v>
      </c>
      <c r="C61" s="612" t="s">
        <v>302</v>
      </c>
      <c r="D61" s="874">
        <v>8.166</v>
      </c>
      <c r="E61" s="874">
        <v>30435.684</v>
      </c>
      <c r="F61" s="998">
        <v>8.207</v>
      </c>
      <c r="G61" s="998">
        <v>33304.667</v>
      </c>
      <c r="H61" s="874">
        <v>0.1</v>
      </c>
      <c r="I61" s="874">
        <v>359.119</v>
      </c>
      <c r="J61" s="998">
        <v>0.0314</v>
      </c>
      <c r="K61" s="1000">
        <v>389.084</v>
      </c>
      <c r="L61" s="876"/>
      <c r="M61" s="877"/>
      <c r="N61" s="753"/>
      <c r="O61" s="754"/>
      <c r="P61" s="878"/>
      <c r="Q61" s="878"/>
      <c r="R61" s="878"/>
      <c r="S61" s="879"/>
      <c r="T61" s="880" t="s">
        <v>421</v>
      </c>
      <c r="U61" s="8" t="s">
        <v>421</v>
      </c>
      <c r="V61" s="8" t="s">
        <v>421</v>
      </c>
      <c r="W61" s="8" t="s">
        <v>421</v>
      </c>
      <c r="X61" s="880" t="s">
        <v>421</v>
      </c>
      <c r="Y61" s="8" t="s">
        <v>421</v>
      </c>
      <c r="Z61" s="8" t="s">
        <v>421</v>
      </c>
      <c r="AA61" s="881" t="s">
        <v>421</v>
      </c>
      <c r="AB61" s="4" t="s">
        <v>281</v>
      </c>
      <c r="AC61" s="192" t="s">
        <v>282</v>
      </c>
      <c r="AD61" s="190" t="s">
        <v>302</v>
      </c>
      <c r="AE61" s="986"/>
      <c r="AF61" s="986"/>
      <c r="AG61" s="986"/>
      <c r="AH61" s="986"/>
      <c r="AI61" s="986"/>
      <c r="AJ61" s="986"/>
      <c r="AK61" s="986"/>
      <c r="AL61" s="987"/>
      <c r="AT61" s="319" t="s">
        <v>281</v>
      </c>
      <c r="AU61" s="204" t="s">
        <v>282</v>
      </c>
      <c r="AV61" s="189" t="s">
        <v>142</v>
      </c>
      <c r="AW61" s="587">
        <v>3727.1227038941956</v>
      </c>
      <c r="AX61" s="587">
        <v>4058.0805410015837</v>
      </c>
      <c r="AY61" s="587">
        <v>3591.19</v>
      </c>
      <c r="AZ61" s="588">
        <v>12391.210191082804</v>
      </c>
      <c r="BB61" s="1099" t="s">
        <v>437</v>
      </c>
      <c r="BC61" s="1099" t="s">
        <v>156</v>
      </c>
    </row>
    <row r="62" spans="1:55" s="88" customFormat="1" ht="15" customHeight="1" thickBot="1">
      <c r="A62" s="430">
        <v>10.2</v>
      </c>
      <c r="B62" s="630" t="s">
        <v>283</v>
      </c>
      <c r="C62" s="624" t="s">
        <v>302</v>
      </c>
      <c r="D62" s="874">
        <v>9.149</v>
      </c>
      <c r="E62" s="874">
        <v>18739.53</v>
      </c>
      <c r="F62" s="1005">
        <v>9.974</v>
      </c>
      <c r="G62" s="1005">
        <v>23028.431</v>
      </c>
      <c r="H62" s="874">
        <v>7.739</v>
      </c>
      <c r="I62" s="874">
        <v>33336.114</v>
      </c>
      <c r="J62" s="1005">
        <v>8.669</v>
      </c>
      <c r="K62" s="1006">
        <v>35102.718</v>
      </c>
      <c r="L62" s="876"/>
      <c r="M62" s="877"/>
      <c r="N62" s="753"/>
      <c r="O62" s="754"/>
      <c r="P62" s="878"/>
      <c r="Q62" s="878"/>
      <c r="R62" s="878"/>
      <c r="S62" s="879"/>
      <c r="T62" s="880" t="s">
        <v>421</v>
      </c>
      <c r="U62" s="8" t="s">
        <v>421</v>
      </c>
      <c r="V62" s="8" t="s">
        <v>421</v>
      </c>
      <c r="W62" s="8" t="s">
        <v>421</v>
      </c>
      <c r="X62" s="880" t="s">
        <v>421</v>
      </c>
      <c r="Y62" s="8" t="s">
        <v>421</v>
      </c>
      <c r="Z62" s="8" t="s">
        <v>421</v>
      </c>
      <c r="AA62" s="881" t="s">
        <v>421</v>
      </c>
      <c r="AB62" s="2">
        <v>10.2</v>
      </c>
      <c r="AC62" s="197" t="s">
        <v>283</v>
      </c>
      <c r="AD62" s="190" t="s">
        <v>302</v>
      </c>
      <c r="AE62" s="986"/>
      <c r="AF62" s="986"/>
      <c r="AG62" s="986"/>
      <c r="AH62" s="986"/>
      <c r="AI62" s="986"/>
      <c r="AJ62" s="986"/>
      <c r="AK62" s="986"/>
      <c r="AL62" s="987"/>
      <c r="AT62" s="316">
        <v>10.2</v>
      </c>
      <c r="AU62" s="207" t="s">
        <v>283</v>
      </c>
      <c r="AV62" s="202" t="s">
        <v>142</v>
      </c>
      <c r="AW62" s="590">
        <v>2048.2599191168433</v>
      </c>
      <c r="AX62" s="590">
        <v>2308.846099859635</v>
      </c>
      <c r="AY62" s="590">
        <v>4307.548003618039</v>
      </c>
      <c r="AZ62" s="591">
        <v>4049.223439843119</v>
      </c>
      <c r="BB62" s="1099" t="s">
        <v>437</v>
      </c>
      <c r="BC62" s="1099" t="s">
        <v>156</v>
      </c>
    </row>
    <row r="63" spans="1:55" s="379" customFormat="1" ht="15" customHeight="1">
      <c r="A63" s="441">
        <v>10.3</v>
      </c>
      <c r="B63" s="988" t="s">
        <v>284</v>
      </c>
      <c r="C63" s="1007" t="s">
        <v>302</v>
      </c>
      <c r="D63" s="429">
        <v>52.712</v>
      </c>
      <c r="E63" s="429">
        <v>164289.321</v>
      </c>
      <c r="F63" s="429">
        <v>66.071</v>
      </c>
      <c r="G63" s="429">
        <v>199230.79</v>
      </c>
      <c r="H63" s="429">
        <v>16.319</v>
      </c>
      <c r="I63" s="429">
        <v>76734.68500000001</v>
      </c>
      <c r="J63" s="429">
        <v>18.406</v>
      </c>
      <c r="K63" s="429">
        <v>83529.068</v>
      </c>
      <c r="L63" s="885" t="s">
        <v>421</v>
      </c>
      <c r="M63" s="886" t="s">
        <v>421</v>
      </c>
      <c r="N63" s="887" t="s">
        <v>421</v>
      </c>
      <c r="O63" s="888" t="s">
        <v>421</v>
      </c>
      <c r="P63" s="889" t="s">
        <v>421</v>
      </c>
      <c r="Q63" s="889" t="s">
        <v>421</v>
      </c>
      <c r="R63" s="889" t="s">
        <v>421</v>
      </c>
      <c r="S63" s="890" t="s">
        <v>421</v>
      </c>
      <c r="T63" s="866" t="s">
        <v>421</v>
      </c>
      <c r="U63" s="729" t="s">
        <v>421</v>
      </c>
      <c r="V63" s="729" t="s">
        <v>421</v>
      </c>
      <c r="W63" s="729" t="s">
        <v>421</v>
      </c>
      <c r="X63" s="866" t="s">
        <v>421</v>
      </c>
      <c r="Y63" s="729" t="s">
        <v>421</v>
      </c>
      <c r="Z63" s="729" t="s">
        <v>421</v>
      </c>
      <c r="AA63" s="867" t="s">
        <v>421</v>
      </c>
      <c r="AB63" s="4">
        <v>10.3</v>
      </c>
      <c r="AC63" s="197" t="s">
        <v>284</v>
      </c>
      <c r="AD63" s="190" t="s">
        <v>302</v>
      </c>
      <c r="AE63" s="989">
        <v>5.551115123125783E-15</v>
      </c>
      <c r="AF63" s="989">
        <v>-5.002220859751105E-12</v>
      </c>
      <c r="AG63" s="989">
        <v>-4.3298697960381105E-15</v>
      </c>
      <c r="AH63" s="989">
        <v>2.1827872842550278E-11</v>
      </c>
      <c r="AI63" s="989">
        <v>-9.71445146547012E-16</v>
      </c>
      <c r="AJ63" s="989">
        <v>1.4146905868983595E-11</v>
      </c>
      <c r="AK63" s="989">
        <v>-1.7416623698807143E-15</v>
      </c>
      <c r="AL63" s="990">
        <v>2.1032064978498966E-12</v>
      </c>
      <c r="AT63" s="319">
        <v>10.3</v>
      </c>
      <c r="AU63" s="197" t="s">
        <v>284</v>
      </c>
      <c r="AV63" s="203" t="s">
        <v>142</v>
      </c>
      <c r="AW63" s="582">
        <v>3116.7347283351037</v>
      </c>
      <c r="AX63" s="582">
        <v>3015.4044891102</v>
      </c>
      <c r="AY63" s="582">
        <v>4702.168331392856</v>
      </c>
      <c r="AZ63" s="589">
        <v>4538.1434314897315</v>
      </c>
      <c r="BB63" s="1099" t="s">
        <v>437</v>
      </c>
      <c r="BC63" s="1099" t="s">
        <v>156</v>
      </c>
    </row>
    <row r="64" spans="1:55" s="88" customFormat="1" ht="15" customHeight="1">
      <c r="A64" s="442" t="s">
        <v>237</v>
      </c>
      <c r="B64" s="363" t="s">
        <v>285</v>
      </c>
      <c r="C64" s="616" t="s">
        <v>302</v>
      </c>
      <c r="D64" s="874">
        <v>13.642</v>
      </c>
      <c r="E64" s="874">
        <v>30370.158</v>
      </c>
      <c r="F64" s="1001">
        <v>23.643</v>
      </c>
      <c r="G64" s="1009">
        <v>50801.835</v>
      </c>
      <c r="H64" s="874">
        <v>8.411</v>
      </c>
      <c r="I64" s="874">
        <v>14542.097</v>
      </c>
      <c r="J64" s="874">
        <v>7.96</v>
      </c>
      <c r="K64" s="992">
        <v>13666.468</v>
      </c>
      <c r="L64" s="876"/>
      <c r="M64" s="877"/>
      <c r="N64" s="753"/>
      <c r="O64" s="754"/>
      <c r="P64" s="878"/>
      <c r="Q64" s="878"/>
      <c r="R64" s="878"/>
      <c r="S64" s="879"/>
      <c r="T64" s="880" t="s">
        <v>421</v>
      </c>
      <c r="U64" s="8" t="s">
        <v>421</v>
      </c>
      <c r="V64" s="8" t="s">
        <v>421</v>
      </c>
      <c r="W64" s="8" t="s">
        <v>421</v>
      </c>
      <c r="X64" s="880" t="s">
        <v>421</v>
      </c>
      <c r="Y64" s="8" t="s">
        <v>421</v>
      </c>
      <c r="Z64" s="8" t="s">
        <v>421</v>
      </c>
      <c r="AA64" s="881" t="s">
        <v>421</v>
      </c>
      <c r="AB64" s="4" t="s">
        <v>237</v>
      </c>
      <c r="AC64" s="192" t="s">
        <v>285</v>
      </c>
      <c r="AD64" s="190" t="s">
        <v>302</v>
      </c>
      <c r="AE64" s="986"/>
      <c r="AF64" s="986"/>
      <c r="AG64" s="986"/>
      <c r="AH64" s="986"/>
      <c r="AI64" s="986"/>
      <c r="AJ64" s="986"/>
      <c r="AK64" s="986"/>
      <c r="AL64" s="987"/>
      <c r="AT64" s="319" t="s">
        <v>237</v>
      </c>
      <c r="AU64" s="192" t="s">
        <v>285</v>
      </c>
      <c r="AV64" s="195" t="s">
        <v>142</v>
      </c>
      <c r="AW64" s="582">
        <v>2226.2247471045303</v>
      </c>
      <c r="AX64" s="582">
        <v>2148.7051135642682</v>
      </c>
      <c r="AY64" s="585">
        <v>1728.9379384139818</v>
      </c>
      <c r="AZ64" s="586">
        <v>1716.8929648241208</v>
      </c>
      <c r="BB64" s="1099" t="s">
        <v>437</v>
      </c>
      <c r="BC64" s="1099" t="s">
        <v>156</v>
      </c>
    </row>
    <row r="65" spans="1:55" s="88" customFormat="1" ht="15" customHeight="1">
      <c r="A65" s="442" t="s">
        <v>238</v>
      </c>
      <c r="B65" s="363" t="s">
        <v>93</v>
      </c>
      <c r="C65" s="616" t="s">
        <v>302</v>
      </c>
      <c r="D65" s="874">
        <v>26.478</v>
      </c>
      <c r="E65" s="874">
        <v>94176.8</v>
      </c>
      <c r="F65" s="1001">
        <v>28.931</v>
      </c>
      <c r="G65" s="1009">
        <v>108364.044</v>
      </c>
      <c r="H65" s="874">
        <v>5.876</v>
      </c>
      <c r="I65" s="874">
        <v>54152.895</v>
      </c>
      <c r="J65" s="874">
        <v>8.007</v>
      </c>
      <c r="K65" s="992">
        <v>60715.194</v>
      </c>
      <c r="L65" s="876"/>
      <c r="M65" s="877"/>
      <c r="N65" s="753"/>
      <c r="O65" s="754"/>
      <c r="P65" s="878"/>
      <c r="Q65" s="878"/>
      <c r="R65" s="878"/>
      <c r="S65" s="879"/>
      <c r="T65" s="880" t="s">
        <v>421</v>
      </c>
      <c r="U65" s="8" t="s">
        <v>421</v>
      </c>
      <c r="V65" s="8" t="s">
        <v>421</v>
      </c>
      <c r="W65" s="8" t="s">
        <v>421</v>
      </c>
      <c r="X65" s="880" t="s">
        <v>421</v>
      </c>
      <c r="Y65" s="8" t="s">
        <v>421</v>
      </c>
      <c r="Z65" s="8" t="s">
        <v>421</v>
      </c>
      <c r="AA65" s="881" t="s">
        <v>421</v>
      </c>
      <c r="AB65" s="4" t="s">
        <v>238</v>
      </c>
      <c r="AC65" s="192" t="s">
        <v>93</v>
      </c>
      <c r="AD65" s="190" t="s">
        <v>302</v>
      </c>
      <c r="AE65" s="986"/>
      <c r="AF65" s="986"/>
      <c r="AG65" s="986"/>
      <c r="AH65" s="986"/>
      <c r="AI65" s="986"/>
      <c r="AJ65" s="986"/>
      <c r="AK65" s="986"/>
      <c r="AL65" s="987"/>
      <c r="AT65" s="319" t="s">
        <v>238</v>
      </c>
      <c r="AU65" s="192" t="s">
        <v>93</v>
      </c>
      <c r="AV65" s="195" t="s">
        <v>142</v>
      </c>
      <c r="AW65" s="582">
        <v>3556.7943198126745</v>
      </c>
      <c r="AX65" s="582">
        <v>3745.603124675953</v>
      </c>
      <c r="AY65" s="585">
        <v>9215.94537100068</v>
      </c>
      <c r="AZ65" s="586">
        <v>7582.764331210192</v>
      </c>
      <c r="BB65" s="1099" t="s">
        <v>156</v>
      </c>
      <c r="BC65" s="1099" t="s">
        <v>156</v>
      </c>
    </row>
    <row r="66" spans="1:55" s="88" customFormat="1" ht="15" customHeight="1">
      <c r="A66" s="442" t="s">
        <v>239</v>
      </c>
      <c r="B66" s="363" t="s">
        <v>286</v>
      </c>
      <c r="C66" s="616" t="s">
        <v>302</v>
      </c>
      <c r="D66" s="874">
        <v>11.32</v>
      </c>
      <c r="E66" s="874">
        <v>37016.406</v>
      </c>
      <c r="F66" s="874">
        <v>12.595</v>
      </c>
      <c r="G66" s="874">
        <v>38143.072</v>
      </c>
      <c r="H66" s="874">
        <v>1.999</v>
      </c>
      <c r="I66" s="874">
        <v>7979.57</v>
      </c>
      <c r="J66" s="1010">
        <v>2.403</v>
      </c>
      <c r="K66" s="1011">
        <v>9073.101</v>
      </c>
      <c r="L66" s="876"/>
      <c r="M66" s="877"/>
      <c r="N66" s="753"/>
      <c r="O66" s="754"/>
      <c r="P66" s="878"/>
      <c r="Q66" s="878"/>
      <c r="R66" s="878"/>
      <c r="S66" s="879"/>
      <c r="T66" s="880" t="s">
        <v>421</v>
      </c>
      <c r="U66" s="8" t="s">
        <v>421</v>
      </c>
      <c r="V66" s="8" t="s">
        <v>421</v>
      </c>
      <c r="W66" s="8" t="s">
        <v>421</v>
      </c>
      <c r="X66" s="880" t="s">
        <v>421</v>
      </c>
      <c r="Y66" s="8" t="s">
        <v>421</v>
      </c>
      <c r="Z66" s="8" t="s">
        <v>421</v>
      </c>
      <c r="AA66" s="881" t="s">
        <v>421</v>
      </c>
      <c r="AB66" s="4" t="s">
        <v>239</v>
      </c>
      <c r="AC66" s="192" t="s">
        <v>286</v>
      </c>
      <c r="AD66" s="190" t="s">
        <v>302</v>
      </c>
      <c r="AE66" s="986"/>
      <c r="AF66" s="986"/>
      <c r="AG66" s="986"/>
      <c r="AH66" s="986"/>
      <c r="AI66" s="986"/>
      <c r="AJ66" s="986"/>
      <c r="AK66" s="986"/>
      <c r="AL66" s="987"/>
      <c r="AT66" s="319" t="s">
        <v>239</v>
      </c>
      <c r="AU66" s="192" t="s">
        <v>286</v>
      </c>
      <c r="AV66" s="195" t="s">
        <v>142</v>
      </c>
      <c r="AW66" s="585">
        <v>3270.000530035336</v>
      </c>
      <c r="AX66" s="585">
        <v>3028.429694323144</v>
      </c>
      <c r="AY66" s="592">
        <v>3991.780890445222</v>
      </c>
      <c r="AZ66" s="593">
        <v>3775.7390761548068</v>
      </c>
      <c r="BB66" s="1099" t="s">
        <v>437</v>
      </c>
      <c r="BC66" s="1099" t="s">
        <v>156</v>
      </c>
    </row>
    <row r="67" spans="1:55" s="88" customFormat="1" ht="15" customHeight="1" thickBot="1">
      <c r="A67" s="442" t="s">
        <v>287</v>
      </c>
      <c r="B67" s="625" t="s">
        <v>288</v>
      </c>
      <c r="C67" s="612" t="s">
        <v>302</v>
      </c>
      <c r="D67" s="874">
        <v>1.272</v>
      </c>
      <c r="E67" s="874">
        <v>2725.957</v>
      </c>
      <c r="F67" s="998">
        <v>0.902</v>
      </c>
      <c r="G67" s="998">
        <v>1921.839</v>
      </c>
      <c r="H67" s="874">
        <v>0.033</v>
      </c>
      <c r="I67" s="874">
        <v>60.123</v>
      </c>
      <c r="J67" s="998">
        <v>0.036</v>
      </c>
      <c r="K67" s="1000">
        <v>74.305</v>
      </c>
      <c r="L67" s="876"/>
      <c r="M67" s="877"/>
      <c r="N67" s="753"/>
      <c r="O67" s="754"/>
      <c r="P67" s="878"/>
      <c r="Q67" s="878"/>
      <c r="R67" s="878"/>
      <c r="S67" s="879"/>
      <c r="T67" s="880" t="s">
        <v>421</v>
      </c>
      <c r="U67" s="8" t="s">
        <v>421</v>
      </c>
      <c r="V67" s="8" t="s">
        <v>421</v>
      </c>
      <c r="W67" s="8" t="s">
        <v>421</v>
      </c>
      <c r="X67" s="880" t="s">
        <v>421</v>
      </c>
      <c r="Y67" s="8" t="s">
        <v>421</v>
      </c>
      <c r="Z67" s="8" t="s">
        <v>421</v>
      </c>
      <c r="AA67" s="881" t="s">
        <v>421</v>
      </c>
      <c r="AB67" s="4" t="s">
        <v>287</v>
      </c>
      <c r="AC67" s="192" t="s">
        <v>288</v>
      </c>
      <c r="AD67" s="190" t="s">
        <v>302</v>
      </c>
      <c r="AE67" s="986"/>
      <c r="AF67" s="986"/>
      <c r="AG67" s="986"/>
      <c r="AH67" s="986"/>
      <c r="AI67" s="986"/>
      <c r="AJ67" s="986"/>
      <c r="AK67" s="986"/>
      <c r="AL67" s="987"/>
      <c r="AT67" s="319" t="s">
        <v>287</v>
      </c>
      <c r="AU67" s="204" t="s">
        <v>288</v>
      </c>
      <c r="AV67" s="189" t="s">
        <v>142</v>
      </c>
      <c r="AW67" s="587">
        <v>2143.047955974843</v>
      </c>
      <c r="AX67" s="587">
        <v>2130.641906873614</v>
      </c>
      <c r="AY67" s="587">
        <v>1821.9090909090908</v>
      </c>
      <c r="AZ67" s="588">
        <v>2064.0277777777783</v>
      </c>
      <c r="BB67" s="1099" t="s">
        <v>437</v>
      </c>
      <c r="BC67" s="1099" t="s">
        <v>156</v>
      </c>
    </row>
    <row r="68" spans="1:55" s="88" customFormat="1" ht="15" customHeight="1" thickBot="1">
      <c r="A68" s="448">
        <v>10.4</v>
      </c>
      <c r="B68" s="631" t="s">
        <v>18</v>
      </c>
      <c r="C68" s="632" t="s">
        <v>302</v>
      </c>
      <c r="D68" s="874">
        <v>0.117</v>
      </c>
      <c r="E68" s="874">
        <v>2526.107</v>
      </c>
      <c r="F68" s="1012">
        <v>0.112</v>
      </c>
      <c r="G68" s="1012">
        <v>2393.087</v>
      </c>
      <c r="H68" s="874">
        <v>0.12</v>
      </c>
      <c r="I68" s="874">
        <v>5314.621</v>
      </c>
      <c r="J68" s="1012">
        <v>0.102</v>
      </c>
      <c r="K68" s="1013">
        <v>4356.359</v>
      </c>
      <c r="L68" s="876"/>
      <c r="M68" s="877"/>
      <c r="N68" s="753"/>
      <c r="O68" s="754"/>
      <c r="P68" s="878"/>
      <c r="Q68" s="878"/>
      <c r="R68" s="878"/>
      <c r="S68" s="879"/>
      <c r="T68" s="880" t="s">
        <v>421</v>
      </c>
      <c r="U68" s="8" t="s">
        <v>421</v>
      </c>
      <c r="V68" s="8" t="s">
        <v>421</v>
      </c>
      <c r="W68" s="8" t="s">
        <v>421</v>
      </c>
      <c r="X68" s="880" t="s">
        <v>421</v>
      </c>
      <c r="Y68" s="8" t="s">
        <v>421</v>
      </c>
      <c r="Z68" s="8" t="s">
        <v>421</v>
      </c>
      <c r="AA68" s="881" t="s">
        <v>421</v>
      </c>
      <c r="AB68" s="13">
        <v>10.4</v>
      </c>
      <c r="AC68" s="200" t="s">
        <v>18</v>
      </c>
      <c r="AD68" s="208" t="s">
        <v>302</v>
      </c>
      <c r="AE68" s="1014"/>
      <c r="AF68" s="1014"/>
      <c r="AG68" s="1014"/>
      <c r="AH68" s="1014"/>
      <c r="AI68" s="1014"/>
      <c r="AJ68" s="1014"/>
      <c r="AK68" s="1014"/>
      <c r="AL68" s="1015"/>
      <c r="AT68" s="322">
        <v>10.4</v>
      </c>
      <c r="AU68" s="200" t="s">
        <v>18</v>
      </c>
      <c r="AV68" s="328" t="s">
        <v>142</v>
      </c>
      <c r="AW68" s="579">
        <v>21590.658119658117</v>
      </c>
      <c r="AX68" s="579">
        <v>21366.848214285714</v>
      </c>
      <c r="AY68" s="579">
        <v>44288.50833333334</v>
      </c>
      <c r="AZ68" s="581">
        <v>42709.40196078432</v>
      </c>
      <c r="BB68" s="1099" t="s">
        <v>156</v>
      </c>
      <c r="BC68" s="1099" t="s">
        <v>156</v>
      </c>
    </row>
    <row r="69" spans="1:53" ht="15" customHeight="1" thickBot="1" thickTop="1">
      <c r="A69" s="209"/>
      <c r="B69" s="1338"/>
      <c r="C69" s="1339"/>
      <c r="D69" s="34"/>
      <c r="E69" s="34"/>
      <c r="F69" s="34"/>
      <c r="G69" s="34"/>
      <c r="H69" s="34"/>
      <c r="I69" s="34"/>
      <c r="J69" s="34"/>
      <c r="K69" s="34"/>
      <c r="M69" s="10"/>
      <c r="N69" s="10"/>
      <c r="O69" s="91"/>
      <c r="P69" s="10"/>
      <c r="Q69" s="10"/>
      <c r="R69" s="10"/>
      <c r="T69" s="350"/>
      <c r="AT69" s="88"/>
      <c r="AU69" s="88"/>
      <c r="AV69" s="88"/>
      <c r="AW69" s="88"/>
      <c r="AX69" s="88"/>
      <c r="AY69" s="88"/>
      <c r="AZ69" s="88"/>
      <c r="BA69" s="88"/>
    </row>
    <row r="70" spans="1:28" ht="12.75" customHeight="1" thickBot="1">
      <c r="A70" s="1336"/>
      <c r="B70" s="1337"/>
      <c r="C70" s="406" t="s">
        <v>158</v>
      </c>
      <c r="D70" s="332">
        <v>0</v>
      </c>
      <c r="E70" s="332">
        <v>0</v>
      </c>
      <c r="F70" s="332">
        <v>2</v>
      </c>
      <c r="G70" s="332">
        <v>2</v>
      </c>
      <c r="H70" s="332">
        <v>0</v>
      </c>
      <c r="I70" s="332">
        <v>0</v>
      </c>
      <c r="J70" s="332">
        <v>2</v>
      </c>
      <c r="K70" s="333">
        <v>2</v>
      </c>
      <c r="M70" s="10"/>
      <c r="N70" s="10"/>
      <c r="O70" s="10"/>
      <c r="P70" s="10"/>
      <c r="Q70" s="10"/>
      <c r="R70" s="10"/>
      <c r="T70" s="350"/>
      <c r="AB70" s="88"/>
    </row>
    <row r="71" spans="3:28" ht="12.75" customHeight="1" thickBot="1">
      <c r="C71" s="406" t="s">
        <v>175</v>
      </c>
      <c r="D71" s="332">
        <v>-4</v>
      </c>
      <c r="E71" s="332">
        <v>-4</v>
      </c>
      <c r="F71" s="332">
        <v>-4</v>
      </c>
      <c r="G71" s="332">
        <v>-4</v>
      </c>
      <c r="H71" s="332">
        <v>-4</v>
      </c>
      <c r="I71" s="332">
        <v>-4</v>
      </c>
      <c r="J71" s="332">
        <v>-4</v>
      </c>
      <c r="K71" s="332">
        <v>-4</v>
      </c>
      <c r="M71" s="10"/>
      <c r="N71" s="10"/>
      <c r="O71" s="10"/>
      <c r="P71" s="10"/>
      <c r="Q71" s="10"/>
      <c r="R71" s="10"/>
      <c r="AB71" s="88"/>
    </row>
    <row r="72" spans="13:28" ht="12.75" customHeight="1">
      <c r="M72" s="10"/>
      <c r="N72" s="10"/>
      <c r="O72" s="10"/>
      <c r="P72" s="10"/>
      <c r="Q72" s="10"/>
      <c r="R72" s="10"/>
      <c r="AB72" s="88"/>
    </row>
    <row r="73" spans="13:18" ht="12.75" customHeight="1">
      <c r="M73" s="10"/>
      <c r="N73" s="10"/>
      <c r="O73" s="10"/>
      <c r="P73" s="10"/>
      <c r="Q73" s="10"/>
      <c r="R73" s="10"/>
    </row>
    <row r="74" spans="13:18" ht="12.75" customHeight="1">
      <c r="M74" s="10"/>
      <c r="N74" s="10"/>
      <c r="O74" s="10"/>
      <c r="P74" s="10"/>
      <c r="Q74" s="10"/>
      <c r="R74" s="10"/>
    </row>
    <row r="75" spans="13:18" ht="12.75" customHeight="1">
      <c r="M75" s="10"/>
      <c r="N75" s="10"/>
      <c r="O75" s="10"/>
      <c r="P75" s="10"/>
      <c r="Q75" s="10"/>
      <c r="R75" s="10"/>
    </row>
    <row r="76" spans="13:18" ht="12.75" customHeight="1">
      <c r="M76" s="10"/>
      <c r="N76" s="10"/>
      <c r="O76" s="10"/>
      <c r="P76" s="10"/>
      <c r="Q76" s="10"/>
      <c r="R76" s="10"/>
    </row>
    <row r="92" ht="12.75" customHeight="1">
      <c r="AM92" s="288"/>
    </row>
    <row r="93" ht="12.75" customHeight="1">
      <c r="AM93" s="288"/>
    </row>
    <row r="94" ht="12.75" customHeight="1">
      <c r="AM94" s="288"/>
    </row>
  </sheetData>
  <sheetProtection selectLockedCells="1"/>
  <mergeCells count="24">
    <mergeCell ref="AT2:AV4"/>
    <mergeCell ref="AG9:AH9"/>
    <mergeCell ref="AI9:AJ9"/>
    <mergeCell ref="AK9:AL9"/>
    <mergeCell ref="AI6:AL6"/>
    <mergeCell ref="AE7:AL7"/>
    <mergeCell ref="AE8:AH8"/>
    <mergeCell ref="AI8:AL8"/>
    <mergeCell ref="A70:B70"/>
    <mergeCell ref="B69:C69"/>
    <mergeCell ref="AE9:AF9"/>
    <mergeCell ref="D9:E9"/>
    <mergeCell ref="H9:I9"/>
    <mergeCell ref="D2:D3"/>
    <mergeCell ref="E2:E3"/>
    <mergeCell ref="B6:D6"/>
    <mergeCell ref="I4:K4"/>
    <mergeCell ref="H2:I2"/>
    <mergeCell ref="AY8:AZ8"/>
    <mergeCell ref="AW8:AX8"/>
    <mergeCell ref="D8:G8"/>
    <mergeCell ref="J9:K9"/>
    <mergeCell ref="F9:G9"/>
    <mergeCell ref="H8:K8"/>
  </mergeCells>
  <conditionalFormatting sqref="AW11:AZ68">
    <cfRule type="cellIs" priority="2" dxfId="21" operator="equal" stopIfTrue="1">
      <formula>$AW$3</formula>
    </cfRule>
    <cfRule type="cellIs" priority="3" dxfId="5" operator="equal" stopIfTrue="1">
      <formula>$AW$4</formula>
    </cfRule>
    <cfRule type="cellIs" priority="4" dxfId="23" operator="equal" stopIfTrue="1">
      <formula>$AW$2</formula>
    </cfRule>
  </conditionalFormatting>
  <conditionalFormatting sqref="D71:K71">
    <cfRule type="cellIs" priority="5" dxfId="0" operator="greaterThan" stopIfTrue="1">
      <formula>0</formula>
    </cfRule>
  </conditionalFormatting>
  <conditionalFormatting sqref="BB11:BC68">
    <cfRule type="containsText" priority="1" dxfId="25" operator="containsText" stopIfTrue="1" text="CHECK">
      <formula>NOT(ISERROR(SEARCH("CHECK",BB11)))</formula>
    </cfRule>
  </conditionalFormatting>
  <printOptions horizontalCentered="1"/>
  <pageMargins left="0.1968503937007874" right="0.1968503937007874" top="0.1968503937007874" bottom="0.1968503937007874" header="0" footer="0"/>
  <pageSetup horizontalDpi="600" verticalDpi="600" orientation="landscape" paperSize="9" scale="56" r:id="rId3"/>
  <colBreaks count="1" manualBreakCount="1">
    <brk id="11" max="65535" man="1"/>
  </colBreaks>
  <drawing r:id="rId2"/>
  <tableParts>
    <tablePart r:id="rId1"/>
  </tableParts>
</worksheet>
</file>

<file path=xl/worksheets/sheet7.xml><?xml version="1.0" encoding="utf-8"?>
<worksheet xmlns="http://schemas.openxmlformats.org/spreadsheetml/2006/main" xmlns:r="http://schemas.openxmlformats.org/officeDocument/2006/relationships">
  <sheetPr>
    <tabColor indexed="57"/>
  </sheetPr>
  <dimension ref="A2:P38"/>
  <sheetViews>
    <sheetView showGridLines="0" zoomScale="87" zoomScaleNormal="87" zoomScaleSheetLayoutView="75" zoomScalePageLayoutView="0" workbookViewId="0" topLeftCell="A1">
      <selection activeCell="I3" sqref="I3"/>
    </sheetView>
  </sheetViews>
  <sheetFormatPr defaultColWidth="10.875" defaultRowHeight="12.75"/>
  <cols>
    <col min="1" max="1" width="8.375" style="86" customWidth="1"/>
    <col min="2" max="2" width="36.875" style="86" customWidth="1"/>
    <col min="3" max="3" width="25.875" style="86" customWidth="1"/>
    <col min="4" max="4" width="11.75390625" style="86" customWidth="1"/>
    <col min="5" max="6" width="22.75390625" style="86" customWidth="1"/>
    <col min="7" max="7" width="5.625" style="86" customWidth="1"/>
    <col min="8" max="8" width="5.75390625" style="86" customWidth="1"/>
    <col min="9" max="16384" width="10.875" style="86" customWidth="1"/>
  </cols>
  <sheetData>
    <row r="1" ht="13.5" thickBot="1"/>
    <row r="2" spans="1:10" ht="12.75" customHeight="1">
      <c r="A2" s="638"/>
      <c r="B2" s="639"/>
      <c r="C2" s="639"/>
      <c r="D2" s="640" t="s">
        <v>9</v>
      </c>
      <c r="E2" s="1016" t="s">
        <v>415</v>
      </c>
      <c r="F2" s="129" t="s">
        <v>418</v>
      </c>
      <c r="G2" s="181"/>
      <c r="H2" s="181"/>
      <c r="I2" s="181"/>
      <c r="J2" s="181"/>
    </row>
    <row r="3" spans="1:10" ht="12.75" customHeight="1">
      <c r="A3" s="641"/>
      <c r="B3" s="210"/>
      <c r="C3" s="210"/>
      <c r="D3" s="335" t="s">
        <v>214</v>
      </c>
      <c r="E3" s="211"/>
      <c r="F3" s="130"/>
      <c r="G3" s="181"/>
      <c r="H3" s="181"/>
      <c r="I3" s="181"/>
      <c r="J3" s="181"/>
    </row>
    <row r="4" spans="1:10" ht="12.75" customHeight="1">
      <c r="A4" s="641"/>
      <c r="B4" s="210"/>
      <c r="C4" s="210"/>
      <c r="D4" s="1186" t="s">
        <v>197</v>
      </c>
      <c r="E4" s="1189"/>
      <c r="F4" s="1190"/>
      <c r="G4" s="181"/>
      <c r="H4" s="181"/>
      <c r="I4" s="181"/>
      <c r="J4" s="181"/>
    </row>
    <row r="5" spans="1:10" ht="12.75" customHeight="1">
      <c r="A5" s="641"/>
      <c r="B5" s="642"/>
      <c r="C5" s="210"/>
      <c r="D5" s="335" t="s">
        <v>210</v>
      </c>
      <c r="E5" s="131"/>
      <c r="F5" s="130"/>
      <c r="G5" s="181"/>
      <c r="H5" s="181"/>
      <c r="I5" s="181"/>
      <c r="J5" s="181"/>
    </row>
    <row r="6" spans="1:10" ht="12.75" customHeight="1">
      <c r="A6" s="643" t="s">
        <v>197</v>
      </c>
      <c r="B6" s="210"/>
      <c r="C6" s="210"/>
      <c r="D6" s="1186"/>
      <c r="E6" s="1189"/>
      <c r="F6" s="1190"/>
      <c r="G6" s="181"/>
      <c r="H6" s="181"/>
      <c r="I6" s="181"/>
      <c r="J6" s="181"/>
    </row>
    <row r="7" spans="1:10" ht="12.75" customHeight="1">
      <c r="A7" s="641"/>
      <c r="B7" s="210"/>
      <c r="C7" s="210"/>
      <c r="D7" s="644" t="s">
        <v>177</v>
      </c>
      <c r="E7" s="211"/>
      <c r="F7" s="696"/>
      <c r="G7" s="181"/>
      <c r="H7" s="181"/>
      <c r="I7" s="181"/>
      <c r="J7" s="181"/>
    </row>
    <row r="8" spans="1:10" ht="12.75" customHeight="1">
      <c r="A8" s="645"/>
      <c r="B8" s="646"/>
      <c r="C8" s="646"/>
      <c r="D8" s="335" t="s">
        <v>213</v>
      </c>
      <c r="E8" s="211"/>
      <c r="F8" s="130"/>
      <c r="G8" s="181"/>
      <c r="H8" s="181"/>
      <c r="I8" s="181"/>
      <c r="J8" s="181"/>
    </row>
    <row r="9" spans="1:13" ht="12.75" customHeight="1">
      <c r="A9" s="645"/>
      <c r="B9" s="1343" t="s">
        <v>10</v>
      </c>
      <c r="C9" s="1343"/>
      <c r="D9" s="647"/>
      <c r="E9" s="648"/>
      <c r="F9" s="649"/>
      <c r="G9" s="181"/>
      <c r="H9" s="181"/>
      <c r="I9" s="181"/>
      <c r="J9" s="181"/>
      <c r="K9" s="1191" t="s">
        <v>181</v>
      </c>
      <c r="L9" s="1191"/>
      <c r="M9" s="1191"/>
    </row>
    <row r="10" spans="1:13" s="87" customFormat="1" ht="12.75" customHeight="1">
      <c r="A10" s="650"/>
      <c r="B10" s="1343"/>
      <c r="C10" s="1343"/>
      <c r="D10" s="651"/>
      <c r="E10" s="210"/>
      <c r="F10" s="652"/>
      <c r="G10" s="210"/>
      <c r="H10" s="210"/>
      <c r="I10" s="210"/>
      <c r="J10" s="210"/>
      <c r="K10" s="1191"/>
      <c r="L10" s="1191"/>
      <c r="M10" s="1191"/>
    </row>
    <row r="11" spans="1:13" s="87" customFormat="1" ht="12.75" customHeight="1">
      <c r="A11" s="650"/>
      <c r="B11" s="1355" t="s">
        <v>204</v>
      </c>
      <c r="C11" s="1355"/>
      <c r="D11" s="651"/>
      <c r="E11" s="210"/>
      <c r="F11" s="652"/>
      <c r="G11" s="210"/>
      <c r="H11" s="210"/>
      <c r="I11" s="210"/>
      <c r="J11" s="210"/>
      <c r="K11" s="1191"/>
      <c r="L11" s="1191"/>
      <c r="M11" s="1191"/>
    </row>
    <row r="12" spans="1:13" s="87" customFormat="1" ht="12.75" customHeight="1">
      <c r="A12" s="650"/>
      <c r="B12" s="653"/>
      <c r="C12" s="654"/>
      <c r="D12" s="651"/>
      <c r="E12" s="210"/>
      <c r="F12" s="652"/>
      <c r="G12" s="210"/>
      <c r="H12" s="210"/>
      <c r="I12" s="210"/>
      <c r="J12" s="210"/>
      <c r="K12" s="1191"/>
      <c r="L12" s="1191"/>
      <c r="M12" s="1191"/>
    </row>
    <row r="13" spans="1:13" s="87" customFormat="1" ht="12" customHeight="1">
      <c r="A13" s="650"/>
      <c r="B13" s="1355" t="s">
        <v>11</v>
      </c>
      <c r="C13" s="1355"/>
      <c r="D13" s="651"/>
      <c r="E13" s="210"/>
      <c r="F13" s="652"/>
      <c r="G13" s="210"/>
      <c r="H13" s="210"/>
      <c r="I13" s="210"/>
      <c r="J13" s="210"/>
      <c r="L13" s="1205" t="s">
        <v>32</v>
      </c>
      <c r="M13" s="1205"/>
    </row>
    <row r="14" spans="1:13" s="87" customFormat="1" ht="12.75" customHeight="1" thickBot="1">
      <c r="A14" s="655"/>
      <c r="B14" s="656"/>
      <c r="C14" s="656"/>
      <c r="D14" s="656"/>
      <c r="E14" s="657"/>
      <c r="F14" s="658"/>
      <c r="G14" s="709" t="s">
        <v>182</v>
      </c>
      <c r="H14" s="709" t="s">
        <v>182</v>
      </c>
      <c r="I14" s="709" t="s">
        <v>183</v>
      </c>
      <c r="J14" s="709" t="s">
        <v>183</v>
      </c>
      <c r="L14" s="1205"/>
      <c r="M14" s="1205"/>
    </row>
    <row r="15" spans="1:16" ht="12.75" customHeight="1">
      <c r="A15" s="1370" t="s">
        <v>60</v>
      </c>
      <c r="B15" s="1356" t="s">
        <v>12</v>
      </c>
      <c r="C15" s="1357"/>
      <c r="D15" s="659"/>
      <c r="E15" s="660"/>
      <c r="F15" s="661"/>
      <c r="G15" s="826"/>
      <c r="H15" s="826"/>
      <c r="I15" s="826"/>
      <c r="J15" s="826"/>
      <c r="K15" s="1365" t="s">
        <v>60</v>
      </c>
      <c r="L15" s="1368" t="s">
        <v>12</v>
      </c>
      <c r="M15" s="1369"/>
      <c r="N15" s="1017"/>
      <c r="O15" s="1018"/>
      <c r="P15" s="1019"/>
    </row>
    <row r="16" spans="1:16" ht="12.75" customHeight="1">
      <c r="A16" s="1366"/>
      <c r="B16" s="1358"/>
      <c r="C16" s="1359"/>
      <c r="D16" s="662" t="s">
        <v>208</v>
      </c>
      <c r="E16" s="662">
        <v>2015</v>
      </c>
      <c r="F16" s="1020">
        <v>2016</v>
      </c>
      <c r="G16" s="705">
        <v>2015</v>
      </c>
      <c r="H16" s="706">
        <v>2016</v>
      </c>
      <c r="I16" s="706">
        <v>2015</v>
      </c>
      <c r="J16" s="211">
        <v>2016</v>
      </c>
      <c r="K16" s="1366"/>
      <c r="L16" s="1358"/>
      <c r="M16" s="1359"/>
      <c r="N16" s="662" t="s">
        <v>208</v>
      </c>
      <c r="O16" s="662">
        <v>2015</v>
      </c>
      <c r="P16" s="1020">
        <v>2016</v>
      </c>
    </row>
    <row r="17" spans="1:16" ht="12.75" customHeight="1">
      <c r="A17" s="1367"/>
      <c r="B17" s="1360"/>
      <c r="C17" s="1361"/>
      <c r="D17" s="663" t="s">
        <v>197</v>
      </c>
      <c r="E17" s="663" t="s">
        <v>206</v>
      </c>
      <c r="F17" s="664" t="s">
        <v>206</v>
      </c>
      <c r="G17" s="707"/>
      <c r="H17" s="708"/>
      <c r="I17" s="708"/>
      <c r="J17" s="709"/>
      <c r="K17" s="1367"/>
      <c r="L17" s="1360"/>
      <c r="M17" s="1361"/>
      <c r="N17" s="663" t="s">
        <v>197</v>
      </c>
      <c r="O17" s="663" t="s">
        <v>206</v>
      </c>
      <c r="P17" s="664" t="s">
        <v>206</v>
      </c>
    </row>
    <row r="18" spans="1:16" ht="12.75" customHeight="1">
      <c r="A18" s="1362" t="s">
        <v>347</v>
      </c>
      <c r="B18" s="1363"/>
      <c r="C18" s="1363"/>
      <c r="D18" s="1363"/>
      <c r="E18" s="1363"/>
      <c r="F18" s="1364"/>
      <c r="G18" s="1021"/>
      <c r="H18" s="1022"/>
      <c r="I18" s="1022"/>
      <c r="J18" s="1023"/>
      <c r="K18" s="1362" t="s">
        <v>74</v>
      </c>
      <c r="L18" s="1363"/>
      <c r="M18" s="1363"/>
      <c r="N18" s="1363"/>
      <c r="O18" s="1363"/>
      <c r="P18" s="1364"/>
    </row>
    <row r="19" spans="1:16" s="379" customFormat="1" ht="13.5" customHeight="1">
      <c r="A19" s="1024">
        <v>1</v>
      </c>
      <c r="B19" s="1025" t="s">
        <v>73</v>
      </c>
      <c r="C19" s="1026"/>
      <c r="D19" s="1027" t="s">
        <v>58</v>
      </c>
      <c r="E19" s="1028">
        <v>15314.7</v>
      </c>
      <c r="F19" s="1028">
        <v>15927.426</v>
      </c>
      <c r="G19" s="714"/>
      <c r="H19" s="715"/>
      <c r="I19" s="715"/>
      <c r="J19" s="716"/>
      <c r="K19" s="665">
        <v>1</v>
      </c>
      <c r="L19" s="666" t="s">
        <v>73</v>
      </c>
      <c r="M19" s="667"/>
      <c r="N19" s="668" t="s">
        <v>58</v>
      </c>
      <c r="O19" s="1029">
        <v>0</v>
      </c>
      <c r="P19" s="1030">
        <v>0</v>
      </c>
    </row>
    <row r="20" spans="1:16" s="379" customFormat="1" ht="13.5" customHeight="1">
      <c r="A20" s="1031" t="s">
        <v>220</v>
      </c>
      <c r="B20" s="1032" t="s">
        <v>201</v>
      </c>
      <c r="C20" s="1033"/>
      <c r="D20" s="1027" t="s">
        <v>58</v>
      </c>
      <c r="E20" s="1028">
        <v>6024.412</v>
      </c>
      <c r="F20" s="1028">
        <v>5730.715</v>
      </c>
      <c r="G20" s="714"/>
      <c r="H20" s="715"/>
      <c r="I20" s="715"/>
      <c r="J20" s="716"/>
      <c r="K20" s="669" t="s">
        <v>220</v>
      </c>
      <c r="L20" s="217" t="s">
        <v>201</v>
      </c>
      <c r="M20" s="670"/>
      <c r="N20" s="668" t="s">
        <v>58</v>
      </c>
      <c r="O20" s="1029">
        <v>0</v>
      </c>
      <c r="P20" s="1030">
        <v>0</v>
      </c>
    </row>
    <row r="21" spans="1:16" s="379" customFormat="1" ht="13.5" customHeight="1">
      <c r="A21" s="1034" t="s">
        <v>290</v>
      </c>
      <c r="B21" s="1032" t="s">
        <v>13</v>
      </c>
      <c r="C21" s="1035"/>
      <c r="D21" s="1027" t="s">
        <v>58</v>
      </c>
      <c r="E21" s="1036">
        <v>9290.288</v>
      </c>
      <c r="F21" s="1036">
        <v>10196.711</v>
      </c>
      <c r="G21" s="714"/>
      <c r="H21" s="715"/>
      <c r="I21" s="715"/>
      <c r="J21" s="716"/>
      <c r="K21" s="671" t="s">
        <v>290</v>
      </c>
      <c r="L21" s="217" t="s">
        <v>13</v>
      </c>
      <c r="M21" s="672"/>
      <c r="N21" s="668" t="s">
        <v>58</v>
      </c>
      <c r="O21" s="1029">
        <v>0</v>
      </c>
      <c r="P21" s="1030">
        <v>0</v>
      </c>
    </row>
    <row r="22" spans="1:16" s="88" customFormat="1" ht="13.5" customHeight="1">
      <c r="A22" s="665"/>
      <c r="B22" s="666" t="s">
        <v>61</v>
      </c>
      <c r="C22" s="667"/>
      <c r="D22" s="668" t="s">
        <v>58</v>
      </c>
      <c r="E22" s="307">
        <v>7655.477</v>
      </c>
      <c r="F22" s="307">
        <v>8031.815</v>
      </c>
      <c r="G22" s="1037"/>
      <c r="H22" s="1038"/>
      <c r="I22" s="1038"/>
      <c r="J22" s="1039"/>
      <c r="K22" s="665"/>
      <c r="L22" s="666" t="s">
        <v>61</v>
      </c>
      <c r="M22" s="667"/>
      <c r="N22" s="1040" t="s">
        <v>58</v>
      </c>
      <c r="O22" s="1041">
        <v>0</v>
      </c>
      <c r="P22" s="306">
        <v>0</v>
      </c>
    </row>
    <row r="23" spans="1:16" s="88" customFormat="1" ht="13.5" customHeight="1">
      <c r="A23" s="669"/>
      <c r="B23" s="217" t="s">
        <v>201</v>
      </c>
      <c r="C23" s="670"/>
      <c r="D23" s="668" t="s">
        <v>58</v>
      </c>
      <c r="E23" s="306">
        <v>2532.719</v>
      </c>
      <c r="F23" s="306">
        <v>2409.246</v>
      </c>
      <c r="G23" s="1037"/>
      <c r="H23" s="1038"/>
      <c r="I23" s="1038"/>
      <c r="J23" s="1039"/>
      <c r="K23" s="669"/>
      <c r="L23" s="217" t="s">
        <v>201</v>
      </c>
      <c r="M23" s="670"/>
      <c r="N23" s="1040" t="s">
        <v>58</v>
      </c>
      <c r="O23" s="1042"/>
      <c r="P23" s="1043"/>
    </row>
    <row r="24" spans="1:16" s="88" customFormat="1" ht="13.5" customHeight="1">
      <c r="A24" s="669"/>
      <c r="B24" s="673" t="s">
        <v>13</v>
      </c>
      <c r="C24" s="672"/>
      <c r="D24" s="668" t="s">
        <v>58</v>
      </c>
      <c r="E24" s="306">
        <v>5122.758</v>
      </c>
      <c r="F24" s="306">
        <v>5622.569</v>
      </c>
      <c r="G24" s="1037"/>
      <c r="H24" s="1038"/>
      <c r="I24" s="1038"/>
      <c r="J24" s="1039"/>
      <c r="K24" s="669"/>
      <c r="L24" s="673" t="s">
        <v>13</v>
      </c>
      <c r="M24" s="672"/>
      <c r="N24" s="1040" t="s">
        <v>58</v>
      </c>
      <c r="O24" s="1044"/>
      <c r="P24" s="1043"/>
    </row>
    <row r="25" spans="1:16" s="88" customFormat="1" ht="13.5" customHeight="1">
      <c r="A25" s="669"/>
      <c r="B25" s="666" t="s">
        <v>14</v>
      </c>
      <c r="C25" s="667"/>
      <c r="D25" s="668" t="s">
        <v>58</v>
      </c>
      <c r="E25" s="306">
        <v>3092.774</v>
      </c>
      <c r="F25" s="306">
        <v>3191.149</v>
      </c>
      <c r="G25" s="1037"/>
      <c r="H25" s="1038"/>
      <c r="I25" s="1038"/>
      <c r="J25" s="1039"/>
      <c r="K25" s="669"/>
      <c r="L25" s="666" t="s">
        <v>14</v>
      </c>
      <c r="M25" s="667"/>
      <c r="N25" s="1040" t="s">
        <v>58</v>
      </c>
      <c r="O25" s="1041">
        <v>0</v>
      </c>
      <c r="P25" s="306">
        <v>0</v>
      </c>
    </row>
    <row r="26" spans="1:16" s="88" customFormat="1" ht="13.5" customHeight="1">
      <c r="A26" s="669"/>
      <c r="B26" s="217" t="s">
        <v>201</v>
      </c>
      <c r="C26" s="670"/>
      <c r="D26" s="668" t="s">
        <v>58</v>
      </c>
      <c r="E26" s="306">
        <v>1389.962</v>
      </c>
      <c r="F26" s="306">
        <v>1322.2</v>
      </c>
      <c r="G26" s="1037"/>
      <c r="H26" s="1038"/>
      <c r="I26" s="1038"/>
      <c r="J26" s="1039"/>
      <c r="K26" s="669"/>
      <c r="L26" s="217" t="s">
        <v>201</v>
      </c>
      <c r="M26" s="670"/>
      <c r="N26" s="1040" t="s">
        <v>58</v>
      </c>
      <c r="O26" s="1044"/>
      <c r="P26" s="1043"/>
    </row>
    <row r="27" spans="1:16" s="88" customFormat="1" ht="13.5" customHeight="1">
      <c r="A27" s="669"/>
      <c r="B27" s="673" t="s">
        <v>13</v>
      </c>
      <c r="C27" s="672"/>
      <c r="D27" s="668" t="s">
        <v>58</v>
      </c>
      <c r="E27" s="306">
        <v>1702.812</v>
      </c>
      <c r="F27" s="306">
        <v>1868.949</v>
      </c>
      <c r="G27" s="1037"/>
      <c r="H27" s="1038"/>
      <c r="I27" s="1038"/>
      <c r="J27" s="1039"/>
      <c r="K27" s="669"/>
      <c r="L27" s="673" t="s">
        <v>13</v>
      </c>
      <c r="M27" s="672"/>
      <c r="N27" s="1040" t="s">
        <v>58</v>
      </c>
      <c r="O27" s="1044"/>
      <c r="P27" s="1043"/>
    </row>
    <row r="28" spans="1:16" s="88" customFormat="1" ht="13.5" customHeight="1">
      <c r="A28" s="669"/>
      <c r="B28" s="666" t="s">
        <v>62</v>
      </c>
      <c r="C28" s="667"/>
      <c r="D28" s="668" t="s">
        <v>58</v>
      </c>
      <c r="E28" s="306">
        <v>4566.449</v>
      </c>
      <c r="F28" s="306">
        <v>4704.462</v>
      </c>
      <c r="G28" s="1037"/>
      <c r="H28" s="1038"/>
      <c r="I28" s="1038"/>
      <c r="J28" s="1039"/>
      <c r="K28" s="669"/>
      <c r="L28" s="666" t="s">
        <v>62</v>
      </c>
      <c r="M28" s="667"/>
      <c r="N28" s="1040" t="s">
        <v>58</v>
      </c>
      <c r="O28" s="1041">
        <v>0</v>
      </c>
      <c r="P28" s="306">
        <v>0</v>
      </c>
    </row>
    <row r="29" spans="1:16" s="88" customFormat="1" ht="13.5" customHeight="1">
      <c r="A29" s="669"/>
      <c r="B29" s="217" t="s">
        <v>201</v>
      </c>
      <c r="C29" s="670"/>
      <c r="D29" s="668" t="s">
        <v>58</v>
      </c>
      <c r="E29" s="306">
        <v>2101.731</v>
      </c>
      <c r="F29" s="306">
        <v>1999.269</v>
      </c>
      <c r="G29" s="1037"/>
      <c r="H29" s="1038"/>
      <c r="I29" s="1038"/>
      <c r="J29" s="1039"/>
      <c r="K29" s="669"/>
      <c r="L29" s="217" t="s">
        <v>201</v>
      </c>
      <c r="M29" s="670"/>
      <c r="N29" s="1040" t="s">
        <v>58</v>
      </c>
      <c r="O29" s="1044"/>
      <c r="P29" s="1043"/>
    </row>
    <row r="30" spans="1:16" s="88" customFormat="1" ht="13.5" customHeight="1" thickBot="1">
      <c r="A30" s="674"/>
      <c r="B30" s="675" t="s">
        <v>13</v>
      </c>
      <c r="C30" s="676"/>
      <c r="D30" s="677" t="s">
        <v>58</v>
      </c>
      <c r="E30" s="308">
        <v>2464.718</v>
      </c>
      <c r="F30" s="308">
        <v>2705.193</v>
      </c>
      <c r="G30" s="1037"/>
      <c r="H30" s="1038"/>
      <c r="I30" s="1038"/>
      <c r="J30" s="1039"/>
      <c r="K30" s="674"/>
      <c r="L30" s="675" t="s">
        <v>13</v>
      </c>
      <c r="M30" s="676"/>
      <c r="N30" s="1045" t="s">
        <v>58</v>
      </c>
      <c r="O30" s="1046"/>
      <c r="P30" s="1047"/>
    </row>
    <row r="31" spans="1:11" s="88" customFormat="1" ht="13.5" customHeight="1" thickBot="1">
      <c r="A31" s="685"/>
      <c r="B31" s="217"/>
      <c r="C31" s="686"/>
      <c r="D31" s="406" t="s">
        <v>158</v>
      </c>
      <c r="E31" s="332">
        <v>0</v>
      </c>
      <c r="F31" s="332">
        <v>0</v>
      </c>
      <c r="G31" s="338"/>
      <c r="H31" s="338"/>
      <c r="I31" s="338"/>
      <c r="J31" s="217"/>
      <c r="K31" s="686"/>
    </row>
    <row r="32" spans="1:11" s="88" customFormat="1" ht="13.5" customHeight="1" thickBot="1">
      <c r="A32" s="685"/>
      <c r="B32" s="217"/>
      <c r="C32" s="686"/>
      <c r="D32" s="406" t="s">
        <v>175</v>
      </c>
      <c r="E32" s="332">
        <v>0</v>
      </c>
      <c r="F32" s="332">
        <v>0</v>
      </c>
      <c r="G32" s="338"/>
      <c r="H32" s="338"/>
      <c r="I32" s="338"/>
      <c r="J32" s="217"/>
      <c r="K32" s="686"/>
    </row>
    <row r="33" spans="1:10" s="88" customFormat="1" ht="19.5" customHeight="1">
      <c r="A33" s="687" t="s">
        <v>21</v>
      </c>
      <c r="B33" s="688"/>
      <c r="C33" s="688"/>
      <c r="D33" s="689"/>
      <c r="E33" s="690"/>
      <c r="F33" s="691"/>
      <c r="G33" s="86"/>
      <c r="H33" s="86"/>
      <c r="I33" s="86"/>
      <c r="J33" s="86"/>
    </row>
    <row r="34" spans="1:6" ht="18.75" customHeight="1">
      <c r="A34" s="633" t="s">
        <v>63</v>
      </c>
      <c r="B34" s="634" t="s">
        <v>64</v>
      </c>
      <c r="C34" s="213"/>
      <c r="D34" s="213"/>
      <c r="E34" s="213"/>
      <c r="F34" s="212"/>
    </row>
    <row r="35" spans="1:6" ht="17.25" customHeight="1">
      <c r="A35" s="218"/>
      <c r="B35" s="635" t="s">
        <v>66</v>
      </c>
      <c r="C35" s="213"/>
      <c r="D35" s="213"/>
      <c r="E35" s="213"/>
      <c r="F35" s="212"/>
    </row>
    <row r="36" spans="1:6" ht="17.25" customHeight="1">
      <c r="A36" s="218"/>
      <c r="B36" s="635" t="s">
        <v>67</v>
      </c>
      <c r="C36" s="213"/>
      <c r="D36" s="213"/>
      <c r="E36" s="213"/>
      <c r="F36" s="212"/>
    </row>
    <row r="37" spans="1:6" ht="17.25" customHeight="1">
      <c r="A37" s="219"/>
      <c r="B37" s="216" t="s">
        <v>68</v>
      </c>
      <c r="C37" s="636"/>
      <c r="D37" s="636"/>
      <c r="E37" s="636"/>
      <c r="F37" s="637"/>
    </row>
    <row r="38" spans="1:6" ht="18" customHeight="1" thickBot="1">
      <c r="A38" s="220" t="s">
        <v>63</v>
      </c>
      <c r="B38" s="221" t="s">
        <v>59</v>
      </c>
      <c r="C38" s="214"/>
      <c r="D38" s="214"/>
      <c r="E38" s="214"/>
      <c r="F38" s="215"/>
    </row>
  </sheetData>
  <sheetProtection selectLockedCells="1"/>
  <mergeCells count="13">
    <mergeCell ref="K18:P18"/>
    <mergeCell ref="K9:M12"/>
    <mergeCell ref="L13:M14"/>
    <mergeCell ref="K15:K17"/>
    <mergeCell ref="L15:M17"/>
    <mergeCell ref="A18:F18"/>
    <mergeCell ref="A15:A17"/>
    <mergeCell ref="D4:F4"/>
    <mergeCell ref="D6:F6"/>
    <mergeCell ref="B9:C10"/>
    <mergeCell ref="B11:C11"/>
    <mergeCell ref="B13:C13"/>
    <mergeCell ref="B15:C17"/>
  </mergeCells>
  <conditionalFormatting sqref="E32:F32">
    <cfRule type="cellIs" priority="1" dxfId="0" operator="greaterThan" stopIfTrue="1">
      <formula>0</formula>
    </cfRule>
  </conditionalFormatting>
  <conditionalFormatting sqref="O19:P21">
    <cfRule type="cellIs" priority="2" dxfId="0" operator="notEqual" stopIfTrue="1">
      <formula>0</formula>
    </cfRule>
  </conditionalFormatting>
  <printOptions horizontalCentered="1" verticalCentered="1"/>
  <pageMargins left="0.7480314960629921" right="0.7480314960629921" top="0.984251968503937" bottom="0.984251968503937" header="0.5118110236220472" footer="0.5118110236220472"/>
  <pageSetup horizontalDpi="600" verticalDpi="600" orientation="landscape" paperSize="9" scale="86"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43" sqref="A43:E43"/>
    </sheetView>
  </sheetViews>
  <sheetFormatPr defaultColWidth="9.00390625" defaultRowHeight="12.75"/>
  <sheetData/>
  <sheetProtection/>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B1:B2"/>
  <sheetViews>
    <sheetView zoomScalePageLayoutView="0" workbookViewId="0" topLeftCell="A1">
      <selection activeCell="A43" sqref="A43:E43"/>
    </sheetView>
  </sheetViews>
  <sheetFormatPr defaultColWidth="9.00390625" defaultRowHeight="12.75"/>
  <sheetData>
    <row r="1" ht="12">
      <c r="B1" t="s">
        <v>40</v>
      </c>
    </row>
    <row r="2" ht="12">
      <c r="B2" s="98">
        <f>'JQ1 Production'!D13+'JQ2 TTrade'!D11+'JQ2 TTrade'!H11</f>
        <v>17974.867000000002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Nika Marsagishvili</cp:lastModifiedBy>
  <cp:lastPrinted>2017-05-31T09:55:13Z</cp:lastPrinted>
  <dcterms:created xsi:type="dcterms:W3CDTF">1998-09-16T16:39:33Z</dcterms:created>
  <dcterms:modified xsi:type="dcterms:W3CDTF">2017-10-24T14:13:08Z</dcterms:modified>
  <cp:category/>
  <cp:version/>
  <cp:contentType/>
  <cp:contentStatus/>
</cp:coreProperties>
</file>