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80" yWindow="65476" windowWidth="19440" windowHeight="5175" activeTab="0"/>
  </bookViews>
  <sheets>
    <sheet name="cover" sheetId="1" r:id="rId1"/>
    <sheet name="7 Ind" sheetId="2" r:id="rId2"/>
    <sheet name="C-3" sheetId="3" r:id="rId3"/>
    <sheet name="C-5" sheetId="4" r:id="rId4"/>
    <sheet name="C-6" sheetId="5" r:id="rId5"/>
    <sheet name="C-13" sheetId="6" r:id="rId6"/>
    <sheet name="C-14" sheetId="7" r:id="rId7"/>
    <sheet name="C-15" sheetId="8" r:id="rId8"/>
    <sheet name="I-3" sheetId="9" r:id="rId9"/>
  </sheets>
  <definedNames>
    <definedName name="_ftn1" localSheetId="0">'cover'!$A$20</definedName>
    <definedName name="_ftnref1" localSheetId="0">'cover'!$A$19</definedName>
  </definedNames>
  <calcPr fullCalcOnLoad="1"/>
</workbook>
</file>

<file path=xl/comments1.xml><?xml version="1.0" encoding="utf-8"?>
<comments xmlns="http://schemas.openxmlformats.org/spreadsheetml/2006/main">
  <authors>
    <author>Vladislav</author>
  </authors>
  <commentList>
    <comment ref="A22" authorId="0">
      <text>
        <r>
          <rPr>
            <b/>
            <sz val="9"/>
            <rFont val="Tahoma"/>
            <family val="2"/>
          </rPr>
          <t>Vladislav:</t>
        </r>
        <r>
          <rPr>
            <sz val="9"/>
            <rFont val="Tahoma"/>
            <family val="2"/>
          </rPr>
          <t xml:space="preserve">
</t>
        </r>
      </text>
    </comment>
  </commentList>
</comments>
</file>

<file path=xl/sharedStrings.xml><?xml version="1.0" encoding="utf-8"?>
<sst xmlns="http://schemas.openxmlformats.org/spreadsheetml/2006/main" count="380" uniqueCount="189">
  <si>
    <t>UNITED NATIONS ECONOMIC COMMISSION FOR EUROPE</t>
  </si>
  <si>
    <t>COMMITTEE ON ENVIRONMENTAL POLICY</t>
  </si>
  <si>
    <t>CONFERENCE OF EUROPEAN STATISTICIANS</t>
  </si>
  <si>
    <t>Joint Intersectoral Task Force on Environmental Indicators</t>
  </si>
  <si>
    <t>NATIONAL REVIEW OF THE APPLICATION OF ENVIRONMENTAL INDICATORS</t>
  </si>
  <si>
    <t>Indicator</t>
  </si>
  <si>
    <t>….</t>
  </si>
  <si>
    <t>Question A.</t>
  </si>
  <si>
    <t>Effective inter-agency cooperation mechanisms to produce the indicator</t>
  </si>
  <si>
    <t>Question  B.</t>
  </si>
  <si>
    <t>Data quality assurance and control procedures for the production of the indicator</t>
  </si>
  <si>
    <t>Question  C.</t>
  </si>
  <si>
    <t>Unit</t>
  </si>
  <si>
    <t>Usage of the indicator and/or related data at national level and main information holders</t>
  </si>
  <si>
    <t xml:space="preserve">A. Institutions responsible for the preparation of data to produce the indicator and effective  inter-agency cooperation mechanisms. </t>
  </si>
  <si>
    <t>Please describe responsible institutions and cooperation arrangements, if any, which have been established in your country to collect the necessary data for the indicator. These may involve statistical agencies, ministries of water management, agriculture, transport, interior, environment, economic development and energy,  hydro-meteorological services and agencies on geology, as appropriate. The description should cover problems met, solutions found and possible further steps envisaged or needed.</t>
  </si>
  <si>
    <t>D. Usage of the indicator and/or related data at national level and main information holders</t>
  </si>
  <si>
    <t>Question  D.</t>
  </si>
  <si>
    <t>More information</t>
  </si>
  <si>
    <t>Please present the way in which this indicator and or related data are being used by relevant institutions for their work (ministries, state agencies, universities and research institutions). Please specify the main holders of information (e.g. ministries, statistical agencies, specialized environmental agencies)</t>
  </si>
  <si>
    <t>%</t>
  </si>
  <si>
    <t>Seventh session</t>
  </si>
  <si>
    <t xml:space="preserve">C-5: Public water supply </t>
  </si>
  <si>
    <t xml:space="preserve">C-6: Population connected to public water supply </t>
  </si>
  <si>
    <t>C-13: Concentration of pollutants in coastal seawater and sediments (except nutrients)</t>
  </si>
  <si>
    <t>C-14: Population connected to wastewater treatment</t>
  </si>
  <si>
    <t>C-15: Wastewater treatment facilities (Capacity of wastewater treatment facilities and efficiency of treatment)</t>
  </si>
  <si>
    <t>B. Data quality assurance and control procedures for the production of the indicator. Compliance of the data quality control methods with international or national regulations (title, publication source).</t>
  </si>
  <si>
    <t>C. Publication of the indicator in statistical compendia, state-of-the-environment reports and other periodical environmental publications as well as web page references at the Internet.</t>
  </si>
  <si>
    <t>Please describe data quality assurance and control procedures for the production of the indicator. The description should cover problems met, solutions found and possible further steps envisaged or needed. References should be made to any international  or national methodologies and guidelines that are followed to ensure data quality and control (title, publication source).</t>
  </si>
  <si>
    <t>Publication of the indicator in statistical compendia, state-of-the-environment reports, other periodical environmental publications and on Internet</t>
  </si>
  <si>
    <t>Please present the evidence of the indicator publication in statistical compendia,  state-of-the-environment reports and other periodical environmental publications (titles, names of the publishing houses, cities and years of the publications, languages, number of copies published, Internet addresses (web page references) , and whether time-series data was published on the indicator.</t>
  </si>
  <si>
    <t>Absolute values</t>
  </si>
  <si>
    <t>Total water use         Row 19 - row 20</t>
  </si>
  <si>
    <t>million cubic meters</t>
  </si>
  <si>
    <t xml:space="preserve">from which (from row 1): Households </t>
  </si>
  <si>
    <t xml:space="preserve">from which (from row 1): Agriculture, forestry and fishing (ISIC 01-03)                                                                                                  </t>
  </si>
  <si>
    <t xml:space="preserve">from which (from row 3): Irrigation in agriculture    </t>
  </si>
  <si>
    <t xml:space="preserve">from which (from row 1) Manufacturing (ISIC 10-33)     </t>
  </si>
  <si>
    <t>from which (from row 1) Electricity industry (ISIC 351)</t>
  </si>
  <si>
    <t>from which (from row 1)other economic activities</t>
  </si>
  <si>
    <t>Values per GDP</t>
  </si>
  <si>
    <t>GDP                     (constant prices, PPP)</t>
  </si>
  <si>
    <t>billion international dollars</t>
  </si>
  <si>
    <t>Total water use per unit of GDP                         Row 1/row 9</t>
  </si>
  <si>
    <r>
      <t>m</t>
    </r>
    <r>
      <rPr>
        <b/>
        <vertAlign val="superscript"/>
        <sz val="12"/>
        <color indexed="8"/>
        <rFont val="Calibri"/>
        <family val="2"/>
      </rPr>
      <t>3</t>
    </r>
    <r>
      <rPr>
        <b/>
        <sz val="12"/>
        <color indexed="8"/>
        <rFont val="Calibri"/>
        <family val="2"/>
      </rPr>
      <t xml:space="preserve"> / 1000 international dollars </t>
    </r>
  </si>
  <si>
    <t>Calculation of total water use (supporting rows)</t>
  </si>
  <si>
    <t>Gross freshwater abstracted</t>
  </si>
  <si>
    <t>Water returned without use</t>
  </si>
  <si>
    <t xml:space="preserve">Net freshwater abstracted           Row 12 - row 13 </t>
  </si>
  <si>
    <t>Desalinated water</t>
  </si>
  <si>
    <t>Reused water</t>
  </si>
  <si>
    <t>Imports of water</t>
  </si>
  <si>
    <t>Exports of water</t>
  </si>
  <si>
    <t xml:space="preserve">Total freshwater available Rows 14 + 15 + 16 + 17 -  row 18 </t>
  </si>
  <si>
    <t>Losses of water</t>
  </si>
  <si>
    <t xml:space="preserve">Water related questionnaires as well as relevant definitions  developed by UNSD can be found at http://unstats.un.org/unsd/ENVIRONMENT/questionnaire2010.htm </t>
  </si>
  <si>
    <t xml:space="preserve">Values of GDP in PPP in constant prices of 2005  in International dollars can be found at http://data.worldbank.org/indicator/NY.GDP.MKTP.PP.KD   </t>
  </si>
  <si>
    <t>Gross volume of water supplied by public water supply industry (ISIC 36)</t>
  </si>
  <si>
    <t>Losses during transport</t>
  </si>
  <si>
    <t>Net volume of water supplied by public water supply industry (ISIC 36) Row 1 - row 2</t>
  </si>
  <si>
    <t xml:space="preserve">Public water supply related questionnaire as well as relevant definitions  developed by UNSD can be found at http://unstats.un.org/unsd/ENVIRONMENT/questionnaire2010.htm </t>
  </si>
  <si>
    <t xml:space="preserve">Total population of the country </t>
  </si>
  <si>
    <t xml:space="preserve">million </t>
  </si>
  <si>
    <t>Population connected to public water supply</t>
  </si>
  <si>
    <t xml:space="preserve">million  </t>
  </si>
  <si>
    <r>
      <t xml:space="preserve">   Population connected to public water supply                                    100 (</t>
    </r>
    <r>
      <rPr>
        <b/>
        <sz val="12"/>
        <rFont val="Calibri"/>
        <family val="2"/>
      </rPr>
      <t>Row 2 /row 1)</t>
    </r>
  </si>
  <si>
    <t xml:space="preserve">              %</t>
  </si>
  <si>
    <r>
      <t xml:space="preserve">Time series data on the indicators for 1990-2012, Table C-13 Concentrations of pollutants in coastal seawater and sediments (except nutrients): </t>
    </r>
    <r>
      <rPr>
        <i/>
        <sz val="14"/>
        <color indexed="8"/>
        <rFont val="Calibri"/>
        <family val="2"/>
      </rPr>
      <t xml:space="preserve"> (country name)</t>
    </r>
  </si>
  <si>
    <t>Name of coastal zone</t>
  </si>
  <si>
    <t>Seawater</t>
  </si>
  <si>
    <t>Number of selected sampling points (from which average concentrations are calculated)</t>
  </si>
  <si>
    <t>Sampling frequency – mean</t>
  </si>
  <si>
    <t>Per year</t>
  </si>
  <si>
    <t>Number of analyses - average</t>
  </si>
  <si>
    <t>Ammoniac nitrogen – Summer</t>
  </si>
  <si>
    <t>mg/liter</t>
  </si>
  <si>
    <t>Dissolved oxigen - Summer</t>
  </si>
  <si>
    <t>mg O2 /liter</t>
  </si>
  <si>
    <t>Ammoniac nitrogen – Winter</t>
  </si>
  <si>
    <t>Dissolved oxigen - winter</t>
  </si>
  <si>
    <t>Petroleum products</t>
  </si>
  <si>
    <r>
      <rPr>
        <sz val="12"/>
        <color indexed="8"/>
        <rFont val="Symbol"/>
        <family val="1"/>
      </rPr>
      <t>m</t>
    </r>
    <r>
      <rPr>
        <sz val="12"/>
        <color indexed="8"/>
        <rFont val="Calibri"/>
        <family val="2"/>
      </rPr>
      <t>g/liter</t>
    </r>
  </si>
  <si>
    <t>Phenols</t>
  </si>
  <si>
    <t>Synthetic surface acive compounds</t>
  </si>
  <si>
    <t>Cadmium (Cd)</t>
  </si>
  <si>
    <t>Cobalt (Co)</t>
  </si>
  <si>
    <t>Copper (Cu)</t>
  </si>
  <si>
    <t>Chromium (Cr)</t>
  </si>
  <si>
    <t>Iron (Fe)</t>
  </si>
  <si>
    <t>Mercury (Hg)</t>
  </si>
  <si>
    <t>Manganese (Mn)</t>
  </si>
  <si>
    <t>Nickel (Ni)</t>
  </si>
  <si>
    <t>Lead (Pb)</t>
  </si>
  <si>
    <t>Zinc (Zn)</t>
  </si>
  <si>
    <t>Other metals (specify)</t>
  </si>
  <si>
    <t>Chlorinated pesticides</t>
  </si>
  <si>
    <t>Other chemical compounds (specify)</t>
  </si>
  <si>
    <t>Faecal coliform</t>
  </si>
  <si>
    <t>MPN / 100 ml</t>
  </si>
  <si>
    <t>Sediments</t>
  </si>
  <si>
    <t>Oil hydrocarbons</t>
  </si>
  <si>
    <r>
      <t>Notes</t>
    </r>
    <r>
      <rPr>
        <sz val="10"/>
        <color indexed="8"/>
        <rFont val="Calibri"/>
        <family val="2"/>
      </rPr>
      <t xml:space="preserve">: </t>
    </r>
  </si>
  <si>
    <t xml:space="preserve">Average values of concentrations from all selected sampling points should be filled in. In the case of high number of sampling points on the coastal zone, the countries should select at least five representative points for the calculation of average concentrations to have a balanced representation of water quality or sediments. Data for more sampling points can be used for the calculation of average concentrations if the country decides to do so.                                              Please fill in one sheet for each coastal zone. If available, the map showing the location of sampling points should be added. 
Methods of measurement should be specified. 
</t>
  </si>
  <si>
    <t>Population connected to public sewers</t>
  </si>
  <si>
    <t>Population connected</t>
  </si>
  <si>
    <t>million</t>
  </si>
  <si>
    <t>Population connected 100 (Row 5/row 1)</t>
  </si>
  <si>
    <t>Population connected to public sewers with subsequent treatment</t>
  </si>
  <si>
    <t>Population connected 100 (Row 8/row 1)</t>
  </si>
  <si>
    <t xml:space="preserve">from which: Primary/ mechanical treatment  </t>
  </si>
  <si>
    <t xml:space="preserve">from which: Primary/ mechanical treatment 100 (Row 10 / row 1) </t>
  </si>
  <si>
    <t xml:space="preserve">from which: Secodary/ biological treatment  </t>
  </si>
  <si>
    <t xml:space="preserve">from which: Secondary/ biological treatment 100 (Row 12 / row 1) </t>
  </si>
  <si>
    <t xml:space="preserve">from which: Tertiary/ advanced treatment  </t>
  </si>
  <si>
    <t xml:space="preserve">from which: Tertiary/ advanced treatment 100 (Row 14 / row 1) </t>
  </si>
  <si>
    <t>Population connected to public sewers without subsequent treatment</t>
  </si>
  <si>
    <t>Population connected Row 5 - Row 8</t>
  </si>
  <si>
    <t>Population connected Row 6 - Row 9</t>
  </si>
  <si>
    <t>Population connected to public water supply without connection to public sewers</t>
  </si>
  <si>
    <t>Population connected Row 2 - Row 5</t>
  </si>
  <si>
    <t>Population connected Row 3 - Row 6</t>
  </si>
  <si>
    <t>Note</t>
  </si>
  <si>
    <t>Values in rows 2 and 3 can be taken from indicator "C-6: Connection to public water supply"</t>
  </si>
  <si>
    <t>Urban (public) wastewater treatment</t>
  </si>
  <si>
    <t>Primary treatment</t>
  </si>
  <si>
    <t>Number of plants</t>
  </si>
  <si>
    <t>#</t>
  </si>
  <si>
    <t>Design capacity (volume)</t>
  </si>
  <si>
    <t>million cubic meters  / year</t>
  </si>
  <si>
    <t>Design capacity (BOD)</t>
  </si>
  <si>
    <t>1000 t O2/year</t>
  </si>
  <si>
    <t>Actual occupation (volume)</t>
  </si>
  <si>
    <t>million cubic meters / year</t>
  </si>
  <si>
    <t>Actual occupation (BOD)</t>
  </si>
  <si>
    <t>Secondary treatment</t>
  </si>
  <si>
    <t>Tertiary treatment</t>
  </si>
  <si>
    <t>Independent wastewater treatment</t>
  </si>
  <si>
    <t>Other wastewater treatment</t>
  </si>
  <si>
    <t>Total amount of pollutants - discharged and removed by wastewater treatment facilities</t>
  </si>
  <si>
    <t xml:space="preserve">Total amount of pollutants discharged (BOD) </t>
  </si>
  <si>
    <t>Total amount of pollutants removed by wastewater treatment facilities (BOD) Row 5 + 11 + 17 + 23 + 30 + 36 + 42</t>
  </si>
  <si>
    <t xml:space="preserve">The description of the revised indicators, glossaries, abbreviations, legends and units of measurement  is available online at:                                                                                                                                                                                http://www.unece.org/environmental-policy/areas-of-work/environmental-monitoring/areas-of-work/enveuropemonitoringiandr-en/revised-guidelines-on-the-application-of-environmental-indicators.html  </t>
  </si>
  <si>
    <r>
      <t xml:space="preserve">EVALUATION OF FURTHER SEVEN REVISED INDICATORS FROM THE </t>
    </r>
    <r>
      <rPr>
        <b/>
        <i/>
        <sz val="14"/>
        <color indexed="8"/>
        <rFont val="Calibri"/>
        <family val="2"/>
      </rPr>
      <t>UNECE INDICATOR</t>
    </r>
    <r>
      <rPr>
        <b/>
        <sz val="14"/>
        <color indexed="8"/>
        <rFont val="Calibri"/>
        <family val="2"/>
      </rPr>
      <t xml:space="preserve"> </t>
    </r>
    <r>
      <rPr>
        <b/>
        <i/>
        <sz val="14"/>
        <color indexed="8"/>
        <rFont val="Calibri"/>
        <family val="2"/>
      </rPr>
      <t>GUIDELINES</t>
    </r>
  </si>
  <si>
    <t>I-3: Waste reuse and recycling</t>
  </si>
  <si>
    <r>
      <t>Time series data on the indicators for 1990-2012, Table</t>
    </r>
    <r>
      <rPr>
        <b/>
        <sz val="14"/>
        <rFont val="Calibri"/>
        <family val="2"/>
      </rPr>
      <t xml:space="preserve"> I-3</t>
    </r>
    <r>
      <rPr>
        <b/>
        <sz val="14"/>
        <color indexed="8"/>
        <rFont val="Calibri"/>
        <family val="2"/>
      </rPr>
      <t>. Waste reuse and recycling:</t>
    </r>
    <r>
      <rPr>
        <i/>
        <sz val="14"/>
        <color indexed="8"/>
        <rFont val="Calibri"/>
        <family val="2"/>
      </rPr>
      <t xml:space="preserve"> (country name)</t>
    </r>
  </si>
  <si>
    <t>Municipal waste</t>
  </si>
  <si>
    <t>1000 t/ year</t>
  </si>
  <si>
    <t xml:space="preserve">From which reuse and recycling 100 x (row 2 / row 1) </t>
  </si>
  <si>
    <t>Non-hazardous  industrial waste</t>
  </si>
  <si>
    <t>Hazardous waste</t>
  </si>
  <si>
    <t xml:space="preserve">From which reuse and recycling 100 x (row 10 / row 9) </t>
  </si>
  <si>
    <t>Total waste</t>
  </si>
  <si>
    <t>Total waste managed                   Row   1 + 5 + 9</t>
  </si>
  <si>
    <t>From which reuse and recyling Row 2 + 6 + 10</t>
  </si>
  <si>
    <t>From which reuse and recycling 100 x (row 14 /row 13)</t>
  </si>
  <si>
    <t xml:space="preserve">From which reuse and recycling </t>
  </si>
  <si>
    <t xml:space="preserve">Total non-hazardous waste   </t>
  </si>
  <si>
    <t xml:space="preserve">Note: Definitions are presented in Glossary. In case  different definitions are applied in the country, specify, please. Please insert any additional information necessary for explanation of figures presented. In the case that data on municipal waste collection is available in cubic meters rather than in tons, fill this table in terms of 1000 cubic meters per year and  present separately. In such a case, the last part "Total waste" will only include hazardous and non-hazardous waste. </t>
  </si>
  <si>
    <t xml:space="preserve">Hazardous waste managed </t>
  </si>
  <si>
    <t>For assistance in filling in the following tables please contact Mr Lukasz Wyrowski (Lukasz.Wyrowski@unece.org).</t>
  </si>
  <si>
    <t>5 - 7 November 2013, Geneva</t>
  </si>
  <si>
    <t xml:space="preserve">Municipal waste managed       </t>
  </si>
  <si>
    <t>From which reuse and recycling  100 x (row 6 / row 5)</t>
  </si>
  <si>
    <t xml:space="preserve">C-3: Total water use </t>
  </si>
  <si>
    <r>
      <t>Population connected to public water supply                                    100 (</t>
    </r>
    <r>
      <rPr>
        <sz val="12"/>
        <rFont val="Calibri"/>
        <family val="2"/>
      </rPr>
      <t>Row 2 /row 1)</t>
    </r>
  </si>
  <si>
    <t>Population connected to PWS is calculated taken number of water connections * 3,5 (average number of population per connection) 
divided by 1000</t>
  </si>
  <si>
    <t>Population connected to PWS is estimated by BHAS for period 2000-2004, based on approximations.</t>
  </si>
  <si>
    <t>Note: row 5 Population connected is estimated by BHAS for 2000-2003</t>
  </si>
  <si>
    <t>Submitted by [Bosnia and Herzegovina]</t>
  </si>
  <si>
    <t>Prepared by   [Ševala Korajčević, Agency for Statistics of Bosnia and Herzegovina].</t>
  </si>
  <si>
    <r>
      <t>Time series data on the indicators for 1990-201</t>
    </r>
    <r>
      <rPr>
        <b/>
        <sz val="14"/>
        <rFont val="Calibri"/>
        <family val="2"/>
      </rPr>
      <t xml:space="preserve">2, Table C-3 Total water use: </t>
    </r>
    <r>
      <rPr>
        <i/>
        <sz val="14"/>
        <rFont val="Calibri"/>
        <family val="2"/>
      </rPr>
      <t xml:space="preserve"> (Bosnia and Herzegovina)</t>
    </r>
  </si>
  <si>
    <r>
      <t xml:space="preserve">Time series data on the indicators for 1990-2012, Table C-5: Public water supply: </t>
    </r>
    <r>
      <rPr>
        <i/>
        <sz val="14"/>
        <color indexed="8"/>
        <rFont val="Calibri"/>
        <family val="2"/>
      </rPr>
      <t xml:space="preserve"> (Bosnia and Herzegovina)</t>
    </r>
  </si>
  <si>
    <r>
      <t xml:space="preserve">Time series data on the indicators for 1990-2012, Table C-6: Population connected to public water supply: </t>
    </r>
    <r>
      <rPr>
        <i/>
        <sz val="14"/>
        <color indexed="8"/>
        <rFont val="Calibri"/>
        <family val="2"/>
      </rPr>
      <t xml:space="preserve"> (Bosnia and Herzegovina)</t>
    </r>
  </si>
  <si>
    <r>
      <t xml:space="preserve">Time series data on the indicators for 1990-2012, Table C-14: Population connected  to wastewater treatment: </t>
    </r>
    <r>
      <rPr>
        <i/>
        <sz val="12"/>
        <color indexed="8"/>
        <rFont val="Calibri"/>
        <family val="2"/>
      </rPr>
      <t xml:space="preserve"> (Bosnia and Herzegovina)</t>
    </r>
  </si>
  <si>
    <r>
      <t>Time series data on the indicators for 1990-201</t>
    </r>
    <r>
      <rPr>
        <b/>
        <sz val="14"/>
        <rFont val="Calibri"/>
        <family val="2"/>
      </rPr>
      <t xml:space="preserve">2, Table C-15 Wastewater treatment facilities (Capacity of wastewater treatment and efficiency of treatment): </t>
    </r>
    <r>
      <rPr>
        <i/>
        <sz val="14"/>
        <rFont val="Calibri"/>
        <family val="2"/>
      </rPr>
      <t xml:space="preserve"> (Bosnia and Herzegovina)</t>
    </r>
  </si>
  <si>
    <t xml:space="preserve">Agency for Statistics of B&amp;H </t>
  </si>
  <si>
    <r>
      <rPr>
        <sz val="12"/>
        <color indexed="8"/>
        <rFont val="Calibri"/>
        <family val="2"/>
      </rPr>
      <t xml:space="preserve">Thematic Bulletin </t>
    </r>
    <r>
      <rPr>
        <b/>
        <sz val="12"/>
        <color indexed="8"/>
        <rFont val="Calibri"/>
        <family val="2"/>
      </rPr>
      <t xml:space="preserve">"Environment, Energy, Transport" </t>
    </r>
    <r>
      <rPr>
        <sz val="12"/>
        <color indexed="8"/>
        <rFont val="Calibri"/>
        <family val="2"/>
      </rPr>
      <t>published by Agency for Statistics of B&amp;H.</t>
    </r>
  </si>
  <si>
    <r>
      <rPr>
        <b/>
        <sz val="10"/>
        <color indexed="8"/>
        <rFont val="Calibri"/>
        <family val="2"/>
      </rPr>
      <t>Agency for Statistics of B&amp;H</t>
    </r>
    <r>
      <rPr>
        <sz val="10"/>
        <color indexed="8"/>
        <rFont val="Calibri"/>
        <family val="2"/>
      </rPr>
      <t xml:space="preserve"> </t>
    </r>
    <r>
      <rPr>
        <sz val="8"/>
        <color indexed="8"/>
        <rFont val="Calibri"/>
        <family val="2"/>
      </rPr>
      <t>(Official Gazette of BiH No.26/04: perform international representation and co-operation with organisations and other bodies and carry out Bosnia and Herzegovina’s international responsibilities in the field of statistics;comprises all the measures necessary to harmonise the statistics at the level of Bosnia and Herzegovina; collect, process and disseminate Statistics of Bosnia and Herzegovina in accordance
with internationally accepted standards based on data submitted by the Entity Institutes and/or data collected directly by the Agency).disseminate the Statistics of Bosnia and Herzegovina to all Users including
Governments, Institutions, social and economic operators and the public in general.</t>
    </r>
  </si>
  <si>
    <t>Thematic Bulletin is support to policy decision makers in B&amp;H.</t>
  </si>
  <si>
    <r>
      <rPr>
        <sz val="12"/>
        <color indexed="8"/>
        <rFont val="Calibri"/>
        <family val="2"/>
      </rPr>
      <t>Thematic Bulletin</t>
    </r>
    <r>
      <rPr>
        <b/>
        <sz val="12"/>
        <color indexed="8"/>
        <rFont val="Calibri"/>
        <family val="2"/>
      </rPr>
      <t xml:space="preserve"> "</t>
    </r>
    <r>
      <rPr>
        <b/>
        <i/>
        <sz val="12"/>
        <color indexed="8"/>
        <rFont val="Calibri"/>
        <family val="2"/>
      </rPr>
      <t>Environment, Energy, Transport</t>
    </r>
    <r>
      <rPr>
        <b/>
        <sz val="12"/>
        <color indexed="8"/>
        <rFont val="Calibri"/>
        <family val="2"/>
      </rPr>
      <t xml:space="preserve">" </t>
    </r>
    <r>
      <rPr>
        <sz val="12"/>
        <color indexed="8"/>
        <rFont val="Calibri"/>
        <family val="2"/>
      </rPr>
      <t xml:space="preserve">published by Agency for Statistics of B&amp;H. </t>
    </r>
    <r>
      <rPr>
        <sz val="10"/>
        <color indexed="30"/>
        <rFont val="Calibri"/>
        <family val="2"/>
      </rPr>
      <t>http://www.bhas.ba/tematskibilteni/Okolis%20bos%20-%20konacan%201.pdf</t>
    </r>
  </si>
  <si>
    <t>Bosnia and Herzegovina has 11 km of coastline (Neum bay). Institute for Marine and Coastal Research, University of Dubrovnik, Croatia is doing a one-year study (last 12/2010 -12/2011). Data have not yet been officially published.</t>
  </si>
  <si>
    <r>
      <t>Data on population connected to PWS are collected through regular annual statistical reports (</t>
    </r>
    <r>
      <rPr>
        <b/>
        <sz val="8"/>
        <color indexed="8"/>
        <rFont val="Calibri"/>
        <family val="2"/>
      </rPr>
      <t>VOD-2V</t>
    </r>
    <r>
      <rPr>
        <sz val="8"/>
        <color indexed="8"/>
        <rFont val="Calibri"/>
        <family val="2"/>
      </rPr>
      <t>) from municipal business entities and municipal ….</t>
    </r>
  </si>
  <si>
    <r>
      <t>Data on total water use are collected through regular annual statistical reports (</t>
    </r>
    <r>
      <rPr>
        <b/>
        <sz val="8"/>
        <color indexed="8"/>
        <rFont val="Calibri"/>
        <family val="2"/>
      </rPr>
      <t>VOD-2V</t>
    </r>
    <r>
      <rPr>
        <sz val="8"/>
        <color indexed="8"/>
        <rFont val="Calibri"/>
        <family val="2"/>
      </rPr>
      <t>) from municipal business entities and municipal services which run the public water supply. Result of activities:
Annual data on water resources, water supply an us.Processing data to the JQ OECD/Eurostat for the Environment - Section groundwater (JQ Inland Water). Reporting to Eurostat "Joint  Questionnaire Inland Water"; Reporting UNSD / UNEP Questionnaire on Environment Statistics.</t>
    </r>
  </si>
  <si>
    <r>
      <t>Data on public water supply are collected through regular annual statistical reports (</t>
    </r>
    <r>
      <rPr>
        <b/>
        <sz val="8"/>
        <color indexed="8"/>
        <rFont val="Calibri"/>
        <family val="2"/>
      </rPr>
      <t>VOD-2V</t>
    </r>
    <r>
      <rPr>
        <sz val="8"/>
        <color indexed="8"/>
        <rFont val="Calibri"/>
        <family val="2"/>
      </rPr>
      <t>) from municipal business entities and municipal services.….</t>
    </r>
  </si>
  <si>
    <r>
      <t>Data on population connected to WWT are collected through regular annual statistical reports (</t>
    </r>
    <r>
      <rPr>
        <b/>
        <sz val="8"/>
        <color indexed="8"/>
        <rFont val="Calibri"/>
        <family val="2"/>
      </rPr>
      <t>VOD-2K</t>
    </r>
    <r>
      <rPr>
        <sz val="8"/>
        <color indexed="8"/>
        <rFont val="Calibri"/>
        <family val="2"/>
      </rPr>
      <t>) of municipal business entities and municipal services which run the public sewage system.</t>
    </r>
  </si>
  <si>
    <r>
      <rPr>
        <sz val="12"/>
        <color indexed="8"/>
        <rFont val="Calibri"/>
        <family val="2"/>
      </rPr>
      <t>Thematic Bulletin</t>
    </r>
    <r>
      <rPr>
        <b/>
        <sz val="12"/>
        <color indexed="8"/>
        <rFont val="Calibri"/>
        <family val="2"/>
      </rPr>
      <t xml:space="preserve"> "Environment, Energy, Transport" </t>
    </r>
    <r>
      <rPr>
        <sz val="12"/>
        <color indexed="8"/>
        <rFont val="Calibri"/>
        <family val="2"/>
      </rPr>
      <t>published by Agency for Statistics of B&amp;H.</t>
    </r>
  </si>
  <si>
    <t>There is still no efficient system for data collection. Statistical institutions in BiH have conducted a pilot study and analysis of collected data are in process.</t>
  </si>
  <si>
    <t>Agency for Statistics of B&amp;H, Wastewater treatment facilities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</si>
</sst>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č&quot;;\-#,##0\ &quot;Kč&quot;"/>
    <numFmt numFmtId="179" formatCode="#,##0\ &quot;Kč&quot;;[Red]\-#,##0\ &quot;Kč&quot;"/>
    <numFmt numFmtId="180" formatCode="#,##0.00\ &quot;Kč&quot;;\-#,##0.00\ &quot;Kč&quot;"/>
    <numFmt numFmtId="181" formatCode="#,##0.00\ &quot;Kč&quot;;[Red]\-#,##0.00\ &quot;Kč&quot;"/>
    <numFmt numFmtId="182" formatCode="_-* #,##0\ &quot;Kč&quot;_-;\-* #,##0\ &quot;Kč&quot;_-;_-* &quot;-&quot;\ &quot;Kč&quot;_-;_-@_-"/>
    <numFmt numFmtId="183" formatCode="_-* #,##0\ _K_č_-;\-* #,##0\ _K_č_-;_-* &quot;-&quot;\ _K_č_-;_-@_-"/>
    <numFmt numFmtId="184" formatCode="_-* #,##0.00\ &quot;Kč&quot;_-;\-* #,##0.00\ &quot;Kč&quot;_-;_-* &quot;-&quot;??\ &quot;Kč&quot;_-;_-@_-"/>
    <numFmt numFmtId="185" formatCode="_-* #,##0.00\ _K_č_-;\-* #,##0.00\ _K_č_-;_-* &quot;-&quot;??\ _K_č_-;_-@_-"/>
    <numFmt numFmtId="186" formatCode="&quot;Yes&quot;;&quot;Yes&quot;;&quot;No&quot;"/>
    <numFmt numFmtId="187" formatCode="&quot;True&quot;;&quot;True&quot;;&quot;False&quot;"/>
    <numFmt numFmtId="188" formatCode="&quot;On&quot;;&quot;On&quot;;&quot;Off&quot;"/>
    <numFmt numFmtId="189" formatCode="[$¥€-2]\ #\ ##,000_);[Red]\([$€-2]\ #\ ##,000\)"/>
    <numFmt numFmtId="190" formatCode="[$€-2]\ #,##0.00_);[Red]\([$€-2]\ #,##0.00\)"/>
    <numFmt numFmtId="191" formatCode="_(* #,##0_);_(* \(#,##0\);_(* &quot;-&quot;_);_(@_)"/>
    <numFmt numFmtId="192" formatCode="_(&quot;€&quot;* #,##0.00_);_(&quot;€&quot;* \(#,##0.00\);_(&quot;€&quot;* &quot;-&quot;??_);_(@_)"/>
    <numFmt numFmtId="193" formatCode="_(* #,##0.00_);_(* \(#,##0.00\);_(* &quot;-&quot;??_);_(@_)"/>
    <numFmt numFmtId="194" formatCode="0.000"/>
    <numFmt numFmtId="195" formatCode="0.0"/>
  </numFmts>
  <fonts count="96">
    <font>
      <sz val="11"/>
      <color theme="1"/>
      <name val="Calibri"/>
      <family val="2"/>
    </font>
    <font>
      <sz val="11"/>
      <color indexed="8"/>
      <name val="Calibri"/>
      <family val="2"/>
    </font>
    <font>
      <b/>
      <sz val="14"/>
      <color indexed="8"/>
      <name val="Calibri"/>
      <family val="2"/>
    </font>
    <font>
      <b/>
      <i/>
      <sz val="14"/>
      <color indexed="8"/>
      <name val="Calibri"/>
      <family val="2"/>
    </font>
    <font>
      <i/>
      <sz val="14"/>
      <color indexed="8"/>
      <name val="Calibri"/>
      <family val="2"/>
    </font>
    <font>
      <b/>
      <sz val="12"/>
      <color indexed="8"/>
      <name val="Calibri"/>
      <family val="2"/>
    </font>
    <font>
      <sz val="9"/>
      <name val="Tahoma"/>
      <family val="2"/>
    </font>
    <font>
      <b/>
      <sz val="9"/>
      <name val="Tahoma"/>
      <family val="2"/>
    </font>
    <font>
      <b/>
      <sz val="12"/>
      <name val="Calibri"/>
      <family val="2"/>
    </font>
    <font>
      <sz val="11"/>
      <name val="Calibri"/>
      <family val="2"/>
    </font>
    <font>
      <sz val="12"/>
      <color indexed="8"/>
      <name val="Calibri"/>
      <family val="2"/>
    </font>
    <font>
      <sz val="10"/>
      <color indexed="8"/>
      <name val="Calibri"/>
      <family val="2"/>
    </font>
    <font>
      <b/>
      <sz val="14"/>
      <name val="Calibri"/>
      <family val="2"/>
    </font>
    <font>
      <i/>
      <sz val="14"/>
      <name val="Calibri"/>
      <family val="2"/>
    </font>
    <font>
      <b/>
      <vertAlign val="superscript"/>
      <sz val="12"/>
      <color indexed="8"/>
      <name val="Calibri"/>
      <family val="2"/>
    </font>
    <font>
      <sz val="11"/>
      <color indexed="10"/>
      <name val="Calibri"/>
      <family val="2"/>
    </font>
    <font>
      <sz val="12"/>
      <name val="Calibri"/>
      <family val="2"/>
    </font>
    <font>
      <sz val="12"/>
      <color indexed="8"/>
      <name val="Symbol"/>
      <family val="1"/>
    </font>
    <font>
      <i/>
      <sz val="12"/>
      <color indexed="8"/>
      <name val="Calibri"/>
      <family val="2"/>
    </font>
    <font>
      <b/>
      <sz val="9"/>
      <name val="Arial"/>
      <family val="2"/>
    </font>
    <font>
      <sz val="10"/>
      <name val="Arial"/>
      <family val="2"/>
    </font>
    <font>
      <u val="single"/>
      <sz val="10"/>
      <color indexed="12"/>
      <name val="Arial"/>
      <family val="2"/>
    </font>
    <font>
      <sz val="8"/>
      <color indexed="8"/>
      <name val="Calibri"/>
      <family val="2"/>
    </font>
    <font>
      <b/>
      <sz val="10"/>
      <color indexed="8"/>
      <name val="Calibri"/>
      <family val="2"/>
    </font>
    <font>
      <b/>
      <i/>
      <sz val="12"/>
      <color indexed="8"/>
      <name val="Calibri"/>
      <family val="2"/>
    </font>
    <font>
      <sz val="10"/>
      <color indexed="30"/>
      <name val="Calibri"/>
      <family val="2"/>
    </font>
    <font>
      <b/>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color indexed="8"/>
      <name val="Times New Roman"/>
      <family val="1"/>
    </font>
    <font>
      <b/>
      <i/>
      <sz val="12"/>
      <color indexed="8"/>
      <name val="Times-BoldItalic"/>
      <family val="0"/>
    </font>
    <font>
      <b/>
      <i/>
      <sz val="15.5"/>
      <color indexed="8"/>
      <name val="Times-BoldItalic"/>
      <family val="0"/>
    </font>
    <font>
      <b/>
      <sz val="14"/>
      <color indexed="8"/>
      <name val="Times New Roman"/>
      <family val="1"/>
    </font>
    <font>
      <vertAlign val="superscript"/>
      <sz val="10"/>
      <color indexed="8"/>
      <name val="Calibri"/>
      <family val="2"/>
    </font>
    <font>
      <i/>
      <sz val="10"/>
      <color indexed="8"/>
      <name val="Calibri"/>
      <family val="2"/>
    </font>
    <font>
      <u val="single"/>
      <sz val="10"/>
      <color indexed="12"/>
      <name val="Calibri"/>
      <family val="2"/>
    </font>
    <font>
      <i/>
      <sz val="10"/>
      <color indexed="8"/>
      <name val="Times New Roman"/>
      <family val="1"/>
    </font>
    <font>
      <sz val="12"/>
      <color indexed="8"/>
      <name val="Times-BoldItalic"/>
      <family val="0"/>
    </font>
    <font>
      <b/>
      <sz val="12"/>
      <color indexed="8"/>
      <name val="Times-BoldItalic"/>
      <family val="0"/>
    </font>
    <font>
      <i/>
      <sz val="11"/>
      <color indexed="8"/>
      <name val="Calibri"/>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2"/>
      <color rgb="FF000000"/>
      <name val="Times New Roman"/>
      <family val="1"/>
    </font>
    <font>
      <b/>
      <i/>
      <sz val="12"/>
      <color rgb="FF000000"/>
      <name val="Times-BoldItalic"/>
      <family val="0"/>
    </font>
    <font>
      <b/>
      <i/>
      <sz val="15.5"/>
      <color rgb="FF000000"/>
      <name val="Times-BoldItalic"/>
      <family val="0"/>
    </font>
    <font>
      <b/>
      <sz val="14"/>
      <color theme="1"/>
      <name val="Times New Roman"/>
      <family val="1"/>
    </font>
    <font>
      <sz val="12"/>
      <color theme="1"/>
      <name val="Calibri"/>
      <family val="2"/>
    </font>
    <font>
      <vertAlign val="superscript"/>
      <sz val="10"/>
      <color theme="1"/>
      <name val="Calibri"/>
      <family val="2"/>
    </font>
    <font>
      <i/>
      <sz val="10"/>
      <color theme="1"/>
      <name val="Calibri"/>
      <family val="2"/>
    </font>
    <font>
      <sz val="10"/>
      <color theme="1"/>
      <name val="Calibri"/>
      <family val="2"/>
    </font>
    <font>
      <u val="single"/>
      <sz val="10"/>
      <color theme="10"/>
      <name val="Calibri"/>
      <family val="2"/>
    </font>
    <font>
      <b/>
      <sz val="12"/>
      <color theme="1"/>
      <name val="Calibri"/>
      <family val="2"/>
    </font>
    <font>
      <i/>
      <sz val="12"/>
      <color theme="1"/>
      <name val="Calibri"/>
      <family val="2"/>
    </font>
    <font>
      <b/>
      <sz val="14"/>
      <color rgb="FF000000"/>
      <name val="Times New Roman"/>
      <family val="1"/>
    </font>
    <font>
      <i/>
      <sz val="10"/>
      <color theme="1"/>
      <name val="Times New Roman"/>
      <family val="1"/>
    </font>
    <font>
      <sz val="12"/>
      <color rgb="FF000000"/>
      <name val="Times-BoldItalic"/>
      <family val="0"/>
    </font>
    <font>
      <b/>
      <sz val="12"/>
      <color rgb="FF000000"/>
      <name val="Times-BoldItalic"/>
      <family val="0"/>
    </font>
    <font>
      <sz val="8"/>
      <color theme="1"/>
      <name val="Calibri"/>
      <family val="2"/>
    </font>
    <font>
      <b/>
      <sz val="10"/>
      <color theme="1"/>
      <name val="Calibri"/>
      <family val="2"/>
    </font>
    <font>
      <i/>
      <sz val="11"/>
      <color theme="1"/>
      <name val="Calibri"/>
      <family val="2"/>
    </font>
    <font>
      <b/>
      <sz val="14"/>
      <color theme="1"/>
      <name val="Calibri"/>
      <family val="2"/>
    </font>
    <font>
      <u val="single"/>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style="medium"/>
    </border>
    <border>
      <left style="medium"/>
      <right/>
      <top style="medium"/>
      <bottom style="medium"/>
    </border>
    <border>
      <left style="thin"/>
      <right style="thin"/>
      <top style="thin"/>
      <bottom style="thin"/>
    </border>
    <border>
      <left/>
      <right/>
      <top/>
      <bottom style="thin"/>
    </border>
    <border>
      <left/>
      <right/>
      <top style="medium"/>
      <bottom style="medium"/>
    </border>
    <border>
      <left>
        <color indexed="63"/>
      </left>
      <right>
        <color indexed="63"/>
      </right>
      <top>
        <color indexed="63"/>
      </top>
      <bottom style="medium"/>
    </border>
    <border>
      <left/>
      <right style="medium"/>
      <top/>
      <bottom>
        <color indexed="63"/>
      </botto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top style="medium"/>
      <bottom>
        <color indexed="63"/>
      </bottom>
    </border>
    <border>
      <left/>
      <right style="medium"/>
      <top style="medium"/>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92" fontId="2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0" borderId="0" applyNumberFormat="0" applyFill="0" applyBorder="0" applyAlignment="0" applyProtection="0"/>
    <xf numFmtId="0" fontId="67" fillId="30" borderId="1" applyNumberFormat="0" applyAlignment="0" applyProtection="0"/>
    <xf numFmtId="191" fontId="20" fillId="0" borderId="0" applyFont="0" applyFill="0" applyBorder="0" applyAlignment="0" applyProtection="0"/>
    <xf numFmtId="193" fontId="20" fillId="0" borderId="0" applyFont="0" applyFill="0" applyBorder="0" applyAlignment="0" applyProtection="0"/>
    <xf numFmtId="0" fontId="68" fillId="0" borderId="6" applyNumberFormat="0" applyFill="0" applyAlignment="0" applyProtection="0"/>
    <xf numFmtId="0" fontId="69"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42" fontId="20" fillId="0" borderId="0" applyFont="0" applyFill="0" applyBorder="0" applyAlignment="0" applyProtection="0"/>
    <xf numFmtId="44" fontId="20" fillId="0" borderId="0" applyFont="0" applyFill="0" applyBorder="0" applyAlignment="0" applyProtection="0"/>
    <xf numFmtId="0" fontId="73" fillId="0" borderId="0" applyNumberFormat="0" applyFill="0" applyBorder="0" applyAlignment="0" applyProtection="0"/>
  </cellStyleXfs>
  <cellXfs count="191">
    <xf numFmtId="0" fontId="0" fillId="0" borderId="0" xfId="0" applyFont="1" applyAlignment="1">
      <alignment/>
    </xf>
    <xf numFmtId="0" fontId="74" fillId="33" borderId="0" xfId="0" applyFont="1" applyFill="1" applyAlignment="1">
      <alignment horizontal="center"/>
    </xf>
    <xf numFmtId="0" fontId="0" fillId="33" borderId="0" xfId="0" applyFill="1" applyAlignment="1">
      <alignment/>
    </xf>
    <xf numFmtId="0" fontId="75" fillId="33" borderId="0" xfId="0" applyFont="1" applyFill="1" applyAlignment="1">
      <alignment horizontal="center"/>
    </xf>
    <xf numFmtId="0" fontId="76" fillId="33" borderId="0" xfId="0" applyFont="1" applyFill="1" applyAlignment="1">
      <alignment horizontal="center"/>
    </xf>
    <xf numFmtId="0" fontId="77" fillId="33" borderId="0" xfId="0" applyFont="1" applyFill="1" applyAlignment="1">
      <alignment horizontal="center"/>
    </xf>
    <xf numFmtId="0" fontId="78" fillId="33" borderId="0" xfId="0" applyFont="1" applyFill="1" applyAlignment="1">
      <alignment horizontal="center"/>
    </xf>
    <xf numFmtId="0" fontId="0" fillId="33" borderId="0" xfId="0" applyFill="1" applyAlignment="1">
      <alignment horizontal="center"/>
    </xf>
    <xf numFmtId="0" fontId="0" fillId="33" borderId="0" xfId="0" applyFont="1" applyFill="1" applyAlignment="1">
      <alignment/>
    </xf>
    <xf numFmtId="0" fontId="79" fillId="33" borderId="0" xfId="0" applyFont="1" applyFill="1" applyAlignment="1">
      <alignment/>
    </xf>
    <xf numFmtId="0" fontId="79" fillId="33" borderId="0" xfId="0" applyFont="1" applyFill="1" applyAlignment="1">
      <alignment horizontal="justify"/>
    </xf>
    <xf numFmtId="0" fontId="80" fillId="33" borderId="0" xfId="0" applyFont="1" applyFill="1" applyAlignment="1">
      <alignment/>
    </xf>
    <xf numFmtId="0" fontId="81" fillId="33" borderId="0" xfId="0" applyFont="1" applyFill="1" applyAlignment="1">
      <alignment horizontal="center"/>
    </xf>
    <xf numFmtId="0" fontId="81" fillId="33" borderId="0" xfId="0" applyFont="1" applyFill="1" applyAlignment="1">
      <alignment horizontal="left"/>
    </xf>
    <xf numFmtId="0" fontId="82" fillId="33" borderId="0" xfId="0" applyFont="1" applyFill="1" applyAlignment="1">
      <alignment/>
    </xf>
    <xf numFmtId="0" fontId="83" fillId="33" borderId="0" xfId="54" applyFont="1" applyFill="1" applyAlignment="1" applyProtection="1">
      <alignment/>
      <protection/>
    </xf>
    <xf numFmtId="0" fontId="79" fillId="33" borderId="10" xfId="0" applyFont="1" applyFill="1" applyBorder="1" applyAlignment="1">
      <alignment horizontal="left" vertical="center" wrapText="1"/>
    </xf>
    <xf numFmtId="0" fontId="79" fillId="33" borderId="11" xfId="0" applyFont="1" applyFill="1" applyBorder="1" applyAlignment="1">
      <alignment horizontal="center" vertical="top" wrapText="1"/>
    </xf>
    <xf numFmtId="0" fontId="79" fillId="8" borderId="11" xfId="0" applyFont="1" applyFill="1" applyBorder="1" applyAlignment="1">
      <alignment horizontal="center" vertical="top" wrapText="1"/>
    </xf>
    <xf numFmtId="0" fontId="79" fillId="33" borderId="10" xfId="0" applyFont="1" applyFill="1" applyBorder="1" applyAlignment="1">
      <alignment horizontal="left" vertical="top" wrapText="1"/>
    </xf>
    <xf numFmtId="0" fontId="79" fillId="33" borderId="11" xfId="0" applyFont="1" applyFill="1" applyBorder="1" applyAlignment="1">
      <alignment horizontal="center" vertical="center" wrapText="1"/>
    </xf>
    <xf numFmtId="0" fontId="79" fillId="8" borderId="11" xfId="0" applyFont="1" applyFill="1" applyBorder="1" applyAlignment="1">
      <alignment horizontal="center" vertical="center" wrapText="1"/>
    </xf>
    <xf numFmtId="0" fontId="79" fillId="33" borderId="12" xfId="0" applyFont="1" applyFill="1" applyBorder="1" applyAlignment="1">
      <alignment horizontal="center" vertical="center" wrapText="1"/>
    </xf>
    <xf numFmtId="0" fontId="79" fillId="8" borderId="13" xfId="0" applyFont="1" applyFill="1" applyBorder="1" applyAlignment="1">
      <alignment horizontal="center" vertical="center" wrapText="1"/>
    </xf>
    <xf numFmtId="0" fontId="79" fillId="8" borderId="12" xfId="0" applyFont="1" applyFill="1" applyBorder="1" applyAlignment="1">
      <alignment horizontal="center" vertical="center" wrapText="1"/>
    </xf>
    <xf numFmtId="0" fontId="84" fillId="33" borderId="10" xfId="0" applyFont="1" applyFill="1" applyBorder="1" applyAlignment="1">
      <alignment horizontal="left" vertical="center" wrapText="1"/>
    </xf>
    <xf numFmtId="0" fontId="0" fillId="33" borderId="0" xfId="0" applyFont="1" applyFill="1" applyAlignment="1">
      <alignment/>
    </xf>
    <xf numFmtId="0" fontId="84" fillId="8" borderId="11" xfId="0" applyFont="1" applyFill="1" applyBorder="1" applyAlignment="1">
      <alignment horizontal="center" vertical="top" wrapText="1"/>
    </xf>
    <xf numFmtId="0" fontId="84" fillId="8" borderId="11" xfId="0" applyFont="1" applyFill="1" applyBorder="1" applyAlignment="1">
      <alignment horizontal="center" vertical="center" wrapText="1"/>
    </xf>
    <xf numFmtId="0" fontId="79" fillId="33" borderId="12" xfId="0" applyFont="1" applyFill="1" applyBorder="1" applyAlignment="1">
      <alignment horizontal="left" vertical="center" wrapText="1"/>
    </xf>
    <xf numFmtId="0" fontId="79" fillId="33" borderId="12" xfId="0" applyFont="1" applyFill="1" applyBorder="1" applyAlignment="1">
      <alignment horizontal="left" vertical="top" wrapText="1"/>
    </xf>
    <xf numFmtId="0" fontId="79"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Border="1" applyAlignment="1">
      <alignment/>
    </xf>
    <xf numFmtId="0" fontId="79" fillId="33" borderId="12" xfId="0" applyFont="1" applyFill="1" applyBorder="1" applyAlignment="1">
      <alignment/>
    </xf>
    <xf numFmtId="0" fontId="0" fillId="33" borderId="12" xfId="0" applyFont="1" applyFill="1" applyBorder="1" applyAlignment="1">
      <alignment/>
    </xf>
    <xf numFmtId="0" fontId="84" fillId="33" borderId="11" xfId="0" applyFont="1" applyFill="1" applyBorder="1" applyAlignment="1">
      <alignment horizontal="center" vertical="center" wrapText="1"/>
    </xf>
    <xf numFmtId="0" fontId="0" fillId="33" borderId="0" xfId="0" applyFont="1" applyFill="1" applyAlignment="1">
      <alignment/>
    </xf>
    <xf numFmtId="0" fontId="79" fillId="33" borderId="10" xfId="0" applyFont="1" applyFill="1" applyBorder="1" applyAlignment="1">
      <alignment horizontal="center" vertical="center" wrapText="1"/>
    </xf>
    <xf numFmtId="0" fontId="0" fillId="33" borderId="12" xfId="0" applyFont="1" applyFill="1" applyBorder="1" applyAlignment="1">
      <alignment horizontal="center"/>
    </xf>
    <xf numFmtId="0" fontId="16" fillId="33" borderId="10" xfId="0" applyFont="1" applyFill="1" applyBorder="1" applyAlignment="1">
      <alignment horizontal="left" vertical="center" wrapText="1"/>
    </xf>
    <xf numFmtId="0" fontId="0" fillId="33" borderId="14" xfId="0" applyFont="1" applyFill="1" applyBorder="1" applyAlignment="1">
      <alignment horizontal="center"/>
    </xf>
    <xf numFmtId="0" fontId="0" fillId="33" borderId="15" xfId="0" applyFont="1" applyFill="1" applyBorder="1" applyAlignment="1">
      <alignment/>
    </xf>
    <xf numFmtId="0" fontId="79" fillId="33" borderId="13" xfId="0" applyFont="1" applyFill="1" applyBorder="1" applyAlignment="1">
      <alignment horizontal="center" vertical="center" wrapText="1"/>
    </xf>
    <xf numFmtId="0" fontId="79" fillId="33" borderId="0" xfId="0" applyFont="1" applyFill="1" applyAlignment="1">
      <alignment horizontal="justify"/>
    </xf>
    <xf numFmtId="0" fontId="16" fillId="33" borderId="12" xfId="0"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9" fillId="33" borderId="12" xfId="0" applyFont="1" applyFill="1" applyBorder="1" applyAlignment="1">
      <alignment horizontal="center" vertical="center"/>
    </xf>
    <xf numFmtId="0" fontId="85" fillId="33" borderId="10" xfId="0" applyFont="1" applyFill="1" applyBorder="1" applyAlignment="1">
      <alignment horizontal="left" vertical="center" wrapText="1"/>
    </xf>
    <xf numFmtId="0" fontId="84" fillId="33" borderId="0" xfId="0" applyFont="1" applyFill="1" applyAlignment="1">
      <alignment horizontal="left"/>
    </xf>
    <xf numFmtId="0" fontId="0" fillId="0" borderId="12" xfId="0" applyBorder="1" applyAlignment="1">
      <alignment horizontal="center" vertical="center"/>
    </xf>
    <xf numFmtId="0" fontId="79" fillId="0" borderId="1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84" fillId="33" borderId="10" xfId="0" applyFont="1" applyFill="1" applyBorder="1" applyAlignment="1">
      <alignment horizontal="center" vertical="top" wrapText="1"/>
    </xf>
    <xf numFmtId="0" fontId="10" fillId="33" borderId="11" xfId="0" applyFont="1" applyFill="1" applyBorder="1" applyAlignment="1">
      <alignment horizontal="center" vertical="top" wrapText="1"/>
    </xf>
    <xf numFmtId="0" fontId="79" fillId="8" borderId="11" xfId="0" applyFont="1" applyFill="1" applyBorder="1" applyAlignment="1">
      <alignment vertical="top" wrapText="1"/>
    </xf>
    <xf numFmtId="0" fontId="85" fillId="33" borderId="10" xfId="0" applyFont="1" applyFill="1" applyBorder="1" applyAlignment="1">
      <alignment horizontal="left" vertical="top" wrapText="1"/>
    </xf>
    <xf numFmtId="0" fontId="79" fillId="33" borderId="0" xfId="0" applyFont="1" applyFill="1" applyBorder="1" applyAlignment="1">
      <alignment horizontal="center" vertical="center"/>
    </xf>
    <xf numFmtId="0" fontId="79" fillId="33" borderId="0" xfId="0" applyFont="1" applyFill="1" applyBorder="1" applyAlignment="1">
      <alignment/>
    </xf>
    <xf numFmtId="0" fontId="84" fillId="33" borderId="0" xfId="0" applyFont="1" applyFill="1" applyBorder="1" applyAlignment="1">
      <alignment horizontal="center" vertical="top" wrapText="1"/>
    </xf>
    <xf numFmtId="0" fontId="84" fillId="0" borderId="0" xfId="0" applyFont="1" applyFill="1" applyBorder="1" applyAlignment="1">
      <alignment horizontal="center" vertical="top" wrapText="1"/>
    </xf>
    <xf numFmtId="0" fontId="84" fillId="33" borderId="0" xfId="0" applyFont="1" applyFill="1" applyBorder="1" applyAlignment="1">
      <alignment/>
    </xf>
    <xf numFmtId="0" fontId="0" fillId="33" borderId="12" xfId="0" applyFont="1" applyFill="1" applyBorder="1" applyAlignment="1">
      <alignment horizontal="center" vertical="center"/>
    </xf>
    <xf numFmtId="0" fontId="10" fillId="34" borderId="11" xfId="0" applyFont="1" applyFill="1" applyBorder="1" applyAlignment="1">
      <alignment horizontal="left" vertical="top" wrapText="1"/>
    </xf>
    <xf numFmtId="0" fontId="10" fillId="34" borderId="10" xfId="0" applyFont="1" applyFill="1" applyBorder="1" applyAlignment="1">
      <alignment horizontal="left" vertical="top" wrapText="1"/>
    </xf>
    <xf numFmtId="0" fontId="10" fillId="35" borderId="11" xfId="0" applyFont="1" applyFill="1" applyBorder="1" applyAlignment="1">
      <alignment horizontal="center" vertical="top" wrapText="1"/>
    </xf>
    <xf numFmtId="0" fontId="16" fillId="34"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0" borderId="16" xfId="0" applyFont="1" applyFill="1" applyBorder="1" applyAlignment="1">
      <alignment horizontal="center" vertical="top" wrapText="1"/>
    </xf>
    <xf numFmtId="0" fontId="79" fillId="0" borderId="12" xfId="0" applyFont="1" applyBorder="1" applyAlignment="1">
      <alignment horizontal="center" vertical="center"/>
    </xf>
    <xf numFmtId="0" fontId="0" fillId="34" borderId="11" xfId="0" applyFont="1" applyFill="1" applyBorder="1" applyAlignment="1">
      <alignment horizontal="center" vertical="top" wrapText="1"/>
    </xf>
    <xf numFmtId="0" fontId="0" fillId="33" borderId="11" xfId="0" applyFont="1" applyFill="1" applyBorder="1" applyAlignment="1">
      <alignment horizontal="center" vertical="top" wrapText="1"/>
    </xf>
    <xf numFmtId="0" fontId="0" fillId="33" borderId="11" xfId="0" applyFont="1" applyFill="1" applyBorder="1" applyAlignment="1">
      <alignment horizontal="center" vertical="center" wrapText="1"/>
    </xf>
    <xf numFmtId="0" fontId="0" fillId="0" borderId="0" xfId="0" applyFont="1" applyAlignment="1">
      <alignment/>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79" fillId="8" borderId="18" xfId="0" applyFont="1" applyFill="1" applyBorder="1" applyAlignment="1">
      <alignment horizontal="center" vertical="center" wrapText="1"/>
    </xf>
    <xf numFmtId="4" fontId="19" fillId="8" borderId="14" xfId="0" applyNumberFormat="1" applyFont="1" applyFill="1" applyBorder="1" applyAlignment="1" applyProtection="1">
      <alignment horizontal="center" vertical="center"/>
      <protection locked="0"/>
    </xf>
    <xf numFmtId="0" fontId="79" fillId="8" borderId="17" xfId="0" applyFont="1" applyFill="1" applyBorder="1" applyAlignment="1">
      <alignment horizontal="center" vertical="top" wrapText="1"/>
    </xf>
    <xf numFmtId="0" fontId="79" fillId="0" borderId="0" xfId="0" applyFont="1" applyAlignment="1">
      <alignment/>
    </xf>
    <xf numFmtId="0" fontId="85" fillId="33" borderId="0" xfId="0" applyFont="1" applyFill="1" applyAlignment="1">
      <alignment horizontal="center"/>
    </xf>
    <xf numFmtId="0" fontId="79" fillId="0" borderId="12" xfId="0" applyFont="1" applyBorder="1" applyAlignment="1">
      <alignment/>
    </xf>
    <xf numFmtId="2" fontId="79" fillId="0" borderId="0" xfId="0" applyNumberFormat="1" applyFont="1" applyAlignment="1">
      <alignment/>
    </xf>
    <xf numFmtId="194" fontId="79" fillId="8" borderId="11" xfId="0" applyNumberFormat="1" applyFont="1" applyFill="1" applyBorder="1" applyAlignment="1">
      <alignment horizontal="center" vertical="center" wrapText="1"/>
    </xf>
    <xf numFmtId="194" fontId="79" fillId="8" borderId="14" xfId="0" applyNumberFormat="1" applyFont="1" applyFill="1" applyBorder="1" applyAlignment="1">
      <alignment horizontal="center" vertical="center"/>
    </xf>
    <xf numFmtId="0" fontId="79" fillId="33" borderId="13" xfId="0" applyFont="1" applyFill="1" applyBorder="1" applyAlignment="1">
      <alignment horizontal="center" vertical="center" wrapText="1"/>
    </xf>
    <xf numFmtId="195" fontId="79" fillId="8" borderId="11" xfId="0" applyNumberFormat="1" applyFont="1" applyFill="1" applyBorder="1" applyAlignment="1">
      <alignment horizontal="center" vertical="center" wrapText="1"/>
    </xf>
    <xf numFmtId="0" fontId="75" fillId="33" borderId="0" xfId="0" applyFont="1" applyFill="1" applyAlignment="1">
      <alignment horizontal="center"/>
    </xf>
    <xf numFmtId="0" fontId="86" fillId="33" borderId="0" xfId="0" applyFont="1" applyFill="1" applyAlignment="1">
      <alignment horizontal="center"/>
    </xf>
    <xf numFmtId="0" fontId="87" fillId="33" borderId="0" xfId="0" applyFont="1" applyFill="1" applyAlignment="1">
      <alignment horizontal="center"/>
    </xf>
    <xf numFmtId="0" fontId="0" fillId="8" borderId="0" xfId="0" applyFill="1" applyAlignment="1">
      <alignment horizontal="center"/>
    </xf>
    <xf numFmtId="0" fontId="74" fillId="33" borderId="0" xfId="0" applyFont="1" applyFill="1" applyAlignment="1">
      <alignment horizontal="center"/>
    </xf>
    <xf numFmtId="0" fontId="88" fillId="33" borderId="0" xfId="0" applyFont="1" applyFill="1" applyAlignment="1">
      <alignment horizontal="center"/>
    </xf>
    <xf numFmtId="0" fontId="89" fillId="33" borderId="0" xfId="0" applyFont="1" applyFill="1" applyAlignment="1">
      <alignment horizontal="center"/>
    </xf>
    <xf numFmtId="0" fontId="90" fillId="33" borderId="13" xfId="0" applyFont="1" applyFill="1" applyBorder="1" applyAlignment="1">
      <alignment horizontal="left" vertical="center" wrapText="1"/>
    </xf>
    <xf numFmtId="0" fontId="90" fillId="33" borderId="16" xfId="0" applyFont="1" applyFill="1" applyBorder="1" applyAlignment="1">
      <alignment horizontal="left" vertical="center" wrapText="1"/>
    </xf>
    <xf numFmtId="0" fontId="90" fillId="33" borderId="19" xfId="0" applyFont="1" applyFill="1" applyBorder="1" applyAlignment="1">
      <alignment horizontal="left" vertical="center" wrapText="1"/>
    </xf>
    <xf numFmtId="0" fontId="91" fillId="8" borderId="13" xfId="0" applyFont="1" applyFill="1" applyBorder="1" applyAlignment="1">
      <alignment horizontal="center" vertical="top" wrapText="1"/>
    </xf>
    <xf numFmtId="0" fontId="91" fillId="8" borderId="16" xfId="0" applyFont="1" applyFill="1" applyBorder="1" applyAlignment="1">
      <alignment horizontal="center" vertical="top" wrapText="1"/>
    </xf>
    <xf numFmtId="0" fontId="91" fillId="8" borderId="19" xfId="0" applyFont="1" applyFill="1" applyBorder="1" applyAlignment="1">
      <alignment horizontal="center" vertical="top" wrapText="1"/>
    </xf>
    <xf numFmtId="0" fontId="84" fillId="8" borderId="13" xfId="0" applyFont="1" applyFill="1" applyBorder="1" applyAlignment="1">
      <alignment horizontal="center" vertical="top" wrapText="1"/>
    </xf>
    <xf numFmtId="0" fontId="84" fillId="8" borderId="16" xfId="0" applyFont="1" applyFill="1" applyBorder="1" applyAlignment="1">
      <alignment horizontal="center" vertical="top" wrapText="1"/>
    </xf>
    <xf numFmtId="0" fontId="84" fillId="8" borderId="19" xfId="0" applyFont="1" applyFill="1" applyBorder="1" applyAlignment="1">
      <alignment horizontal="center" vertical="top" wrapText="1"/>
    </xf>
    <xf numFmtId="0" fontId="5" fillId="8" borderId="13" xfId="0" applyFont="1" applyFill="1" applyBorder="1" applyAlignment="1">
      <alignment horizontal="center" vertical="top" wrapText="1"/>
    </xf>
    <xf numFmtId="0" fontId="84" fillId="33" borderId="1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92" fillId="33" borderId="20" xfId="0" applyFont="1" applyFill="1" applyBorder="1" applyAlignment="1">
      <alignment horizontal="center" vertical="center" wrapText="1"/>
    </xf>
    <xf numFmtId="0" fontId="92" fillId="33" borderId="21" xfId="0" applyFont="1" applyFill="1" applyBorder="1" applyAlignment="1">
      <alignment horizontal="center" vertical="center" wrapText="1"/>
    </xf>
    <xf numFmtId="0" fontId="92" fillId="33" borderId="22"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3" borderId="19" xfId="0" applyFont="1" applyFill="1" applyBorder="1" applyAlignment="1">
      <alignment horizontal="center" vertical="center" wrapText="1"/>
    </xf>
    <xf numFmtId="0" fontId="92" fillId="33" borderId="20" xfId="0" applyFont="1" applyFill="1" applyBorder="1" applyAlignment="1">
      <alignment horizontal="left" vertical="center" wrapText="1"/>
    </xf>
    <xf numFmtId="0" fontId="92" fillId="33" borderId="21" xfId="0" applyFont="1" applyFill="1" applyBorder="1" applyAlignment="1">
      <alignment horizontal="left" vertical="center" wrapText="1"/>
    </xf>
    <xf numFmtId="0" fontId="92" fillId="33" borderId="22" xfId="0" applyFont="1" applyFill="1" applyBorder="1" applyAlignment="1">
      <alignment horizontal="left" vertical="center" wrapText="1"/>
    </xf>
    <xf numFmtId="0" fontId="0" fillId="33" borderId="20" xfId="0" applyFont="1" applyFill="1" applyBorder="1" applyAlignment="1">
      <alignment horizont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14" xfId="0" applyFont="1" applyFill="1" applyBorder="1" applyAlignment="1">
      <alignment horizontal="center"/>
    </xf>
    <xf numFmtId="0" fontId="79" fillId="33" borderId="13" xfId="0" applyFont="1" applyFill="1" applyBorder="1" applyAlignment="1">
      <alignment horizontal="left" vertical="center" wrapText="1"/>
    </xf>
    <xf numFmtId="0" fontId="79" fillId="33" borderId="16" xfId="0" applyFont="1" applyFill="1" applyBorder="1" applyAlignment="1">
      <alignment horizontal="left" vertical="center" wrapText="1"/>
    </xf>
    <xf numFmtId="0" fontId="79" fillId="33" borderId="19" xfId="0" applyFont="1" applyFill="1" applyBorder="1" applyAlignment="1">
      <alignment horizontal="left" vertical="center" wrapText="1"/>
    </xf>
    <xf numFmtId="0" fontId="93" fillId="33" borderId="0" xfId="0" applyFont="1" applyFill="1" applyAlignment="1">
      <alignment horizontal="center"/>
    </xf>
    <xf numFmtId="0" fontId="90" fillId="33" borderId="13" xfId="0" applyFont="1" applyFill="1" applyBorder="1" applyAlignment="1">
      <alignment horizontal="center" vertical="top" wrapText="1"/>
    </xf>
    <xf numFmtId="0" fontId="90" fillId="33" borderId="16" xfId="0" applyFont="1" applyFill="1" applyBorder="1" applyAlignment="1">
      <alignment horizontal="center" vertical="top" wrapText="1"/>
    </xf>
    <xf numFmtId="0" fontId="90" fillId="33" borderId="19" xfId="0" applyFont="1" applyFill="1" applyBorder="1" applyAlignment="1">
      <alignment horizontal="center" vertical="top" wrapText="1"/>
    </xf>
    <xf numFmtId="0" fontId="79" fillId="33" borderId="13"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19" xfId="0" applyFont="1" applyFill="1" applyBorder="1" applyAlignment="1">
      <alignment horizontal="center" vertical="center" wrapText="1"/>
    </xf>
    <xf numFmtId="0" fontId="9" fillId="33" borderId="0" xfId="0" applyFont="1" applyFill="1" applyAlignment="1">
      <alignment horizontal="left" wrapText="1"/>
    </xf>
    <xf numFmtId="0" fontId="9" fillId="0" borderId="0" xfId="0" applyFont="1" applyAlignment="1">
      <alignment/>
    </xf>
    <xf numFmtId="0" fontId="12" fillId="8" borderId="0" xfId="0" applyFont="1" applyFill="1" applyAlignment="1">
      <alignment horizontal="center"/>
    </xf>
    <xf numFmtId="0" fontId="79" fillId="33" borderId="13" xfId="0" applyFont="1" applyFill="1" applyBorder="1" applyAlignment="1">
      <alignment horizontal="center" vertical="top" wrapText="1"/>
    </xf>
    <xf numFmtId="0" fontId="79" fillId="33" borderId="16" xfId="0" applyFont="1" applyFill="1" applyBorder="1" applyAlignment="1">
      <alignment horizontal="center" vertical="top" wrapText="1"/>
    </xf>
    <xf numFmtId="0" fontId="79" fillId="33" borderId="19" xfId="0" applyFont="1" applyFill="1" applyBorder="1" applyAlignment="1">
      <alignment horizontal="center" vertical="top" wrapText="1"/>
    </xf>
    <xf numFmtId="0" fontId="0" fillId="36" borderId="13" xfId="0" applyFill="1" applyBorder="1" applyAlignment="1">
      <alignment horizontal="center"/>
    </xf>
    <xf numFmtId="0" fontId="0" fillId="36" borderId="16" xfId="0" applyFill="1" applyBorder="1" applyAlignment="1">
      <alignment horizontal="center"/>
    </xf>
    <xf numFmtId="0" fontId="0" fillId="36" borderId="19" xfId="0" applyFill="1" applyBorder="1" applyAlignment="1">
      <alignment horizontal="center"/>
    </xf>
    <xf numFmtId="0" fontId="79" fillId="36" borderId="13" xfId="0" applyFont="1" applyFill="1" applyBorder="1" applyAlignment="1">
      <alignment horizontal="center" vertical="center" wrapText="1"/>
    </xf>
    <xf numFmtId="0" fontId="0" fillId="36" borderId="16" xfId="0" applyFill="1" applyBorder="1" applyAlignment="1">
      <alignment horizontal="center" vertical="center" wrapText="1"/>
    </xf>
    <xf numFmtId="0" fontId="0" fillId="36" borderId="19" xfId="0" applyFill="1" applyBorder="1" applyAlignment="1">
      <alignment horizontal="center" vertical="center" wrapText="1"/>
    </xf>
    <xf numFmtId="0" fontId="79" fillId="33" borderId="0" xfId="0" applyFont="1" applyFill="1" applyAlignment="1">
      <alignment horizontal="left" wrapText="1"/>
    </xf>
    <xf numFmtId="0" fontId="93" fillId="8" borderId="0" xfId="0" applyFont="1" applyFill="1" applyAlignment="1">
      <alignment horizontal="center"/>
    </xf>
    <xf numFmtId="0" fontId="79" fillId="8" borderId="13" xfId="0" applyFont="1" applyFill="1" applyBorder="1" applyAlignment="1">
      <alignment horizontal="center" vertical="top" wrapText="1"/>
    </xf>
    <xf numFmtId="0" fontId="79" fillId="8" borderId="16" xfId="0" applyFont="1" applyFill="1" applyBorder="1" applyAlignment="1">
      <alignment horizontal="center" vertical="top" wrapText="1"/>
    </xf>
    <xf numFmtId="0" fontId="79" fillId="8" borderId="19" xfId="0" applyFont="1" applyFill="1" applyBorder="1" applyAlignment="1">
      <alignment horizontal="center" vertical="top" wrapText="1"/>
    </xf>
    <xf numFmtId="0" fontId="72" fillId="33" borderId="0" xfId="0" applyFont="1" applyFill="1" applyBorder="1" applyAlignment="1">
      <alignment horizontal="justify"/>
    </xf>
    <xf numFmtId="0" fontId="79" fillId="33" borderId="0" xfId="0" applyFont="1" applyFill="1" applyBorder="1" applyAlignment="1">
      <alignment horizontal="justify"/>
    </xf>
    <xf numFmtId="0" fontId="79" fillId="33" borderId="0" xfId="0" applyFont="1" applyFill="1" applyBorder="1" applyAlignment="1">
      <alignment horizontal="justify" wrapText="1"/>
    </xf>
    <xf numFmtId="0" fontId="93" fillId="8" borderId="0" xfId="0" applyFont="1" applyFill="1" applyAlignment="1">
      <alignment horizontal="center" wrapText="1"/>
    </xf>
    <xf numFmtId="0" fontId="84" fillId="36" borderId="13" xfId="0" applyFont="1" applyFill="1" applyBorder="1" applyAlignment="1">
      <alignment horizontal="center" vertical="top" wrapText="1"/>
    </xf>
    <xf numFmtId="0" fontId="0" fillId="36" borderId="16" xfId="0" applyFill="1" applyBorder="1" applyAlignment="1">
      <alignment horizontal="center" vertical="top" wrapText="1"/>
    </xf>
    <xf numFmtId="0" fontId="0" fillId="36" borderId="19" xfId="0" applyFill="1" applyBorder="1" applyAlignment="1">
      <alignment horizontal="center" vertical="top" wrapText="1"/>
    </xf>
    <xf numFmtId="0" fontId="94" fillId="33" borderId="20" xfId="0" applyFont="1" applyFill="1" applyBorder="1" applyAlignment="1">
      <alignment horizontal="left"/>
    </xf>
    <xf numFmtId="0" fontId="94" fillId="33" borderId="21" xfId="0" applyFont="1" applyFill="1" applyBorder="1" applyAlignment="1">
      <alignment horizontal="left"/>
    </xf>
    <xf numFmtId="0" fontId="94" fillId="33" borderId="22" xfId="0" applyFont="1" applyFill="1" applyBorder="1" applyAlignment="1">
      <alignment horizontal="left"/>
    </xf>
    <xf numFmtId="0" fontId="82" fillId="33" borderId="20" xfId="0" applyFont="1" applyFill="1" applyBorder="1" applyAlignment="1">
      <alignment horizontal="left" wrapText="1"/>
    </xf>
    <xf numFmtId="0" fontId="82" fillId="33" borderId="21" xfId="0" applyFont="1" applyFill="1" applyBorder="1" applyAlignment="1">
      <alignment horizontal="left" wrapText="1"/>
    </xf>
    <xf numFmtId="0" fontId="82" fillId="33" borderId="22" xfId="0" applyFont="1" applyFill="1" applyBorder="1" applyAlignment="1">
      <alignment horizontal="left" wrapText="1"/>
    </xf>
    <xf numFmtId="0" fontId="79" fillId="33" borderId="0" xfId="0" applyFont="1" applyFill="1" applyBorder="1" applyAlignment="1">
      <alignment/>
    </xf>
    <xf numFmtId="0" fontId="79" fillId="0" borderId="0" xfId="0" applyFont="1" applyAlignment="1">
      <alignment/>
    </xf>
    <xf numFmtId="0" fontId="84" fillId="33" borderId="0" xfId="0" applyFont="1" applyFill="1" applyBorder="1" applyAlignment="1">
      <alignment horizontal="justify"/>
    </xf>
    <xf numFmtId="0" fontId="84" fillId="8" borderId="0" xfId="0" applyFont="1" applyFill="1" applyAlignment="1">
      <alignment horizontal="center"/>
    </xf>
    <xf numFmtId="0" fontId="84" fillId="36" borderId="16" xfId="0" applyFont="1" applyFill="1" applyBorder="1" applyAlignment="1">
      <alignment horizontal="center" vertical="top" wrapText="1"/>
    </xf>
    <xf numFmtId="0" fontId="84" fillId="36" borderId="23" xfId="0" applyFont="1" applyFill="1" applyBorder="1" applyAlignment="1">
      <alignment horizontal="center" vertical="top" wrapText="1"/>
    </xf>
    <xf numFmtId="0" fontId="84" fillId="36" borderId="24" xfId="0" applyFont="1" applyFill="1" applyBorder="1" applyAlignment="1">
      <alignment horizontal="center" vertical="top" wrapText="1"/>
    </xf>
    <xf numFmtId="0" fontId="84" fillId="36" borderId="13" xfId="0" applyFont="1" applyFill="1" applyBorder="1" applyAlignment="1">
      <alignment horizontal="center" vertical="center" wrapText="1"/>
    </xf>
    <xf numFmtId="0" fontId="84" fillId="36" borderId="16" xfId="0" applyFont="1" applyFill="1" applyBorder="1" applyAlignment="1">
      <alignment horizontal="center" vertical="center" wrapText="1"/>
    </xf>
    <xf numFmtId="0" fontId="84" fillId="36" borderId="19" xfId="0" applyFont="1" applyFill="1" applyBorder="1" applyAlignment="1">
      <alignment horizontal="center" vertical="center" wrapText="1"/>
    </xf>
    <xf numFmtId="0" fontId="12" fillId="8" borderId="0" xfId="0" applyFont="1" applyFill="1" applyAlignment="1">
      <alignment horizontal="center" wrapText="1"/>
    </xf>
    <xf numFmtId="0" fontId="84" fillId="0" borderId="13"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5" fillId="33" borderId="0" xfId="0" applyFont="1" applyFill="1" applyAlignment="1">
      <alignment horizontal="left" wrapText="1"/>
    </xf>
    <xf numFmtId="0" fontId="0" fillId="0" borderId="0" xfId="0" applyAlignment="1">
      <alignment/>
    </xf>
    <xf numFmtId="0" fontId="72" fillId="36" borderId="16" xfId="0" applyFont="1" applyFill="1" applyBorder="1" applyAlignment="1">
      <alignment horizontal="center" vertical="center" wrapText="1"/>
    </xf>
    <xf numFmtId="0" fontId="72" fillId="36" borderId="19" xfId="0" applyFont="1" applyFill="1" applyBorder="1" applyAlignment="1">
      <alignment horizontal="center" vertical="center" wrapText="1"/>
    </xf>
    <xf numFmtId="0" fontId="72" fillId="0" borderId="16" xfId="0" applyFont="1" applyBorder="1" applyAlignment="1">
      <alignment horizontal="center" vertical="center" wrapText="1"/>
    </xf>
    <xf numFmtId="0" fontId="72" fillId="0" borderId="19" xfId="0" applyFont="1" applyBorder="1" applyAlignment="1">
      <alignment horizontal="center" vertical="center" wrapText="1"/>
    </xf>
    <xf numFmtId="0" fontId="2" fillId="35" borderId="0" xfId="0" applyFont="1" applyFill="1" applyAlignment="1">
      <alignment horizontal="center"/>
    </xf>
    <xf numFmtId="0" fontId="8" fillId="37" borderId="13" xfId="0" applyFont="1" applyFill="1" applyBorder="1" applyAlignment="1">
      <alignment horizontal="center" vertical="top" wrapText="1"/>
    </xf>
    <xf numFmtId="0" fontId="0" fillId="0" borderId="16" xfId="0" applyBorder="1" applyAlignment="1">
      <alignment horizontal="center" vertical="top" wrapText="1"/>
    </xf>
    <xf numFmtId="0" fontId="0" fillId="0" borderId="19" xfId="0" applyBorder="1" applyAlignment="1">
      <alignment horizontal="center" vertical="top" wrapText="1"/>
    </xf>
    <xf numFmtId="0" fontId="5" fillId="36" borderId="13" xfId="0" applyFont="1" applyFill="1" applyBorder="1" applyAlignment="1">
      <alignment horizontal="center" vertical="top" wrapText="1"/>
    </xf>
    <xf numFmtId="0" fontId="72" fillId="36" borderId="16" xfId="0" applyFont="1" applyFill="1" applyBorder="1" applyAlignment="1">
      <alignment horizontal="center" vertical="top" wrapText="1"/>
    </xf>
    <xf numFmtId="0" fontId="72" fillId="36" borderId="19" xfId="0" applyFont="1" applyFill="1" applyBorder="1" applyAlignment="1">
      <alignment horizontal="center" vertical="top" wrapText="1"/>
    </xf>
    <xf numFmtId="0" fontId="16" fillId="34" borderId="13" xfId="0" applyFont="1" applyFill="1" applyBorder="1" applyAlignment="1">
      <alignment horizontal="left" vertical="top" wrapText="1"/>
    </xf>
    <xf numFmtId="0" fontId="16" fillId="34" borderId="16" xfId="0" applyFont="1" applyFill="1" applyBorder="1" applyAlignment="1">
      <alignment horizontal="left" vertical="top" wrapText="1"/>
    </xf>
    <xf numFmtId="0" fontId="16" fillId="34" borderId="19" xfId="0" applyFont="1" applyFill="1" applyBorder="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Komma [0]_JQ 2002-final version" xfId="57"/>
    <cellStyle name="Komma_JQ 2002-final version" xfId="58"/>
    <cellStyle name="Linked Cell" xfId="59"/>
    <cellStyle name="Neutral" xfId="60"/>
    <cellStyle name="Normal 2" xfId="61"/>
    <cellStyle name="Normal 3" xfId="62"/>
    <cellStyle name="Normal 5" xfId="63"/>
    <cellStyle name="Note" xfId="64"/>
    <cellStyle name="Output" xfId="65"/>
    <cellStyle name="Percent" xfId="66"/>
    <cellStyle name="Title" xfId="67"/>
    <cellStyle name="Total" xfId="68"/>
    <cellStyle name="Valuta [0]_JQ 2002-final version" xfId="69"/>
    <cellStyle name="Valuta_JQ 2002-final version" xfId="70"/>
    <cellStyle name="Warning Text" xfId="71"/>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2"/>
  <sheetViews>
    <sheetView tabSelected="1" zoomScalePageLayoutView="0" workbookViewId="0" topLeftCell="A1">
      <selection activeCell="F27" sqref="F27"/>
    </sheetView>
  </sheetViews>
  <sheetFormatPr defaultColWidth="9.140625" defaultRowHeight="15"/>
  <cols>
    <col min="1" max="16384" width="9.140625" style="2" customWidth="1"/>
  </cols>
  <sheetData>
    <row r="1" ht="15.75">
      <c r="A1" s="1"/>
    </row>
    <row r="2" ht="15.75">
      <c r="A2" s="1"/>
    </row>
    <row r="3" ht="15.75">
      <c r="A3" s="1"/>
    </row>
    <row r="4" spans="1:15" ht="18.75">
      <c r="A4" s="90" t="s">
        <v>0</v>
      </c>
      <c r="B4" s="90"/>
      <c r="C4" s="90"/>
      <c r="D4" s="90"/>
      <c r="E4" s="90"/>
      <c r="F4" s="90"/>
      <c r="G4" s="90"/>
      <c r="H4" s="90"/>
      <c r="I4" s="90"/>
      <c r="J4" s="90"/>
      <c r="K4" s="90"/>
      <c r="L4" s="90"/>
      <c r="M4" s="90"/>
      <c r="N4" s="90"/>
      <c r="O4" s="90"/>
    </row>
    <row r="5" ht="15.75">
      <c r="A5" s="3"/>
    </row>
    <row r="6" spans="1:15" ht="15.75">
      <c r="A6" s="89" t="s">
        <v>1</v>
      </c>
      <c r="B6" s="89"/>
      <c r="C6" s="89"/>
      <c r="D6" s="89"/>
      <c r="E6" s="89"/>
      <c r="F6" s="89"/>
      <c r="G6" s="89"/>
      <c r="H6" s="89"/>
      <c r="I6" s="89"/>
      <c r="J6" s="89"/>
      <c r="K6" s="89"/>
      <c r="L6" s="89"/>
      <c r="M6" s="89"/>
      <c r="N6" s="89"/>
      <c r="O6" s="89"/>
    </row>
    <row r="7" spans="1:15" ht="15.75">
      <c r="A7" s="89" t="s">
        <v>2</v>
      </c>
      <c r="B7" s="89"/>
      <c r="C7" s="89"/>
      <c r="D7" s="89"/>
      <c r="E7" s="89"/>
      <c r="F7" s="89"/>
      <c r="G7" s="89"/>
      <c r="H7" s="89"/>
      <c r="I7" s="89"/>
      <c r="J7" s="89"/>
      <c r="K7" s="89"/>
      <c r="L7" s="89"/>
      <c r="M7" s="89"/>
      <c r="N7" s="89"/>
      <c r="O7" s="89"/>
    </row>
    <row r="8" ht="15.75">
      <c r="A8" s="1"/>
    </row>
    <row r="9" spans="1:15" ht="15.75">
      <c r="A9" s="93" t="s">
        <v>3</v>
      </c>
      <c r="B9" s="93"/>
      <c r="C9" s="93"/>
      <c r="D9" s="93"/>
      <c r="E9" s="93"/>
      <c r="F9" s="93"/>
      <c r="G9" s="93"/>
      <c r="H9" s="93"/>
      <c r="I9" s="93"/>
      <c r="J9" s="93"/>
      <c r="K9" s="93"/>
      <c r="L9" s="93"/>
      <c r="M9" s="93"/>
      <c r="N9" s="93"/>
      <c r="O9" s="93"/>
    </row>
    <row r="10" ht="15.75">
      <c r="A10" s="3"/>
    </row>
    <row r="11" ht="15.75">
      <c r="A11" s="3"/>
    </row>
    <row r="12" spans="1:15" ht="15.75">
      <c r="A12" s="95" t="s">
        <v>21</v>
      </c>
      <c r="B12" s="95"/>
      <c r="C12" s="95"/>
      <c r="D12" s="95"/>
      <c r="E12" s="95"/>
      <c r="F12" s="95"/>
      <c r="G12" s="95"/>
      <c r="H12" s="95"/>
      <c r="I12" s="95"/>
      <c r="J12" s="95"/>
      <c r="K12" s="95"/>
      <c r="L12" s="95"/>
      <c r="M12" s="95"/>
      <c r="N12" s="95"/>
      <c r="O12" s="95"/>
    </row>
    <row r="13" spans="1:15" ht="15">
      <c r="A13" s="94" t="s">
        <v>161</v>
      </c>
      <c r="B13" s="94"/>
      <c r="C13" s="94"/>
      <c r="D13" s="94"/>
      <c r="E13" s="94"/>
      <c r="F13" s="94"/>
      <c r="G13" s="94"/>
      <c r="H13" s="94"/>
      <c r="I13" s="94"/>
      <c r="J13" s="94"/>
      <c r="K13" s="94"/>
      <c r="L13" s="94"/>
      <c r="M13" s="94"/>
      <c r="N13" s="94"/>
      <c r="O13" s="94"/>
    </row>
    <row r="14" ht="15.75">
      <c r="A14" s="4"/>
    </row>
    <row r="15" ht="19.5">
      <c r="A15" s="5"/>
    </row>
    <row r="16" ht="18.75">
      <c r="A16" s="6"/>
    </row>
    <row r="17" spans="1:15" ht="15.75">
      <c r="A17" s="93" t="s">
        <v>4</v>
      </c>
      <c r="B17" s="93"/>
      <c r="C17" s="93"/>
      <c r="D17" s="93"/>
      <c r="E17" s="93"/>
      <c r="F17" s="93"/>
      <c r="G17" s="93"/>
      <c r="H17" s="93"/>
      <c r="I17" s="93"/>
      <c r="J17" s="93"/>
      <c r="K17" s="93"/>
      <c r="L17" s="93"/>
      <c r="M17" s="93"/>
      <c r="N17" s="93"/>
      <c r="O17" s="93"/>
    </row>
    <row r="18" ht="15.75">
      <c r="A18" s="1"/>
    </row>
    <row r="19" spans="1:15" ht="15">
      <c r="A19" s="92" t="s">
        <v>169</v>
      </c>
      <c r="B19" s="92"/>
      <c r="C19" s="92"/>
      <c r="D19" s="92"/>
      <c r="E19" s="92"/>
      <c r="F19" s="92"/>
      <c r="G19" s="92"/>
      <c r="H19" s="92"/>
      <c r="I19" s="92"/>
      <c r="J19" s="92"/>
      <c r="K19" s="92"/>
      <c r="L19" s="92"/>
      <c r="M19" s="92"/>
      <c r="N19" s="92"/>
      <c r="O19" s="92"/>
    </row>
    <row r="20" spans="1:15" ht="15">
      <c r="A20" s="92" t="s">
        <v>170</v>
      </c>
      <c r="B20" s="92"/>
      <c r="C20" s="92"/>
      <c r="D20" s="92"/>
      <c r="E20" s="92"/>
      <c r="F20" s="92"/>
      <c r="G20" s="92"/>
      <c r="H20" s="92"/>
      <c r="I20" s="92"/>
      <c r="J20" s="92"/>
      <c r="K20" s="92"/>
      <c r="L20" s="92"/>
      <c r="M20" s="92"/>
      <c r="N20" s="92"/>
      <c r="O20" s="92"/>
    </row>
    <row r="21" ht="15">
      <c r="A21" s="7"/>
    </row>
    <row r="22" spans="1:15" ht="15">
      <c r="A22" s="91" t="s">
        <v>160</v>
      </c>
      <c r="B22" s="91"/>
      <c r="C22" s="91"/>
      <c r="D22" s="91"/>
      <c r="E22" s="91"/>
      <c r="F22" s="91"/>
      <c r="G22" s="91"/>
      <c r="H22" s="91"/>
      <c r="I22" s="91"/>
      <c r="J22" s="91"/>
      <c r="K22" s="91"/>
      <c r="L22" s="91"/>
      <c r="M22" s="91"/>
      <c r="N22" s="91"/>
      <c r="O22" s="91"/>
    </row>
  </sheetData>
  <sheetProtection/>
  <mergeCells count="10">
    <mergeCell ref="A7:O7"/>
    <mergeCell ref="A4:O4"/>
    <mergeCell ref="A6:O6"/>
    <mergeCell ref="A22:O22"/>
    <mergeCell ref="A20:O20"/>
    <mergeCell ref="A19:O19"/>
    <mergeCell ref="A17:O17"/>
    <mergeCell ref="A13:O13"/>
    <mergeCell ref="A12:O12"/>
    <mergeCell ref="A9:O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27"/>
  <sheetViews>
    <sheetView zoomScalePageLayoutView="0" workbookViewId="0" topLeftCell="B1">
      <selection activeCell="A15" sqref="A15:R15"/>
    </sheetView>
  </sheetViews>
  <sheetFormatPr defaultColWidth="9.140625" defaultRowHeight="15"/>
  <cols>
    <col min="1" max="1" width="23.8515625" style="8" customWidth="1"/>
    <col min="2" max="9" width="10.28125" style="8" customWidth="1"/>
    <col min="10" max="12" width="11.28125" style="8" customWidth="1"/>
    <col min="13" max="15" width="11.28125" style="26" customWidth="1"/>
    <col min="16" max="18" width="11.28125" style="8" customWidth="1"/>
    <col min="19" max="16384" width="9.140625" style="8" customWidth="1"/>
  </cols>
  <sheetData>
    <row r="1" spans="1:18" ht="18.75">
      <c r="A1" s="124" t="s">
        <v>143</v>
      </c>
      <c r="B1" s="124"/>
      <c r="C1" s="124"/>
      <c r="D1" s="124"/>
      <c r="E1" s="124"/>
      <c r="F1" s="124"/>
      <c r="G1" s="124"/>
      <c r="H1" s="124"/>
      <c r="I1" s="124"/>
      <c r="J1" s="124"/>
      <c r="K1" s="124"/>
      <c r="L1" s="124"/>
      <c r="M1" s="124"/>
      <c r="N1" s="124"/>
      <c r="O1" s="124"/>
      <c r="P1" s="124"/>
      <c r="Q1" s="124"/>
      <c r="R1" s="124"/>
    </row>
    <row r="2" ht="16.5" thickBot="1">
      <c r="A2" s="9"/>
    </row>
    <row r="3" spans="1:18" ht="109.5" customHeight="1" thickBot="1">
      <c r="A3" s="128" t="s">
        <v>5</v>
      </c>
      <c r="B3" s="129"/>
      <c r="C3" s="129"/>
      <c r="D3" s="129"/>
      <c r="E3" s="129"/>
      <c r="F3" s="130"/>
      <c r="G3" s="122" t="s">
        <v>14</v>
      </c>
      <c r="H3" s="122"/>
      <c r="I3" s="123"/>
      <c r="J3" s="121" t="s">
        <v>27</v>
      </c>
      <c r="K3" s="122"/>
      <c r="L3" s="123"/>
      <c r="M3" s="121" t="s">
        <v>28</v>
      </c>
      <c r="N3" s="122"/>
      <c r="O3" s="123"/>
      <c r="P3" s="121" t="s">
        <v>16</v>
      </c>
      <c r="Q3" s="122"/>
      <c r="R3" s="123"/>
    </row>
    <row r="4" spans="1:18" ht="231.75" customHeight="1" thickBot="1">
      <c r="A4" s="106" t="s">
        <v>164</v>
      </c>
      <c r="B4" s="112"/>
      <c r="C4" s="112"/>
      <c r="D4" s="112"/>
      <c r="E4" s="112"/>
      <c r="F4" s="113"/>
      <c r="G4" s="125" t="s">
        <v>178</v>
      </c>
      <c r="H4" s="126"/>
      <c r="I4" s="127"/>
      <c r="J4" s="96" t="s">
        <v>183</v>
      </c>
      <c r="K4" s="97"/>
      <c r="L4" s="98"/>
      <c r="M4" s="102" t="s">
        <v>180</v>
      </c>
      <c r="N4" s="103"/>
      <c r="O4" s="104"/>
      <c r="P4" s="96" t="s">
        <v>179</v>
      </c>
      <c r="Q4" s="97"/>
      <c r="R4" s="98"/>
    </row>
    <row r="5" spans="1:18" ht="60" customHeight="1" thickBot="1">
      <c r="A5" s="106" t="s">
        <v>22</v>
      </c>
      <c r="B5" s="112"/>
      <c r="C5" s="112"/>
      <c r="D5" s="112"/>
      <c r="E5" s="112"/>
      <c r="F5" s="113"/>
      <c r="G5" s="99" t="s">
        <v>176</v>
      </c>
      <c r="H5" s="100"/>
      <c r="I5" s="101"/>
      <c r="J5" s="96" t="s">
        <v>184</v>
      </c>
      <c r="K5" s="97"/>
      <c r="L5" s="98"/>
      <c r="M5" s="102" t="s">
        <v>177</v>
      </c>
      <c r="N5" s="103"/>
      <c r="O5" s="104"/>
      <c r="P5" s="96" t="s">
        <v>179</v>
      </c>
      <c r="Q5" s="97"/>
      <c r="R5" s="98"/>
    </row>
    <row r="6" spans="1:18" ht="60" customHeight="1" thickBot="1">
      <c r="A6" s="106" t="s">
        <v>23</v>
      </c>
      <c r="B6" s="112"/>
      <c r="C6" s="112"/>
      <c r="D6" s="112"/>
      <c r="E6" s="112"/>
      <c r="F6" s="113"/>
      <c r="G6" s="99" t="s">
        <v>176</v>
      </c>
      <c r="H6" s="100"/>
      <c r="I6" s="101"/>
      <c r="J6" s="96" t="s">
        <v>182</v>
      </c>
      <c r="K6" s="97"/>
      <c r="L6" s="98"/>
      <c r="M6" s="105" t="s">
        <v>177</v>
      </c>
      <c r="N6" s="103"/>
      <c r="O6" s="104"/>
      <c r="P6" s="96" t="s">
        <v>179</v>
      </c>
      <c r="Q6" s="97"/>
      <c r="R6" s="98"/>
    </row>
    <row r="7" spans="1:18" ht="75" customHeight="1" thickBot="1">
      <c r="A7" s="106" t="s">
        <v>24</v>
      </c>
      <c r="B7" s="112"/>
      <c r="C7" s="112"/>
      <c r="D7" s="112"/>
      <c r="E7" s="112"/>
      <c r="F7" s="113"/>
      <c r="G7" s="96" t="s">
        <v>181</v>
      </c>
      <c r="H7" s="97"/>
      <c r="I7" s="98"/>
      <c r="J7" s="102" t="s">
        <v>6</v>
      </c>
      <c r="K7" s="103"/>
      <c r="L7" s="104"/>
      <c r="M7" s="102" t="s">
        <v>6</v>
      </c>
      <c r="N7" s="103"/>
      <c r="O7" s="104"/>
      <c r="P7" s="102" t="s">
        <v>6</v>
      </c>
      <c r="Q7" s="103"/>
      <c r="R7" s="104"/>
    </row>
    <row r="8" spans="1:18" s="37" customFormat="1" ht="60" customHeight="1" thickBot="1">
      <c r="A8" s="106" t="s">
        <v>25</v>
      </c>
      <c r="B8" s="107"/>
      <c r="C8" s="107"/>
      <c r="D8" s="107"/>
      <c r="E8" s="107"/>
      <c r="F8" s="108"/>
      <c r="G8" s="99" t="s">
        <v>176</v>
      </c>
      <c r="H8" s="100"/>
      <c r="I8" s="101"/>
      <c r="J8" s="96" t="s">
        <v>185</v>
      </c>
      <c r="K8" s="97"/>
      <c r="L8" s="98"/>
      <c r="M8" s="105" t="s">
        <v>186</v>
      </c>
      <c r="N8" s="103"/>
      <c r="O8" s="104"/>
      <c r="P8" s="96" t="s">
        <v>179</v>
      </c>
      <c r="Q8" s="97"/>
      <c r="R8" s="98"/>
    </row>
    <row r="9" spans="1:18" s="37" customFormat="1" ht="60" customHeight="1" thickBot="1">
      <c r="A9" s="106" t="s">
        <v>26</v>
      </c>
      <c r="B9" s="107"/>
      <c r="C9" s="107"/>
      <c r="D9" s="107"/>
      <c r="E9" s="107"/>
      <c r="F9" s="108"/>
      <c r="G9" s="99" t="s">
        <v>188</v>
      </c>
      <c r="H9" s="100"/>
      <c r="I9" s="101"/>
      <c r="J9" s="102"/>
      <c r="K9" s="103"/>
      <c r="L9" s="104"/>
      <c r="M9" s="105" t="s">
        <v>186</v>
      </c>
      <c r="N9" s="103"/>
      <c r="O9" s="104"/>
      <c r="P9" s="96" t="s">
        <v>179</v>
      </c>
      <c r="Q9" s="97"/>
      <c r="R9" s="98"/>
    </row>
    <row r="10" spans="1:18" ht="60" customHeight="1" thickBot="1">
      <c r="A10" s="106" t="s">
        <v>144</v>
      </c>
      <c r="B10" s="112"/>
      <c r="C10" s="112"/>
      <c r="D10" s="112"/>
      <c r="E10" s="112"/>
      <c r="F10" s="113"/>
      <c r="G10" s="96" t="s">
        <v>187</v>
      </c>
      <c r="H10" s="97"/>
      <c r="I10" s="98"/>
      <c r="J10" s="102" t="s">
        <v>6</v>
      </c>
      <c r="K10" s="103"/>
      <c r="L10" s="104"/>
      <c r="M10" s="102" t="s">
        <v>6</v>
      </c>
      <c r="N10" s="103"/>
      <c r="O10" s="104"/>
      <c r="P10" s="102" t="s">
        <v>6</v>
      </c>
      <c r="Q10" s="103"/>
      <c r="R10" s="104"/>
    </row>
    <row r="11" ht="15.75">
      <c r="A11" s="10"/>
    </row>
    <row r="12" spans="1:18" s="14" customFormat="1" ht="15">
      <c r="A12" s="41" t="s">
        <v>7</v>
      </c>
      <c r="B12" s="120" t="s">
        <v>8</v>
      </c>
      <c r="C12" s="120"/>
      <c r="D12" s="120"/>
      <c r="E12" s="120"/>
      <c r="F12" s="120"/>
      <c r="G12" s="120"/>
      <c r="H12" s="120"/>
      <c r="I12" s="120"/>
      <c r="J12" s="120"/>
      <c r="K12" s="120"/>
      <c r="L12" s="120"/>
      <c r="M12" s="120"/>
      <c r="N12" s="120"/>
      <c r="O12" s="120"/>
      <c r="P12" s="120"/>
      <c r="Q12" s="120"/>
      <c r="R12" s="120"/>
    </row>
    <row r="13" spans="1:18" s="14" customFormat="1" ht="45" customHeight="1">
      <c r="A13" s="114" t="s">
        <v>15</v>
      </c>
      <c r="B13" s="115"/>
      <c r="C13" s="115"/>
      <c r="D13" s="115"/>
      <c r="E13" s="115"/>
      <c r="F13" s="115"/>
      <c r="G13" s="115"/>
      <c r="H13" s="115"/>
      <c r="I13" s="115"/>
      <c r="J13" s="115"/>
      <c r="K13" s="115"/>
      <c r="L13" s="115"/>
      <c r="M13" s="115"/>
      <c r="N13" s="115"/>
      <c r="O13" s="115"/>
      <c r="P13" s="115"/>
      <c r="Q13" s="115"/>
      <c r="R13" s="116"/>
    </row>
    <row r="14" spans="1:18" s="14" customFormat="1" ht="15">
      <c r="A14" s="41" t="s">
        <v>9</v>
      </c>
      <c r="B14" s="120" t="s">
        <v>10</v>
      </c>
      <c r="C14" s="120"/>
      <c r="D14" s="120"/>
      <c r="E14" s="120"/>
      <c r="F14" s="120"/>
      <c r="G14" s="120"/>
      <c r="H14" s="120"/>
      <c r="I14" s="120"/>
      <c r="J14" s="120"/>
      <c r="K14" s="120"/>
      <c r="L14" s="120"/>
      <c r="M14" s="120"/>
      <c r="N14" s="120"/>
      <c r="O14" s="120"/>
      <c r="P14" s="120"/>
      <c r="Q14" s="120"/>
      <c r="R14" s="120"/>
    </row>
    <row r="15" spans="1:18" s="14" customFormat="1" ht="45" customHeight="1">
      <c r="A15" s="114" t="s">
        <v>29</v>
      </c>
      <c r="B15" s="115"/>
      <c r="C15" s="115"/>
      <c r="D15" s="115"/>
      <c r="E15" s="115"/>
      <c r="F15" s="115"/>
      <c r="G15" s="115"/>
      <c r="H15" s="115"/>
      <c r="I15" s="115"/>
      <c r="J15" s="115"/>
      <c r="K15" s="115"/>
      <c r="L15" s="115"/>
      <c r="M15" s="115"/>
      <c r="N15" s="115"/>
      <c r="O15" s="115"/>
      <c r="P15" s="115"/>
      <c r="Q15" s="115"/>
      <c r="R15" s="116"/>
    </row>
    <row r="16" spans="1:18" s="14" customFormat="1" ht="15">
      <c r="A16" s="41" t="s">
        <v>11</v>
      </c>
      <c r="B16" s="117" t="s">
        <v>30</v>
      </c>
      <c r="C16" s="118"/>
      <c r="D16" s="118"/>
      <c r="E16" s="118"/>
      <c r="F16" s="118"/>
      <c r="G16" s="118"/>
      <c r="H16" s="118"/>
      <c r="I16" s="118"/>
      <c r="J16" s="118"/>
      <c r="K16" s="118"/>
      <c r="L16" s="118"/>
      <c r="M16" s="118"/>
      <c r="N16" s="118"/>
      <c r="O16" s="118"/>
      <c r="P16" s="118"/>
      <c r="Q16" s="118"/>
      <c r="R16" s="119"/>
    </row>
    <row r="17" spans="1:18" s="14" customFormat="1" ht="45" customHeight="1">
      <c r="A17" s="114" t="s">
        <v>31</v>
      </c>
      <c r="B17" s="115"/>
      <c r="C17" s="115"/>
      <c r="D17" s="115"/>
      <c r="E17" s="115"/>
      <c r="F17" s="115"/>
      <c r="G17" s="115"/>
      <c r="H17" s="115"/>
      <c r="I17" s="115"/>
      <c r="J17" s="115"/>
      <c r="K17" s="115"/>
      <c r="L17" s="115"/>
      <c r="M17" s="115"/>
      <c r="N17" s="115"/>
      <c r="O17" s="115"/>
      <c r="P17" s="115"/>
      <c r="Q17" s="115"/>
      <c r="R17" s="116"/>
    </row>
    <row r="18" spans="1:18" s="14" customFormat="1" ht="12.75" customHeight="1">
      <c r="A18" s="41" t="s">
        <v>17</v>
      </c>
      <c r="B18" s="117" t="s">
        <v>13</v>
      </c>
      <c r="C18" s="118"/>
      <c r="D18" s="118"/>
      <c r="E18" s="118"/>
      <c r="F18" s="118"/>
      <c r="G18" s="118"/>
      <c r="H18" s="118"/>
      <c r="I18" s="118"/>
      <c r="J18" s="118"/>
      <c r="K18" s="118"/>
      <c r="L18" s="118"/>
      <c r="M18" s="118"/>
      <c r="N18" s="118"/>
      <c r="O18" s="118"/>
      <c r="P18" s="118"/>
      <c r="Q18" s="118"/>
      <c r="R18" s="119"/>
    </row>
    <row r="19" spans="1:18" s="14" customFormat="1" ht="30" customHeight="1">
      <c r="A19" s="114" t="s">
        <v>19</v>
      </c>
      <c r="B19" s="115"/>
      <c r="C19" s="115"/>
      <c r="D19" s="115"/>
      <c r="E19" s="115"/>
      <c r="F19" s="115"/>
      <c r="G19" s="115"/>
      <c r="H19" s="115"/>
      <c r="I19" s="115"/>
      <c r="J19" s="115"/>
      <c r="K19" s="115"/>
      <c r="L19" s="115"/>
      <c r="M19" s="115"/>
      <c r="N19" s="115"/>
      <c r="O19" s="115"/>
      <c r="P19" s="115"/>
      <c r="Q19" s="115"/>
      <c r="R19" s="116"/>
    </row>
    <row r="20" spans="1:18" s="14" customFormat="1" ht="15">
      <c r="A20" s="42"/>
      <c r="B20" s="42"/>
      <c r="C20" s="42"/>
      <c r="D20" s="42"/>
      <c r="E20" s="42"/>
      <c r="F20" s="42"/>
      <c r="G20" s="42"/>
      <c r="H20" s="42"/>
      <c r="I20" s="42"/>
      <c r="J20" s="42"/>
      <c r="K20" s="42"/>
      <c r="L20" s="42"/>
      <c r="M20" s="42"/>
      <c r="N20" s="42"/>
      <c r="O20" s="42"/>
      <c r="P20" s="42"/>
      <c r="Q20" s="42"/>
      <c r="R20" s="42"/>
    </row>
    <row r="21" spans="1:18" s="14" customFormat="1" ht="30.75" customHeight="1">
      <c r="A21" s="109" t="s">
        <v>142</v>
      </c>
      <c r="B21" s="110"/>
      <c r="C21" s="110"/>
      <c r="D21" s="110"/>
      <c r="E21" s="110"/>
      <c r="F21" s="110"/>
      <c r="G21" s="110"/>
      <c r="H21" s="110"/>
      <c r="I21" s="110"/>
      <c r="J21" s="110"/>
      <c r="K21" s="110"/>
      <c r="L21" s="110"/>
      <c r="M21" s="110"/>
      <c r="N21" s="110"/>
      <c r="O21" s="110"/>
      <c r="P21" s="110"/>
      <c r="Q21" s="110"/>
      <c r="R21" s="111"/>
    </row>
    <row r="22" s="14" customFormat="1" ht="12.75"/>
    <row r="23" s="14" customFormat="1" ht="12.75">
      <c r="A23" s="15"/>
    </row>
    <row r="24" s="14" customFormat="1" ht="12.75"/>
    <row r="25" s="14" customFormat="1" ht="12.75"/>
    <row r="26" spans="1:18" s="14" customFormat="1" ht="15.75">
      <c r="A26" s="11"/>
      <c r="B26" s="8"/>
      <c r="C26" s="8"/>
      <c r="D26" s="8"/>
      <c r="E26" s="8"/>
      <c r="F26" s="8"/>
      <c r="G26" s="8"/>
      <c r="H26" s="8"/>
      <c r="I26" s="8"/>
      <c r="J26" s="8"/>
      <c r="K26" s="8"/>
      <c r="L26" s="8"/>
      <c r="M26" s="26"/>
      <c r="N26" s="26"/>
      <c r="O26" s="26"/>
      <c r="P26" s="8"/>
      <c r="Q26" s="8"/>
      <c r="R26" s="8"/>
    </row>
    <row r="27" spans="1:18" s="14" customFormat="1" ht="15">
      <c r="A27" s="8"/>
      <c r="B27" s="8"/>
      <c r="C27" s="8"/>
      <c r="D27" s="8"/>
      <c r="E27" s="8"/>
      <c r="F27" s="8"/>
      <c r="G27" s="8"/>
      <c r="H27" s="8"/>
      <c r="I27" s="8"/>
      <c r="J27" s="8"/>
      <c r="K27" s="8"/>
      <c r="L27" s="8"/>
      <c r="M27" s="26"/>
      <c r="N27" s="26"/>
      <c r="O27" s="26"/>
      <c r="P27" s="8"/>
      <c r="Q27" s="8"/>
      <c r="R27" s="8"/>
    </row>
  </sheetData>
  <sheetProtection/>
  <mergeCells count="50">
    <mergeCell ref="M5:O5"/>
    <mergeCell ref="A8:F8"/>
    <mergeCell ref="A7:F7"/>
    <mergeCell ref="A6:F6"/>
    <mergeCell ref="A5:F5"/>
    <mergeCell ref="J5:L5"/>
    <mergeCell ref="J7:L7"/>
    <mergeCell ref="G8:I8"/>
    <mergeCell ref="J8:L8"/>
    <mergeCell ref="M8:O8"/>
    <mergeCell ref="A1:R1"/>
    <mergeCell ref="A4:F4"/>
    <mergeCell ref="G4:I4"/>
    <mergeCell ref="G3:I3"/>
    <mergeCell ref="A3:F3"/>
    <mergeCell ref="J3:L3"/>
    <mergeCell ref="M3:O3"/>
    <mergeCell ref="M4:O4"/>
    <mergeCell ref="P7:R7"/>
    <mergeCell ref="P6:R6"/>
    <mergeCell ref="P5:R5"/>
    <mergeCell ref="P4:R4"/>
    <mergeCell ref="G5:I5"/>
    <mergeCell ref="P3:R3"/>
    <mergeCell ref="G7:I7"/>
    <mergeCell ref="J4:L4"/>
    <mergeCell ref="J6:L6"/>
    <mergeCell ref="G6:I6"/>
    <mergeCell ref="B16:R16"/>
    <mergeCell ref="G10:I10"/>
    <mergeCell ref="J10:L10"/>
    <mergeCell ref="P10:R10"/>
    <mergeCell ref="A13:R13"/>
    <mergeCell ref="B12:R12"/>
    <mergeCell ref="A21:R21"/>
    <mergeCell ref="A10:F10"/>
    <mergeCell ref="A19:R19"/>
    <mergeCell ref="B18:R18"/>
    <mergeCell ref="M6:O6"/>
    <mergeCell ref="M7:O7"/>
    <mergeCell ref="M10:O10"/>
    <mergeCell ref="A15:R15"/>
    <mergeCell ref="B14:R14"/>
    <mergeCell ref="A17:R17"/>
    <mergeCell ref="P8:R8"/>
    <mergeCell ref="G9:I9"/>
    <mergeCell ref="J9:L9"/>
    <mergeCell ref="M9:O9"/>
    <mergeCell ref="P9:R9"/>
    <mergeCell ref="A9:F9"/>
  </mergeCells>
  <printOptions/>
  <pageMargins left="0.7086614173228347" right="0.7086614173228347" top="0.7874015748031497" bottom="0.7874015748031497"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R28"/>
  <sheetViews>
    <sheetView zoomScale="80" zoomScaleNormal="80" zoomScalePageLayoutView="70" workbookViewId="0" topLeftCell="B1">
      <selection activeCell="F20" sqref="F20"/>
    </sheetView>
  </sheetViews>
  <sheetFormatPr defaultColWidth="9.140625" defaultRowHeight="15"/>
  <cols>
    <col min="1" max="1" width="4.7109375" style="0" customWidth="1"/>
    <col min="2" max="2" width="38.140625" style="0" customWidth="1"/>
    <col min="3" max="3" width="16.7109375" style="0" customWidth="1"/>
  </cols>
  <sheetData>
    <row r="1" spans="1:18" ht="18.75">
      <c r="A1" s="37"/>
      <c r="B1" s="133" t="s">
        <v>171</v>
      </c>
      <c r="C1" s="133"/>
      <c r="D1" s="133"/>
      <c r="E1" s="133"/>
      <c r="F1" s="133"/>
      <c r="G1" s="133"/>
      <c r="H1" s="133"/>
      <c r="I1" s="133"/>
      <c r="J1" s="133"/>
      <c r="K1" s="133"/>
      <c r="L1" s="133"/>
      <c r="M1" s="133"/>
      <c r="N1" s="133"/>
      <c r="O1" s="133"/>
      <c r="P1" s="133"/>
      <c r="Q1" s="133"/>
      <c r="R1" s="133"/>
    </row>
    <row r="2" spans="1:18" ht="15.75" thickBot="1">
      <c r="A2" s="37"/>
      <c r="B2" s="13"/>
      <c r="C2" s="37"/>
      <c r="D2" s="37"/>
      <c r="E2" s="37"/>
      <c r="F2" s="37"/>
      <c r="G2" s="37"/>
      <c r="H2" s="37"/>
      <c r="I2" s="37"/>
      <c r="J2" s="37"/>
      <c r="K2" s="37"/>
      <c r="L2" s="37"/>
      <c r="M2" s="37"/>
      <c r="N2" s="37"/>
      <c r="O2" s="37"/>
      <c r="P2" s="37"/>
      <c r="Q2" s="37"/>
      <c r="R2" s="37"/>
    </row>
    <row r="3" spans="1:18" ht="16.5" thickBot="1">
      <c r="A3" s="35"/>
      <c r="B3" s="134"/>
      <c r="C3" s="135"/>
      <c r="D3" s="135"/>
      <c r="E3" s="135"/>
      <c r="F3" s="135"/>
      <c r="G3" s="135"/>
      <c r="H3" s="135"/>
      <c r="I3" s="135"/>
      <c r="J3" s="135"/>
      <c r="K3" s="135"/>
      <c r="L3" s="135"/>
      <c r="M3" s="135"/>
      <c r="N3" s="135"/>
      <c r="O3" s="135"/>
      <c r="P3" s="135"/>
      <c r="Q3" s="135"/>
      <c r="R3" s="136"/>
    </row>
    <row r="4" spans="1:18" ht="16.5" thickBot="1">
      <c r="A4" s="33"/>
      <c r="B4" s="16"/>
      <c r="C4" s="20" t="s">
        <v>12</v>
      </c>
      <c r="D4" s="20">
        <v>1990</v>
      </c>
      <c r="E4" s="20">
        <v>1995</v>
      </c>
      <c r="F4" s="20">
        <v>2000</v>
      </c>
      <c r="G4" s="20">
        <v>2001</v>
      </c>
      <c r="H4" s="20">
        <v>2002</v>
      </c>
      <c r="I4" s="43">
        <v>2003</v>
      </c>
      <c r="J4" s="43">
        <v>2004</v>
      </c>
      <c r="K4" s="43">
        <v>2005</v>
      </c>
      <c r="L4" s="43">
        <v>2006</v>
      </c>
      <c r="M4" s="43">
        <v>2007</v>
      </c>
      <c r="N4" s="43">
        <v>2008</v>
      </c>
      <c r="O4" s="43">
        <v>2009</v>
      </c>
      <c r="P4" s="43">
        <v>2010</v>
      </c>
      <c r="Q4" s="43">
        <v>2011</v>
      </c>
      <c r="R4" s="45">
        <v>2012</v>
      </c>
    </row>
    <row r="5" spans="1:18" ht="15.75" thickBot="1">
      <c r="A5" s="137" t="s">
        <v>32</v>
      </c>
      <c r="B5" s="138"/>
      <c r="C5" s="138"/>
      <c r="D5" s="138"/>
      <c r="E5" s="138"/>
      <c r="F5" s="138"/>
      <c r="G5" s="138"/>
      <c r="H5" s="138"/>
      <c r="I5" s="138"/>
      <c r="J5" s="138"/>
      <c r="K5" s="138"/>
      <c r="L5" s="138"/>
      <c r="M5" s="138"/>
      <c r="N5" s="138"/>
      <c r="O5" s="138"/>
      <c r="P5" s="138"/>
      <c r="Q5" s="138"/>
      <c r="R5" s="139"/>
    </row>
    <row r="6" spans="1:18" ht="32.25" thickBot="1">
      <c r="A6" s="32">
        <v>1</v>
      </c>
      <c r="B6" s="46" t="s">
        <v>33</v>
      </c>
      <c r="C6" s="20" t="s">
        <v>34</v>
      </c>
      <c r="D6" s="21"/>
      <c r="E6" s="21"/>
      <c r="F6" s="21"/>
      <c r="G6" s="21"/>
      <c r="H6" s="21"/>
      <c r="I6" s="21"/>
      <c r="J6" s="21"/>
      <c r="K6" s="21">
        <f aca="true" t="shared" si="0" ref="K6:R6">SUM(K24-K25)</f>
        <v>166.35999999999999</v>
      </c>
      <c r="L6" s="21">
        <f t="shared" si="0"/>
        <v>151.86999999999998</v>
      </c>
      <c r="M6" s="21">
        <f t="shared" si="0"/>
        <v>159.77000000000004</v>
      </c>
      <c r="N6" s="21">
        <f t="shared" si="0"/>
        <v>160.48</v>
      </c>
      <c r="O6" s="21">
        <f t="shared" si="0"/>
        <v>163.95</v>
      </c>
      <c r="P6" s="21">
        <f t="shared" si="0"/>
        <v>164.69400000000002</v>
      </c>
      <c r="Q6" s="21">
        <f t="shared" si="0"/>
        <v>150.834</v>
      </c>
      <c r="R6" s="21">
        <f t="shared" si="0"/>
        <v>150.27799999999996</v>
      </c>
    </row>
    <row r="7" spans="1:18" ht="32.25" thickBot="1">
      <c r="A7" s="32">
        <v>2</v>
      </c>
      <c r="B7" s="16" t="s">
        <v>35</v>
      </c>
      <c r="C7" s="20" t="s">
        <v>34</v>
      </c>
      <c r="D7" s="21"/>
      <c r="E7" s="21"/>
      <c r="F7" s="21"/>
      <c r="G7" s="21"/>
      <c r="H7" s="21"/>
      <c r="I7" s="23"/>
      <c r="J7" s="23"/>
      <c r="K7" s="23">
        <v>114.001</v>
      </c>
      <c r="L7" s="23">
        <v>109.919</v>
      </c>
      <c r="M7" s="23">
        <v>109.753</v>
      </c>
      <c r="N7" s="23">
        <v>114.63</v>
      </c>
      <c r="O7" s="23">
        <v>116.43</v>
      </c>
      <c r="P7" s="23">
        <v>117.707</v>
      </c>
      <c r="Q7" s="23">
        <v>115.029</v>
      </c>
      <c r="R7" s="24">
        <v>115.942</v>
      </c>
    </row>
    <row r="8" spans="1:18" ht="39" customHeight="1" thickBot="1">
      <c r="A8" s="47">
        <v>3</v>
      </c>
      <c r="B8" s="40" t="s">
        <v>36</v>
      </c>
      <c r="C8" s="20" t="s">
        <v>34</v>
      </c>
      <c r="D8" s="21"/>
      <c r="E8" s="21"/>
      <c r="F8" s="21"/>
      <c r="G8" s="21"/>
      <c r="H8" s="21"/>
      <c r="I8" s="23"/>
      <c r="J8" s="23"/>
      <c r="K8" s="23"/>
      <c r="L8" s="23">
        <v>2.448</v>
      </c>
      <c r="M8" s="23">
        <v>2.707</v>
      </c>
      <c r="N8" s="23">
        <v>1.89</v>
      </c>
      <c r="O8" s="23">
        <v>1.94</v>
      </c>
      <c r="P8" s="23">
        <v>1.914</v>
      </c>
      <c r="Q8" s="23">
        <v>1.727</v>
      </c>
      <c r="R8" s="24">
        <v>1.483</v>
      </c>
    </row>
    <row r="9" spans="1:18" ht="39" customHeight="1" thickBot="1">
      <c r="A9" s="32">
        <v>4</v>
      </c>
      <c r="B9" s="48" t="s">
        <v>37</v>
      </c>
      <c r="C9" s="20" t="s">
        <v>34</v>
      </c>
      <c r="D9" s="21"/>
      <c r="E9" s="21"/>
      <c r="F9" s="21"/>
      <c r="G9" s="21"/>
      <c r="H9" s="21"/>
      <c r="I9" s="23"/>
      <c r="J9" s="23"/>
      <c r="K9" s="23"/>
      <c r="L9" s="23"/>
      <c r="M9" s="23"/>
      <c r="N9" s="23"/>
      <c r="O9" s="23"/>
      <c r="P9" s="23"/>
      <c r="Q9" s="23"/>
      <c r="R9" s="24"/>
    </row>
    <row r="10" spans="1:18" ht="33.75" customHeight="1" thickBot="1">
      <c r="A10" s="32">
        <v>5</v>
      </c>
      <c r="B10" s="29" t="s">
        <v>38</v>
      </c>
      <c r="C10" s="22" t="s">
        <v>34</v>
      </c>
      <c r="D10" s="21"/>
      <c r="E10" s="21"/>
      <c r="F10" s="21"/>
      <c r="G10" s="21"/>
      <c r="H10" s="21"/>
      <c r="I10" s="23"/>
      <c r="J10" s="23"/>
      <c r="K10" s="23">
        <v>33.374</v>
      </c>
      <c r="L10" s="23">
        <v>28.469</v>
      </c>
      <c r="M10" s="23">
        <v>29.165</v>
      </c>
      <c r="N10" s="23">
        <v>27.49</v>
      </c>
      <c r="O10" s="23">
        <v>29.08</v>
      </c>
      <c r="P10" s="23">
        <v>28.789</v>
      </c>
      <c r="Q10" s="23">
        <v>14.764</v>
      </c>
      <c r="R10" s="24">
        <v>13.762</v>
      </c>
    </row>
    <row r="11" spans="1:18" ht="30.75" customHeight="1" thickBot="1">
      <c r="A11" s="32">
        <v>6</v>
      </c>
      <c r="B11" s="16" t="s">
        <v>39</v>
      </c>
      <c r="C11" s="20" t="s">
        <v>34</v>
      </c>
      <c r="D11" s="21"/>
      <c r="E11" s="21"/>
      <c r="F11" s="21"/>
      <c r="G11" s="21"/>
      <c r="H11" s="21"/>
      <c r="I11" s="23"/>
      <c r="J11" s="23"/>
      <c r="K11" s="23"/>
      <c r="L11" s="23"/>
      <c r="M11" s="23"/>
      <c r="N11" s="23"/>
      <c r="O11" s="23"/>
      <c r="P11" s="23"/>
      <c r="Q11" s="23"/>
      <c r="R11" s="24"/>
    </row>
    <row r="12" spans="1:18" ht="30" customHeight="1" thickBot="1">
      <c r="A12" s="32">
        <v>7</v>
      </c>
      <c r="B12" s="16" t="s">
        <v>40</v>
      </c>
      <c r="C12" s="20" t="s">
        <v>34</v>
      </c>
      <c r="D12" s="21"/>
      <c r="E12" s="21"/>
      <c r="F12" s="21"/>
      <c r="G12" s="21"/>
      <c r="H12" s="21"/>
      <c r="I12" s="23"/>
      <c r="J12" s="23"/>
      <c r="K12" s="23">
        <v>18.993</v>
      </c>
      <c r="L12" s="23">
        <v>16.589</v>
      </c>
      <c r="M12" s="23">
        <v>18.136</v>
      </c>
      <c r="N12" s="23">
        <v>16.47</v>
      </c>
      <c r="O12" s="23">
        <v>16.5</v>
      </c>
      <c r="P12" s="23">
        <v>16.288</v>
      </c>
      <c r="Q12" s="23">
        <v>19.314</v>
      </c>
      <c r="R12" s="24">
        <v>19.091</v>
      </c>
    </row>
    <row r="13" spans="1:18" ht="15.75" thickBot="1">
      <c r="A13" s="32">
        <v>8</v>
      </c>
      <c r="B13" s="140" t="s">
        <v>41</v>
      </c>
      <c r="C13" s="141"/>
      <c r="D13" s="141"/>
      <c r="E13" s="141"/>
      <c r="F13" s="141"/>
      <c r="G13" s="141"/>
      <c r="H13" s="141"/>
      <c r="I13" s="141"/>
      <c r="J13" s="141"/>
      <c r="K13" s="141"/>
      <c r="L13" s="141"/>
      <c r="M13" s="141"/>
      <c r="N13" s="141"/>
      <c r="O13" s="141"/>
      <c r="P13" s="141"/>
      <c r="Q13" s="141"/>
      <c r="R13" s="142"/>
    </row>
    <row r="14" spans="1:18" ht="48" thickBot="1">
      <c r="A14" s="32">
        <v>9</v>
      </c>
      <c r="B14" s="38" t="s">
        <v>42</v>
      </c>
      <c r="C14" s="20" t="s">
        <v>43</v>
      </c>
      <c r="D14" s="21"/>
      <c r="E14" s="21">
        <v>5.54</v>
      </c>
      <c r="F14" s="21">
        <v>18.823</v>
      </c>
      <c r="G14" s="21">
        <v>19.651</v>
      </c>
      <c r="H14" s="21">
        <v>20.692</v>
      </c>
      <c r="I14" s="23">
        <v>21.52</v>
      </c>
      <c r="J14" s="23">
        <v>22.833</v>
      </c>
      <c r="K14" s="23">
        <v>23.974</v>
      </c>
      <c r="L14" s="23">
        <v>25.461</v>
      </c>
      <c r="M14" s="23">
        <v>27.202</v>
      </c>
      <c r="N14" s="23">
        <v>28.677</v>
      </c>
      <c r="O14" s="23">
        <v>27.842</v>
      </c>
      <c r="P14" s="23">
        <v>28.037</v>
      </c>
      <c r="Q14" s="23">
        <v>27.402</v>
      </c>
      <c r="R14" s="24">
        <v>28.202</v>
      </c>
    </row>
    <row r="15" spans="1:18" ht="50.25" thickBot="1">
      <c r="A15" s="32">
        <v>10</v>
      </c>
      <c r="B15" s="25" t="s">
        <v>44</v>
      </c>
      <c r="C15" s="36" t="s">
        <v>45</v>
      </c>
      <c r="D15" s="28"/>
      <c r="E15" s="28">
        <f aca="true" t="shared" si="1" ref="E15:J15">SUM(E6/E14)</f>
        <v>0</v>
      </c>
      <c r="F15" s="28">
        <f t="shared" si="1"/>
        <v>0</v>
      </c>
      <c r="G15" s="28">
        <f t="shared" si="1"/>
        <v>0</v>
      </c>
      <c r="H15" s="28">
        <f t="shared" si="1"/>
        <v>0</v>
      </c>
      <c r="I15" s="28">
        <f t="shared" si="1"/>
        <v>0</v>
      </c>
      <c r="J15" s="28">
        <f t="shared" si="1"/>
        <v>0</v>
      </c>
      <c r="K15" s="28">
        <f aca="true" t="shared" si="2" ref="K15:R15">SUM(K6/K14)</f>
        <v>6.939184116125802</v>
      </c>
      <c r="L15" s="28">
        <f t="shared" si="2"/>
        <v>5.964808923451553</v>
      </c>
      <c r="M15" s="28">
        <f t="shared" si="2"/>
        <v>5.873465186383355</v>
      </c>
      <c r="N15" s="28">
        <f t="shared" si="2"/>
        <v>5.596122327998047</v>
      </c>
      <c r="O15" s="28">
        <f t="shared" si="2"/>
        <v>5.888585590115652</v>
      </c>
      <c r="P15" s="28">
        <f t="shared" si="2"/>
        <v>5.874166280272497</v>
      </c>
      <c r="Q15" s="28">
        <f t="shared" si="2"/>
        <v>5.504488723450843</v>
      </c>
      <c r="R15" s="28">
        <f t="shared" si="2"/>
        <v>5.328629175235797</v>
      </c>
    </row>
    <row r="16" spans="1:18" ht="15.75" thickBot="1">
      <c r="A16" s="39">
        <v>11</v>
      </c>
      <c r="B16" s="140" t="s">
        <v>46</v>
      </c>
      <c r="C16" s="141"/>
      <c r="D16" s="141"/>
      <c r="E16" s="141"/>
      <c r="F16" s="141"/>
      <c r="G16" s="141"/>
      <c r="H16" s="141"/>
      <c r="I16" s="141"/>
      <c r="J16" s="141"/>
      <c r="K16" s="141"/>
      <c r="L16" s="141"/>
      <c r="M16" s="141"/>
      <c r="N16" s="141"/>
      <c r="O16" s="141"/>
      <c r="P16" s="141"/>
      <c r="Q16" s="141"/>
      <c r="R16" s="142"/>
    </row>
    <row r="17" spans="1:18" ht="32.25" thickBot="1">
      <c r="A17" s="32">
        <v>12</v>
      </c>
      <c r="B17" s="38" t="s">
        <v>47</v>
      </c>
      <c r="C17" s="20" t="s">
        <v>34</v>
      </c>
      <c r="D17" s="21"/>
      <c r="E17" s="21"/>
      <c r="F17" s="21">
        <v>219.378</v>
      </c>
      <c r="G17" s="21">
        <v>223.329</v>
      </c>
      <c r="H17" s="21">
        <v>321.83</v>
      </c>
      <c r="I17" s="23">
        <v>328.387</v>
      </c>
      <c r="J17" s="23">
        <v>338.07</v>
      </c>
      <c r="K17" s="23">
        <v>334.14</v>
      </c>
      <c r="L17" s="23">
        <v>327.52</v>
      </c>
      <c r="M17" s="23">
        <v>333.16</v>
      </c>
      <c r="N17" s="23">
        <v>335.56</v>
      </c>
      <c r="O17" s="23">
        <v>339.27</v>
      </c>
      <c r="P17" s="23">
        <v>340.334</v>
      </c>
      <c r="Q17" s="23">
        <v>329.954</v>
      </c>
      <c r="R17" s="24">
        <v>328.756</v>
      </c>
    </row>
    <row r="18" spans="1:18" ht="32.25" thickBot="1">
      <c r="A18" s="32">
        <v>13</v>
      </c>
      <c r="B18" s="38" t="s">
        <v>48</v>
      </c>
      <c r="C18" s="20" t="s">
        <v>34</v>
      </c>
      <c r="D18" s="21"/>
      <c r="E18" s="21"/>
      <c r="F18" s="21"/>
      <c r="G18" s="21"/>
      <c r="H18" s="21"/>
      <c r="I18" s="23"/>
      <c r="J18" s="23"/>
      <c r="K18" s="23"/>
      <c r="L18" s="23"/>
      <c r="M18" s="23"/>
      <c r="N18" s="23"/>
      <c r="O18" s="23"/>
      <c r="P18" s="23"/>
      <c r="Q18" s="23"/>
      <c r="R18" s="24"/>
    </row>
    <row r="19" spans="1:18" ht="33.75" customHeight="1" thickBot="1">
      <c r="A19" s="32">
        <v>14</v>
      </c>
      <c r="B19" s="38" t="s">
        <v>49</v>
      </c>
      <c r="C19" s="20" t="s">
        <v>34</v>
      </c>
      <c r="D19" s="21"/>
      <c r="E19" s="21"/>
      <c r="F19" s="21">
        <f>SUM(F17-F18)</f>
        <v>219.378</v>
      </c>
      <c r="G19" s="21">
        <f>SUM(G17-G18)</f>
        <v>223.329</v>
      </c>
      <c r="H19" s="21">
        <f>SUM(H17-H18)</f>
        <v>321.83</v>
      </c>
      <c r="I19" s="21">
        <f>SUM(I17-I18)</f>
        <v>328.387</v>
      </c>
      <c r="J19" s="21">
        <f>SUM(J17-J18)</f>
        <v>338.07</v>
      </c>
      <c r="K19" s="21">
        <f aca="true" t="shared" si="3" ref="K19:R19">SUM(K17-K18)</f>
        <v>334.14</v>
      </c>
      <c r="L19" s="21">
        <f t="shared" si="3"/>
        <v>327.52</v>
      </c>
      <c r="M19" s="21">
        <f t="shared" si="3"/>
        <v>333.16</v>
      </c>
      <c r="N19" s="21">
        <f t="shared" si="3"/>
        <v>335.56</v>
      </c>
      <c r="O19" s="21">
        <f t="shared" si="3"/>
        <v>339.27</v>
      </c>
      <c r="P19" s="21">
        <f t="shared" si="3"/>
        <v>340.334</v>
      </c>
      <c r="Q19" s="21">
        <f t="shared" si="3"/>
        <v>329.954</v>
      </c>
      <c r="R19" s="21">
        <f t="shared" si="3"/>
        <v>328.756</v>
      </c>
    </row>
    <row r="20" spans="1:18" ht="36" customHeight="1" thickBot="1">
      <c r="A20" s="32">
        <v>15</v>
      </c>
      <c r="B20" s="38" t="s">
        <v>50</v>
      </c>
      <c r="C20" s="20" t="s">
        <v>34</v>
      </c>
      <c r="D20" s="21"/>
      <c r="E20" s="21"/>
      <c r="F20" s="21"/>
      <c r="G20" s="21"/>
      <c r="H20" s="21"/>
      <c r="I20" s="23"/>
      <c r="J20" s="23"/>
      <c r="K20" s="23"/>
      <c r="L20" s="23"/>
      <c r="M20" s="23"/>
      <c r="N20" s="23"/>
      <c r="O20" s="23"/>
      <c r="P20" s="23"/>
      <c r="Q20" s="23"/>
      <c r="R20" s="24"/>
    </row>
    <row r="21" spans="1:18" ht="32.25" thickBot="1">
      <c r="A21" s="32">
        <v>16</v>
      </c>
      <c r="B21" s="38" t="s">
        <v>51</v>
      </c>
      <c r="C21" s="20" t="s">
        <v>34</v>
      </c>
      <c r="D21" s="21"/>
      <c r="E21" s="21"/>
      <c r="F21" s="21"/>
      <c r="G21" s="21"/>
      <c r="H21" s="21"/>
      <c r="I21" s="23"/>
      <c r="J21" s="23"/>
      <c r="K21" s="23"/>
      <c r="L21" s="23"/>
      <c r="M21" s="23"/>
      <c r="N21" s="23"/>
      <c r="O21" s="23"/>
      <c r="P21" s="23"/>
      <c r="Q21" s="23"/>
      <c r="R21" s="24"/>
    </row>
    <row r="22" spans="1:18" ht="32.25" thickBot="1">
      <c r="A22" s="32">
        <v>17</v>
      </c>
      <c r="B22" s="38" t="s">
        <v>52</v>
      </c>
      <c r="C22" s="20" t="s">
        <v>34</v>
      </c>
      <c r="D22" s="21"/>
      <c r="E22" s="21"/>
      <c r="F22" s="21"/>
      <c r="G22" s="21"/>
      <c r="H22" s="21"/>
      <c r="I22" s="23"/>
      <c r="J22" s="23"/>
      <c r="K22" s="23"/>
      <c r="L22" s="23"/>
      <c r="M22" s="23"/>
      <c r="N22" s="23"/>
      <c r="O22" s="23"/>
      <c r="P22" s="23"/>
      <c r="Q22" s="23"/>
      <c r="R22" s="24"/>
    </row>
    <row r="23" spans="1:18" ht="32.25" thickBot="1">
      <c r="A23" s="32">
        <v>18</v>
      </c>
      <c r="B23" s="38" t="s">
        <v>53</v>
      </c>
      <c r="C23" s="20" t="s">
        <v>34</v>
      </c>
      <c r="D23" s="21"/>
      <c r="E23" s="21"/>
      <c r="F23" s="21"/>
      <c r="G23" s="21"/>
      <c r="H23" s="21"/>
      <c r="I23" s="23"/>
      <c r="J23" s="23"/>
      <c r="K23" s="23"/>
      <c r="L23" s="23"/>
      <c r="M23" s="23"/>
      <c r="N23" s="23"/>
      <c r="O23" s="23"/>
      <c r="P23" s="23"/>
      <c r="Q23" s="23"/>
      <c r="R23" s="24"/>
    </row>
    <row r="24" spans="1:18" ht="39" customHeight="1" thickBot="1">
      <c r="A24" s="32">
        <v>19</v>
      </c>
      <c r="B24" s="38" t="s">
        <v>54</v>
      </c>
      <c r="C24" s="20" t="s">
        <v>34</v>
      </c>
      <c r="D24" s="21"/>
      <c r="E24" s="21"/>
      <c r="F24" s="21">
        <f aca="true" t="shared" si="4" ref="F24:K24">SUM(F19+F20+F21+F22-F23)</f>
        <v>219.378</v>
      </c>
      <c r="G24" s="21">
        <f t="shared" si="4"/>
        <v>223.329</v>
      </c>
      <c r="H24" s="21">
        <f t="shared" si="4"/>
        <v>321.83</v>
      </c>
      <c r="I24" s="21">
        <f t="shared" si="4"/>
        <v>328.387</v>
      </c>
      <c r="J24" s="21">
        <f t="shared" si="4"/>
        <v>338.07</v>
      </c>
      <c r="K24" s="21">
        <f t="shared" si="4"/>
        <v>334.14</v>
      </c>
      <c r="L24" s="21">
        <f aca="true" t="shared" si="5" ref="L24:R24">SUM(L19+L20+L21+L22-L23)</f>
        <v>327.52</v>
      </c>
      <c r="M24" s="21">
        <f t="shared" si="5"/>
        <v>333.16</v>
      </c>
      <c r="N24" s="21">
        <f t="shared" si="5"/>
        <v>335.56</v>
      </c>
      <c r="O24" s="21">
        <f t="shared" si="5"/>
        <v>339.27</v>
      </c>
      <c r="P24" s="21">
        <f t="shared" si="5"/>
        <v>340.334</v>
      </c>
      <c r="Q24" s="21">
        <f t="shared" si="5"/>
        <v>329.954</v>
      </c>
      <c r="R24" s="21">
        <f t="shared" si="5"/>
        <v>328.756</v>
      </c>
    </row>
    <row r="25" spans="1:18" ht="32.25" thickBot="1">
      <c r="A25" s="32">
        <v>20</v>
      </c>
      <c r="B25" s="38" t="s">
        <v>55</v>
      </c>
      <c r="C25" s="20" t="s">
        <v>34</v>
      </c>
      <c r="D25" s="21"/>
      <c r="E25" s="21"/>
      <c r="F25" s="21">
        <v>108.73</v>
      </c>
      <c r="G25" s="21">
        <v>109.76</v>
      </c>
      <c r="H25" s="21">
        <v>152.47</v>
      </c>
      <c r="I25" s="23">
        <v>161.52</v>
      </c>
      <c r="J25" s="23">
        <v>170.41</v>
      </c>
      <c r="K25" s="23">
        <v>167.78</v>
      </c>
      <c r="L25" s="23">
        <v>175.65</v>
      </c>
      <c r="M25" s="23">
        <v>173.39</v>
      </c>
      <c r="N25" s="23">
        <v>175.08</v>
      </c>
      <c r="O25" s="23">
        <v>175.32</v>
      </c>
      <c r="P25" s="23">
        <v>175.64</v>
      </c>
      <c r="Q25" s="23">
        <v>179.12</v>
      </c>
      <c r="R25" s="24">
        <v>178.478</v>
      </c>
    </row>
    <row r="26" spans="1:18" ht="15.75">
      <c r="A26" s="14"/>
      <c r="B26" s="49" t="s">
        <v>18</v>
      </c>
      <c r="C26" s="37"/>
      <c r="D26" s="37"/>
      <c r="E26" s="37"/>
      <c r="F26" s="37"/>
      <c r="G26" s="37"/>
      <c r="H26" s="37"/>
      <c r="I26" s="37"/>
      <c r="J26" s="37"/>
      <c r="K26" s="37"/>
      <c r="L26" s="37"/>
      <c r="M26" s="37"/>
      <c r="N26" s="37"/>
      <c r="O26" s="37"/>
      <c r="P26" s="37"/>
      <c r="Q26" s="37"/>
      <c r="R26" s="37"/>
    </row>
    <row r="27" spans="1:18" ht="15.75">
      <c r="A27" s="37"/>
      <c r="B27" s="143" t="s">
        <v>56</v>
      </c>
      <c r="C27" s="143"/>
      <c r="D27" s="143"/>
      <c r="E27" s="143"/>
      <c r="F27" s="143"/>
      <c r="G27" s="143"/>
      <c r="H27" s="143"/>
      <c r="I27" s="143"/>
      <c r="J27" s="143"/>
      <c r="K27" s="143"/>
      <c r="L27" s="143"/>
      <c r="M27" s="143"/>
      <c r="N27" s="143"/>
      <c r="O27" s="143"/>
      <c r="P27" s="143"/>
      <c r="Q27" s="143"/>
      <c r="R27" s="143"/>
    </row>
    <row r="28" spans="1:18" ht="15">
      <c r="A28" s="37"/>
      <c r="B28" s="131" t="s">
        <v>57</v>
      </c>
      <c r="C28" s="132"/>
      <c r="D28" s="132"/>
      <c r="E28" s="132"/>
      <c r="F28" s="132"/>
      <c r="G28" s="132"/>
      <c r="H28" s="132"/>
      <c r="I28" s="132"/>
      <c r="J28" s="132"/>
      <c r="K28" s="132"/>
      <c r="L28" s="132"/>
      <c r="M28" s="132"/>
      <c r="N28" s="132"/>
      <c r="O28" s="132"/>
      <c r="P28" s="132"/>
      <c r="Q28" s="132"/>
      <c r="R28" s="132"/>
    </row>
  </sheetData>
  <sheetProtection/>
  <mergeCells count="7">
    <mergeCell ref="B28:R28"/>
    <mergeCell ref="B1:R1"/>
    <mergeCell ref="B3:R3"/>
    <mergeCell ref="A5:R5"/>
    <mergeCell ref="B13:R13"/>
    <mergeCell ref="B16:R16"/>
    <mergeCell ref="B27:R27"/>
  </mergeCells>
  <printOptions/>
  <pageMargins left="0.4895833333333333" right="0.46875" top="0.4583333333333333" bottom="0.46875"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9"/>
  <sheetViews>
    <sheetView view="pageLayout" zoomScale="90" zoomScalePageLayoutView="90" workbookViewId="0" topLeftCell="A1">
      <selection activeCell="E16" sqref="E16"/>
    </sheetView>
  </sheetViews>
  <sheetFormatPr defaultColWidth="9.140625" defaultRowHeight="15"/>
  <cols>
    <col min="1" max="1" width="4.7109375" style="0" customWidth="1"/>
    <col min="2" max="2" width="25.7109375" style="0" customWidth="1"/>
    <col min="3" max="3" width="15.7109375" style="0" customWidth="1"/>
    <col min="4" max="4" width="6.57421875" style="0" customWidth="1"/>
    <col min="5" max="5" width="5.57421875" style="0" customWidth="1"/>
    <col min="6" max="18" width="5.421875" style="0" customWidth="1"/>
  </cols>
  <sheetData>
    <row r="1" spans="1:18" ht="18.75">
      <c r="A1" s="37"/>
      <c r="B1" s="144" t="s">
        <v>172</v>
      </c>
      <c r="C1" s="144"/>
      <c r="D1" s="144"/>
      <c r="E1" s="144"/>
      <c r="F1" s="144"/>
      <c r="G1" s="144"/>
      <c r="H1" s="144"/>
      <c r="I1" s="144"/>
      <c r="J1" s="144"/>
      <c r="K1" s="144"/>
      <c r="L1" s="144"/>
      <c r="M1" s="144"/>
      <c r="N1" s="144"/>
      <c r="O1" s="144"/>
      <c r="P1" s="144"/>
      <c r="Q1" s="144"/>
      <c r="R1" s="144"/>
    </row>
    <row r="2" spans="1:18" ht="15.75" thickBot="1">
      <c r="A2" s="37"/>
      <c r="B2" s="13"/>
      <c r="C2" s="37"/>
      <c r="D2" s="37"/>
      <c r="E2" s="37"/>
      <c r="F2" s="37"/>
      <c r="G2" s="37"/>
      <c r="H2" s="37"/>
      <c r="I2" s="37"/>
      <c r="J2" s="37"/>
      <c r="K2" s="37"/>
      <c r="L2" s="37"/>
      <c r="M2" s="37"/>
      <c r="N2" s="37"/>
      <c r="O2" s="37"/>
      <c r="P2" s="37"/>
      <c r="Q2" s="37"/>
      <c r="R2" s="37"/>
    </row>
    <row r="3" spans="1:18" ht="16.5" thickBot="1">
      <c r="A3" s="35"/>
      <c r="B3" s="134"/>
      <c r="C3" s="135"/>
      <c r="D3" s="135"/>
      <c r="E3" s="135"/>
      <c r="F3" s="135"/>
      <c r="G3" s="135"/>
      <c r="H3" s="135"/>
      <c r="I3" s="135"/>
      <c r="J3" s="135"/>
      <c r="K3" s="135"/>
      <c r="L3" s="135"/>
      <c r="M3" s="135"/>
      <c r="N3" s="135"/>
      <c r="O3" s="135"/>
      <c r="P3" s="135"/>
      <c r="Q3" s="135"/>
      <c r="R3" s="136"/>
    </row>
    <row r="4" spans="1:18" ht="16.5" thickBot="1">
      <c r="A4" s="33"/>
      <c r="B4" s="16"/>
      <c r="C4" s="20" t="s">
        <v>12</v>
      </c>
      <c r="D4" s="74">
        <v>1990</v>
      </c>
      <c r="E4" s="74">
        <v>1995</v>
      </c>
      <c r="F4" s="74">
        <v>2000</v>
      </c>
      <c r="G4" s="74">
        <v>2001</v>
      </c>
      <c r="H4" s="74">
        <v>2002</v>
      </c>
      <c r="I4" s="76">
        <v>2003</v>
      </c>
      <c r="J4" s="76">
        <v>2004</v>
      </c>
      <c r="K4" s="76">
        <v>2005</v>
      </c>
      <c r="L4" s="76">
        <v>2006</v>
      </c>
      <c r="M4" s="76">
        <v>2007</v>
      </c>
      <c r="N4" s="76">
        <v>2008</v>
      </c>
      <c r="O4" s="76">
        <v>2009</v>
      </c>
      <c r="P4" s="76">
        <v>2010</v>
      </c>
      <c r="Q4" s="76">
        <v>2011</v>
      </c>
      <c r="R4" s="77">
        <v>2012</v>
      </c>
    </row>
    <row r="5" spans="1:18" ht="48" thickBot="1">
      <c r="A5" s="50">
        <v>1</v>
      </c>
      <c r="B5" s="16" t="s">
        <v>58</v>
      </c>
      <c r="C5" s="20" t="s">
        <v>34</v>
      </c>
      <c r="D5" s="74"/>
      <c r="E5" s="74"/>
      <c r="F5" s="74">
        <v>219.378</v>
      </c>
      <c r="G5" s="74">
        <v>223.329</v>
      </c>
      <c r="H5" s="74">
        <v>321.83</v>
      </c>
      <c r="I5" s="76">
        <v>328.387</v>
      </c>
      <c r="J5" s="76">
        <v>338.07</v>
      </c>
      <c r="K5" s="76">
        <v>334.14</v>
      </c>
      <c r="L5" s="76">
        <v>327.52</v>
      </c>
      <c r="M5" s="76">
        <v>333.16</v>
      </c>
      <c r="N5" s="76">
        <v>335.56</v>
      </c>
      <c r="O5" s="76">
        <v>339.27</v>
      </c>
      <c r="P5" s="76">
        <v>340.33</v>
      </c>
      <c r="Q5" s="76">
        <v>329.95</v>
      </c>
      <c r="R5" s="77">
        <v>328.756</v>
      </c>
    </row>
    <row r="6" spans="1:18" ht="32.25" thickBot="1">
      <c r="A6" s="50">
        <v>2</v>
      </c>
      <c r="B6" s="16" t="s">
        <v>59</v>
      </c>
      <c r="C6" s="20" t="s">
        <v>34</v>
      </c>
      <c r="D6" s="20"/>
      <c r="E6" s="20"/>
      <c r="F6" s="20">
        <v>108.73</v>
      </c>
      <c r="G6" s="20">
        <v>109.76</v>
      </c>
      <c r="H6" s="20">
        <v>152.47</v>
      </c>
      <c r="I6" s="43">
        <v>161.52</v>
      </c>
      <c r="J6" s="43">
        <v>170.41</v>
      </c>
      <c r="K6" s="43">
        <v>167.78</v>
      </c>
      <c r="L6" s="43">
        <v>175.65</v>
      </c>
      <c r="M6" s="43">
        <v>173.39</v>
      </c>
      <c r="N6" s="43">
        <v>175.08</v>
      </c>
      <c r="O6" s="43">
        <v>175.32</v>
      </c>
      <c r="P6" s="43">
        <v>175.64</v>
      </c>
      <c r="Q6" s="43">
        <v>179.12</v>
      </c>
      <c r="R6" s="22">
        <v>178.478</v>
      </c>
    </row>
    <row r="7" spans="1:18" ht="63.75" thickBot="1">
      <c r="A7" s="32">
        <v>3</v>
      </c>
      <c r="B7" s="16" t="s">
        <v>60</v>
      </c>
      <c r="C7" s="20" t="s">
        <v>34</v>
      </c>
      <c r="D7" s="51"/>
      <c r="E7" s="51"/>
      <c r="F7" s="51">
        <v>110.652</v>
      </c>
      <c r="G7" s="51">
        <v>113.57</v>
      </c>
      <c r="H7" s="51">
        <v>169.364</v>
      </c>
      <c r="I7" s="52">
        <v>166.865</v>
      </c>
      <c r="J7" s="52">
        <v>167.66</v>
      </c>
      <c r="K7" s="52">
        <v>166.37</v>
      </c>
      <c r="L7" s="52">
        <v>151.87</v>
      </c>
      <c r="M7" s="52">
        <v>159.76</v>
      </c>
      <c r="N7" s="52">
        <v>160.48</v>
      </c>
      <c r="O7" s="52">
        <v>163.95</v>
      </c>
      <c r="P7" s="52">
        <v>164.698</v>
      </c>
      <c r="Q7" s="52">
        <v>150.834</v>
      </c>
      <c r="R7" s="53">
        <v>150.278</v>
      </c>
    </row>
    <row r="8" spans="1:18" ht="15.75">
      <c r="A8" s="14"/>
      <c r="B8" s="49" t="s">
        <v>18</v>
      </c>
      <c r="C8" s="37"/>
      <c r="D8" s="37"/>
      <c r="E8" s="37"/>
      <c r="F8" s="37"/>
      <c r="G8" s="37"/>
      <c r="H8" s="37"/>
      <c r="I8" s="37"/>
      <c r="J8" s="37"/>
      <c r="K8" s="37"/>
      <c r="L8" s="37"/>
      <c r="M8" s="37"/>
      <c r="N8" s="37"/>
      <c r="O8" s="37"/>
      <c r="P8" s="37"/>
      <c r="Q8" s="37"/>
      <c r="R8" s="37"/>
    </row>
    <row r="9" spans="1:18" ht="15.75">
      <c r="A9" s="37"/>
      <c r="B9" s="143" t="s">
        <v>61</v>
      </c>
      <c r="C9" s="143"/>
      <c r="D9" s="143"/>
      <c r="E9" s="143"/>
      <c r="F9" s="143"/>
      <c r="G9" s="143"/>
      <c r="H9" s="143"/>
      <c r="I9" s="143"/>
      <c r="J9" s="143"/>
      <c r="K9" s="143"/>
      <c r="L9" s="143"/>
      <c r="M9" s="143"/>
      <c r="N9" s="143"/>
      <c r="O9" s="143"/>
      <c r="P9" s="143"/>
      <c r="Q9" s="143"/>
      <c r="R9" s="143"/>
    </row>
  </sheetData>
  <sheetProtection/>
  <mergeCells count="3">
    <mergeCell ref="B1:R1"/>
    <mergeCell ref="B3:R3"/>
    <mergeCell ref="B9:R9"/>
  </mergeCells>
  <printOptions/>
  <pageMargins left="0.3125" right="0.4166666666666667"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12"/>
  <sheetViews>
    <sheetView view="pageLayout" workbookViewId="0" topLeftCell="A1">
      <selection activeCell="F8" sqref="F8"/>
    </sheetView>
  </sheetViews>
  <sheetFormatPr defaultColWidth="9.140625" defaultRowHeight="15"/>
  <cols>
    <col min="1" max="1" width="4.7109375" style="0" customWidth="1"/>
    <col min="2" max="2" width="22.7109375" style="0" customWidth="1"/>
    <col min="4" max="4" width="6.28125" style="0" customWidth="1"/>
    <col min="5" max="10" width="6.140625" style="0" customWidth="1"/>
    <col min="11" max="11" width="7.57421875" style="0" customWidth="1"/>
    <col min="12" max="18" width="6.140625" style="0" customWidth="1"/>
  </cols>
  <sheetData>
    <row r="1" spans="1:18" ht="18.75">
      <c r="A1" s="37"/>
      <c r="B1" s="144" t="s">
        <v>173</v>
      </c>
      <c r="C1" s="144"/>
      <c r="D1" s="144"/>
      <c r="E1" s="144"/>
      <c r="F1" s="144"/>
      <c r="G1" s="144"/>
      <c r="H1" s="144"/>
      <c r="I1" s="144"/>
      <c r="J1" s="144"/>
      <c r="K1" s="144"/>
      <c r="L1" s="144"/>
      <c r="M1" s="144"/>
      <c r="N1" s="144"/>
      <c r="O1" s="144"/>
      <c r="P1" s="144"/>
      <c r="Q1" s="144"/>
      <c r="R1" s="144"/>
    </row>
    <row r="2" spans="1:18" ht="15">
      <c r="A2" s="37"/>
      <c r="B2" s="12"/>
      <c r="C2" s="37"/>
      <c r="D2" s="37"/>
      <c r="E2" s="37"/>
      <c r="F2" s="37"/>
      <c r="G2" s="37"/>
      <c r="H2" s="37"/>
      <c r="I2" s="37"/>
      <c r="J2" s="37"/>
      <c r="K2" s="37"/>
      <c r="L2" s="37"/>
      <c r="M2" s="37"/>
      <c r="N2" s="37"/>
      <c r="O2" s="37"/>
      <c r="P2" s="37"/>
      <c r="Q2" s="37"/>
      <c r="R2" s="37"/>
    </row>
    <row r="3" spans="1:18" ht="16.5" thickBot="1">
      <c r="A3" s="37"/>
      <c r="B3" s="44"/>
      <c r="C3" s="37"/>
      <c r="D3" s="37"/>
      <c r="E3" s="37"/>
      <c r="F3" s="37"/>
      <c r="G3" s="37"/>
      <c r="H3" s="37"/>
      <c r="I3" s="37"/>
      <c r="J3" s="37"/>
      <c r="K3" s="37"/>
      <c r="L3" s="37"/>
      <c r="M3" s="37"/>
      <c r="N3" s="37"/>
      <c r="O3" s="37"/>
      <c r="P3" s="37"/>
      <c r="Q3" s="37"/>
      <c r="R3" s="37"/>
    </row>
    <row r="4" spans="1:18" ht="16.5" thickBot="1">
      <c r="A4" s="33"/>
      <c r="B4" s="30"/>
      <c r="C4" s="145"/>
      <c r="D4" s="146"/>
      <c r="E4" s="146"/>
      <c r="F4" s="146"/>
      <c r="G4" s="146"/>
      <c r="H4" s="146"/>
      <c r="I4" s="146"/>
      <c r="J4" s="146"/>
      <c r="K4" s="146"/>
      <c r="L4" s="146"/>
      <c r="M4" s="146"/>
      <c r="N4" s="146"/>
      <c r="O4" s="146"/>
      <c r="P4" s="146"/>
      <c r="Q4" s="146"/>
      <c r="R4" s="147"/>
    </row>
    <row r="5" spans="1:18" ht="16.5" thickBot="1">
      <c r="A5" s="34"/>
      <c r="B5" s="19"/>
      <c r="C5" s="17" t="s">
        <v>12</v>
      </c>
      <c r="D5" s="73">
        <v>1990</v>
      </c>
      <c r="E5" s="73">
        <v>1995</v>
      </c>
      <c r="F5" s="73">
        <v>2000</v>
      </c>
      <c r="G5" s="73">
        <v>2001</v>
      </c>
      <c r="H5" s="73">
        <v>2002</v>
      </c>
      <c r="I5" s="73">
        <v>2003</v>
      </c>
      <c r="J5" s="73">
        <v>2004</v>
      </c>
      <c r="K5" s="73">
        <v>2005</v>
      </c>
      <c r="L5" s="73">
        <v>2006</v>
      </c>
      <c r="M5" s="73">
        <v>2007</v>
      </c>
      <c r="N5" s="73">
        <v>2008</v>
      </c>
      <c r="O5" s="73">
        <v>2009</v>
      </c>
      <c r="P5" s="73">
        <v>2010</v>
      </c>
      <c r="Q5" s="73">
        <v>2011</v>
      </c>
      <c r="R5" s="73">
        <v>2012</v>
      </c>
    </row>
    <row r="6" spans="1:18" ht="32.25" thickBot="1">
      <c r="A6" s="31">
        <v>1</v>
      </c>
      <c r="B6" s="19" t="s">
        <v>62</v>
      </c>
      <c r="C6" s="17" t="s">
        <v>63</v>
      </c>
      <c r="D6" s="18"/>
      <c r="E6" s="18"/>
      <c r="F6" s="21">
        <v>3.781</v>
      </c>
      <c r="G6" s="21">
        <v>3.798</v>
      </c>
      <c r="H6" s="21">
        <v>3.828</v>
      </c>
      <c r="I6" s="21">
        <v>3.833</v>
      </c>
      <c r="J6" s="21">
        <v>3.843</v>
      </c>
      <c r="K6" s="78">
        <v>3.843</v>
      </c>
      <c r="L6" s="78">
        <v>3.843</v>
      </c>
      <c r="M6" s="78">
        <v>3.843</v>
      </c>
      <c r="N6" s="78">
        <v>3.842</v>
      </c>
      <c r="O6" s="78">
        <v>3.843</v>
      </c>
      <c r="P6" s="78">
        <v>3.843</v>
      </c>
      <c r="Q6" s="78">
        <v>3.839</v>
      </c>
      <c r="R6" s="78">
        <v>3.839</v>
      </c>
    </row>
    <row r="7" spans="1:18" ht="50.25" customHeight="1" thickBot="1">
      <c r="A7" s="31">
        <v>2</v>
      </c>
      <c r="B7" s="19" t="s">
        <v>64</v>
      </c>
      <c r="C7" s="17" t="s">
        <v>65</v>
      </c>
      <c r="D7" s="18"/>
      <c r="E7" s="18"/>
      <c r="F7" s="79">
        <f>SUM(410.655*3.5)/1000</f>
        <v>1.4372925</v>
      </c>
      <c r="G7" s="79">
        <f>SUM(429.398*3.5)/1000</f>
        <v>1.502893</v>
      </c>
      <c r="H7" s="79">
        <f>SUM(448.14*3.5)/1000</f>
        <v>1.56849</v>
      </c>
      <c r="I7" s="79">
        <f>SUM(466.882*3.5)/1000</f>
        <v>1.634087</v>
      </c>
      <c r="J7" s="79">
        <f>SUM(485.625*3.5)/1000</f>
        <v>1.6996875</v>
      </c>
      <c r="K7" s="79">
        <f>SUM(521.106*3.5)/1000</f>
        <v>1.823871</v>
      </c>
      <c r="L7" s="79">
        <f>SUM(526.165*3.5)/1000</f>
        <v>1.8415774999999999</v>
      </c>
      <c r="M7" s="79">
        <f>SUM(531.922*3.5)/1000</f>
        <v>1.8617270000000001</v>
      </c>
      <c r="N7" s="79">
        <f>SUM(541.839*3.5)/1000</f>
        <v>1.8964365000000003</v>
      </c>
      <c r="O7" s="79">
        <f>SUM(573.762*3.5)/1000</f>
        <v>2.008167</v>
      </c>
      <c r="P7" s="79">
        <f>SUM(595.21*3.5)/1000</f>
        <v>2.083235</v>
      </c>
      <c r="Q7" s="79">
        <f>SUM(628.452*3.5)/1000</f>
        <v>2.199582</v>
      </c>
      <c r="R7" s="79">
        <f>SUM(641.269*3.5)/1000</f>
        <v>2.2444414999999998</v>
      </c>
    </row>
    <row r="8" spans="1:18" ht="63.75" thickBot="1">
      <c r="A8" s="31">
        <v>3</v>
      </c>
      <c r="B8" s="54" t="s">
        <v>66</v>
      </c>
      <c r="C8" s="36" t="s">
        <v>67</v>
      </c>
      <c r="D8" s="27"/>
      <c r="E8" s="27"/>
      <c r="F8" s="28">
        <f aca="true" t="shared" si="0" ref="F8:K8">SUM(F7/F6)*100</f>
        <v>38.01355461518117</v>
      </c>
      <c r="G8" s="28">
        <f t="shared" si="0"/>
        <v>39.57064244339126</v>
      </c>
      <c r="H8" s="28">
        <f t="shared" si="0"/>
        <v>40.974137931034484</v>
      </c>
      <c r="I8" s="28">
        <f t="shared" si="0"/>
        <v>42.63206365770937</v>
      </c>
      <c r="J8" s="28">
        <f t="shared" si="0"/>
        <v>44.228142076502735</v>
      </c>
      <c r="K8" s="28">
        <f t="shared" si="0"/>
        <v>47.45956284153006</v>
      </c>
      <c r="L8" s="28">
        <f aca="true" t="shared" si="1" ref="L8:R8">SUM(L7/L6)*100</f>
        <v>47.92030965391621</v>
      </c>
      <c r="M8" s="28">
        <f t="shared" si="1"/>
        <v>48.44462659380693</v>
      </c>
      <c r="N8" s="28">
        <f t="shared" si="1"/>
        <v>49.3606585111921</v>
      </c>
      <c r="O8" s="28">
        <f t="shared" si="1"/>
        <v>52.2551912568306</v>
      </c>
      <c r="P8" s="28">
        <f t="shared" si="1"/>
        <v>54.20856102003644</v>
      </c>
      <c r="Q8" s="28">
        <f t="shared" si="1"/>
        <v>57.295702005730654</v>
      </c>
      <c r="R8" s="28">
        <f t="shared" si="1"/>
        <v>58.464222453763995</v>
      </c>
    </row>
    <row r="9" spans="1:18" ht="15.75">
      <c r="A9" s="37"/>
      <c r="B9" s="148" t="s">
        <v>18</v>
      </c>
      <c r="C9" s="149"/>
      <c r="D9" s="149"/>
      <c r="E9" s="149"/>
      <c r="F9" s="149"/>
      <c r="G9" s="149"/>
      <c r="H9" s="149"/>
      <c r="I9" s="149"/>
      <c r="J9" s="149"/>
      <c r="K9" s="149"/>
      <c r="L9" s="149"/>
      <c r="M9" s="149"/>
      <c r="N9" s="149"/>
      <c r="O9" s="149"/>
      <c r="P9" s="149"/>
      <c r="Q9" s="149"/>
      <c r="R9" s="149"/>
    </row>
    <row r="10" spans="1:18" ht="15.75">
      <c r="A10" s="37"/>
      <c r="B10" s="149" t="s">
        <v>56</v>
      </c>
      <c r="C10" s="149"/>
      <c r="D10" s="149"/>
      <c r="E10" s="149"/>
      <c r="F10" s="149"/>
      <c r="G10" s="149"/>
      <c r="H10" s="149"/>
      <c r="I10" s="149"/>
      <c r="J10" s="149"/>
      <c r="K10" s="149"/>
      <c r="L10" s="149"/>
      <c r="M10" s="149"/>
      <c r="N10" s="149"/>
      <c r="O10" s="149"/>
      <c r="P10" s="149"/>
      <c r="Q10" s="149"/>
      <c r="R10" s="149"/>
    </row>
    <row r="11" spans="2:18" ht="15.75">
      <c r="B11" s="150" t="s">
        <v>166</v>
      </c>
      <c r="C11" s="149"/>
      <c r="D11" s="149"/>
      <c r="E11" s="149"/>
      <c r="F11" s="149"/>
      <c r="G11" s="149"/>
      <c r="H11" s="149"/>
      <c r="I11" s="149"/>
      <c r="J11" s="149"/>
      <c r="K11" s="149"/>
      <c r="L11" s="149"/>
      <c r="M11" s="149"/>
      <c r="N11" s="149"/>
      <c r="O11" s="149"/>
      <c r="P11" s="149"/>
      <c r="Q11" s="149"/>
      <c r="R11" s="149"/>
    </row>
    <row r="12" spans="2:18" ht="15.75">
      <c r="B12" s="150" t="s">
        <v>167</v>
      </c>
      <c r="C12" s="149"/>
      <c r="D12" s="149"/>
      <c r="E12" s="149"/>
      <c r="F12" s="149"/>
      <c r="G12" s="149"/>
      <c r="H12" s="149"/>
      <c r="I12" s="149"/>
      <c r="J12" s="149"/>
      <c r="K12" s="149"/>
      <c r="L12" s="149"/>
      <c r="M12" s="149"/>
      <c r="N12" s="149"/>
      <c r="O12" s="149"/>
      <c r="P12" s="149"/>
      <c r="Q12" s="149"/>
      <c r="R12" s="149"/>
    </row>
  </sheetData>
  <sheetProtection/>
  <mergeCells count="6">
    <mergeCell ref="B1:R1"/>
    <mergeCell ref="C4:R4"/>
    <mergeCell ref="B9:R9"/>
    <mergeCell ref="B10:R10"/>
    <mergeCell ref="B11:R11"/>
    <mergeCell ref="B12:R12"/>
  </mergeCells>
  <printOptions/>
  <pageMargins left="0.3645833333333333" right="0.4947916666666667"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51"/>
  <sheetViews>
    <sheetView zoomScale="80" zoomScaleNormal="80" zoomScalePageLayoutView="0" workbookViewId="0" topLeftCell="A1">
      <selection activeCell="A1" sqref="A1:Q1"/>
    </sheetView>
  </sheetViews>
  <sheetFormatPr defaultColWidth="9.140625" defaultRowHeight="15"/>
  <cols>
    <col min="1" max="1" width="35.7109375" style="0" customWidth="1"/>
    <col min="2" max="2" width="15.7109375" style="0" customWidth="1"/>
  </cols>
  <sheetData>
    <row r="1" spans="1:17" ht="18.75">
      <c r="A1" s="151" t="s">
        <v>68</v>
      </c>
      <c r="B1" s="151"/>
      <c r="C1" s="151"/>
      <c r="D1" s="151"/>
      <c r="E1" s="151"/>
      <c r="F1" s="151"/>
      <c r="G1" s="151"/>
      <c r="H1" s="151"/>
      <c r="I1" s="151"/>
      <c r="J1" s="151"/>
      <c r="K1" s="151"/>
      <c r="L1" s="151"/>
      <c r="M1" s="151"/>
      <c r="N1" s="151"/>
      <c r="O1" s="151"/>
      <c r="P1" s="151"/>
      <c r="Q1" s="151"/>
    </row>
    <row r="2" spans="1:17" ht="15">
      <c r="A2" s="12"/>
      <c r="B2" s="37"/>
      <c r="C2" s="37"/>
      <c r="D2" s="37"/>
      <c r="E2" s="37"/>
      <c r="F2" s="37"/>
      <c r="G2" s="37"/>
      <c r="H2" s="37"/>
      <c r="I2" s="37"/>
      <c r="J2" s="37"/>
      <c r="K2" s="37"/>
      <c r="L2" s="37"/>
      <c r="M2" s="37"/>
      <c r="N2" s="37"/>
      <c r="O2" s="37"/>
      <c r="P2" s="37"/>
      <c r="Q2" s="37"/>
    </row>
    <row r="3" spans="1:17" ht="16.5" thickBot="1">
      <c r="A3" s="44"/>
      <c r="B3" s="37"/>
      <c r="C3" s="37"/>
      <c r="D3" s="37"/>
      <c r="E3" s="37"/>
      <c r="F3" s="37"/>
      <c r="G3" s="37"/>
      <c r="H3" s="37"/>
      <c r="I3" s="37"/>
      <c r="J3" s="37"/>
      <c r="K3" s="37"/>
      <c r="L3" s="37"/>
      <c r="M3" s="37"/>
      <c r="N3" s="37"/>
      <c r="O3" s="37"/>
      <c r="P3" s="37"/>
      <c r="Q3" s="37"/>
    </row>
    <row r="4" spans="1:17" ht="16.5" thickBot="1">
      <c r="A4" s="30" t="s">
        <v>69</v>
      </c>
      <c r="B4" s="145"/>
      <c r="C4" s="146"/>
      <c r="D4" s="146"/>
      <c r="E4" s="146"/>
      <c r="F4" s="146"/>
      <c r="G4" s="146"/>
      <c r="H4" s="146"/>
      <c r="I4" s="146"/>
      <c r="J4" s="146"/>
      <c r="K4" s="146"/>
      <c r="L4" s="146"/>
      <c r="M4" s="146"/>
      <c r="N4" s="146"/>
      <c r="O4" s="146"/>
      <c r="P4" s="146"/>
      <c r="Q4" s="147"/>
    </row>
    <row r="5" spans="1:17" ht="16.5" thickBot="1">
      <c r="A5" s="19"/>
      <c r="B5" s="17" t="s">
        <v>12</v>
      </c>
      <c r="C5" s="17">
        <v>1990</v>
      </c>
      <c r="D5" s="17">
        <v>1995</v>
      </c>
      <c r="E5" s="17">
        <v>2000</v>
      </c>
      <c r="F5" s="17">
        <v>2001</v>
      </c>
      <c r="G5" s="17">
        <v>2002</v>
      </c>
      <c r="H5" s="17">
        <v>2003</v>
      </c>
      <c r="I5" s="17">
        <v>2004</v>
      </c>
      <c r="J5" s="17">
        <v>2005</v>
      </c>
      <c r="K5" s="17">
        <v>2006</v>
      </c>
      <c r="L5" s="17">
        <v>2007</v>
      </c>
      <c r="M5" s="17">
        <v>2008</v>
      </c>
      <c r="N5" s="17">
        <v>2009</v>
      </c>
      <c r="O5" s="17">
        <v>2010</v>
      </c>
      <c r="P5" s="17">
        <v>2011</v>
      </c>
      <c r="Q5" s="17">
        <v>2012</v>
      </c>
    </row>
    <row r="6" spans="1:17" ht="16.5" thickBot="1">
      <c r="A6" s="19"/>
      <c r="B6" s="152" t="s">
        <v>70</v>
      </c>
      <c r="C6" s="153"/>
      <c r="D6" s="153"/>
      <c r="E6" s="153"/>
      <c r="F6" s="153"/>
      <c r="G6" s="153"/>
      <c r="H6" s="153"/>
      <c r="I6" s="153"/>
      <c r="J6" s="153"/>
      <c r="K6" s="153"/>
      <c r="L6" s="153"/>
      <c r="M6" s="153"/>
      <c r="N6" s="153"/>
      <c r="O6" s="153"/>
      <c r="P6" s="153"/>
      <c r="Q6" s="154"/>
    </row>
    <row r="7" spans="1:17" ht="48" thickBot="1">
      <c r="A7" s="19" t="s">
        <v>71</v>
      </c>
      <c r="B7" s="17"/>
      <c r="C7" s="18"/>
      <c r="D7" s="18"/>
      <c r="E7" s="18"/>
      <c r="F7" s="18"/>
      <c r="G7" s="18"/>
      <c r="H7" s="18"/>
      <c r="I7" s="18"/>
      <c r="J7" s="18"/>
      <c r="K7" s="18"/>
      <c r="L7" s="18"/>
      <c r="M7" s="18"/>
      <c r="N7" s="18"/>
      <c r="O7" s="18"/>
      <c r="P7" s="18"/>
      <c r="Q7" s="18"/>
    </row>
    <row r="8" spans="1:17" ht="16.5" thickBot="1">
      <c r="A8" s="19" t="s">
        <v>72</v>
      </c>
      <c r="B8" s="17" t="s">
        <v>73</v>
      </c>
      <c r="C8" s="18"/>
      <c r="D8" s="18"/>
      <c r="E8" s="18"/>
      <c r="F8" s="18"/>
      <c r="G8" s="18"/>
      <c r="H8" s="18"/>
      <c r="I8" s="18"/>
      <c r="J8" s="18"/>
      <c r="K8" s="18"/>
      <c r="L8" s="18"/>
      <c r="M8" s="18"/>
      <c r="N8" s="18"/>
      <c r="O8" s="18"/>
      <c r="P8" s="18"/>
      <c r="Q8" s="18"/>
    </row>
    <row r="9" spans="1:17" ht="16.5" thickBot="1">
      <c r="A9" s="19" t="s">
        <v>74</v>
      </c>
      <c r="B9" s="17" t="s">
        <v>73</v>
      </c>
      <c r="C9" s="18"/>
      <c r="D9" s="18"/>
      <c r="E9" s="18"/>
      <c r="F9" s="18"/>
      <c r="G9" s="18"/>
      <c r="H9" s="18"/>
      <c r="I9" s="18"/>
      <c r="J9" s="18"/>
      <c r="K9" s="18"/>
      <c r="L9" s="18"/>
      <c r="M9" s="18"/>
      <c r="N9" s="18"/>
      <c r="O9" s="18"/>
      <c r="P9" s="18"/>
      <c r="Q9" s="18"/>
    </row>
    <row r="10" spans="1:17" ht="16.5" thickBot="1">
      <c r="A10" s="19" t="s">
        <v>75</v>
      </c>
      <c r="B10" s="55" t="s">
        <v>76</v>
      </c>
      <c r="C10" s="18"/>
      <c r="D10" s="18"/>
      <c r="E10" s="18"/>
      <c r="F10" s="18"/>
      <c r="G10" s="18"/>
      <c r="H10" s="18"/>
      <c r="I10" s="18"/>
      <c r="J10" s="18"/>
      <c r="K10" s="18"/>
      <c r="L10" s="18"/>
      <c r="M10" s="18"/>
      <c r="N10" s="18"/>
      <c r="O10" s="18"/>
      <c r="P10" s="18"/>
      <c r="Q10" s="18"/>
    </row>
    <row r="11" spans="1:17" ht="16.5" thickBot="1">
      <c r="A11" s="19" t="s">
        <v>77</v>
      </c>
      <c r="B11" s="55" t="s">
        <v>78</v>
      </c>
      <c r="C11" s="18"/>
      <c r="D11" s="18"/>
      <c r="E11" s="18"/>
      <c r="F11" s="18"/>
      <c r="G11" s="18"/>
      <c r="H11" s="18"/>
      <c r="I11" s="18"/>
      <c r="J11" s="18"/>
      <c r="K11" s="18"/>
      <c r="L11" s="18"/>
      <c r="M11" s="18"/>
      <c r="N11" s="18"/>
      <c r="O11" s="18"/>
      <c r="P11" s="18"/>
      <c r="Q11" s="18"/>
    </row>
    <row r="12" spans="1:17" ht="16.5" thickBot="1">
      <c r="A12" s="19" t="s">
        <v>79</v>
      </c>
      <c r="B12" s="55" t="s">
        <v>76</v>
      </c>
      <c r="C12" s="18"/>
      <c r="D12" s="18"/>
      <c r="E12" s="18"/>
      <c r="F12" s="18"/>
      <c r="G12" s="18"/>
      <c r="H12" s="18"/>
      <c r="I12" s="18"/>
      <c r="J12" s="18"/>
      <c r="K12" s="18"/>
      <c r="L12" s="18"/>
      <c r="M12" s="18"/>
      <c r="N12" s="18"/>
      <c r="O12" s="18"/>
      <c r="P12" s="18"/>
      <c r="Q12" s="18"/>
    </row>
    <row r="13" spans="1:17" ht="16.5" thickBot="1">
      <c r="A13" s="19" t="s">
        <v>80</v>
      </c>
      <c r="B13" s="55" t="s">
        <v>78</v>
      </c>
      <c r="C13" s="18"/>
      <c r="D13" s="18"/>
      <c r="E13" s="18"/>
      <c r="F13" s="18"/>
      <c r="G13" s="18"/>
      <c r="H13" s="18"/>
      <c r="I13" s="18"/>
      <c r="J13" s="18"/>
      <c r="K13" s="18"/>
      <c r="L13" s="18"/>
      <c r="M13" s="18"/>
      <c r="N13" s="18"/>
      <c r="O13" s="18"/>
      <c r="P13" s="18"/>
      <c r="Q13" s="18"/>
    </row>
    <row r="14" spans="1:17" ht="16.5" thickBot="1">
      <c r="A14" s="19" t="s">
        <v>81</v>
      </c>
      <c r="B14" s="55" t="s">
        <v>82</v>
      </c>
      <c r="C14" s="18"/>
      <c r="D14" s="18"/>
      <c r="E14" s="18"/>
      <c r="F14" s="18"/>
      <c r="G14" s="18"/>
      <c r="H14" s="18"/>
      <c r="I14" s="18"/>
      <c r="J14" s="18"/>
      <c r="K14" s="18"/>
      <c r="L14" s="18"/>
      <c r="M14" s="18"/>
      <c r="N14" s="18"/>
      <c r="O14" s="18"/>
      <c r="P14" s="18"/>
      <c r="Q14" s="18"/>
    </row>
    <row r="15" spans="1:17" ht="16.5" thickBot="1">
      <c r="A15" s="19" t="s">
        <v>83</v>
      </c>
      <c r="B15" s="55" t="s">
        <v>82</v>
      </c>
      <c r="C15" s="18"/>
      <c r="D15" s="18"/>
      <c r="E15" s="18"/>
      <c r="F15" s="18"/>
      <c r="G15" s="18"/>
      <c r="H15" s="18"/>
      <c r="I15" s="18"/>
      <c r="J15" s="18"/>
      <c r="K15" s="18"/>
      <c r="L15" s="18"/>
      <c r="M15" s="18"/>
      <c r="N15" s="18"/>
      <c r="O15" s="18"/>
      <c r="P15" s="18"/>
      <c r="Q15" s="18"/>
    </row>
    <row r="16" spans="1:17" ht="16.5" thickBot="1">
      <c r="A16" s="19" t="s">
        <v>84</v>
      </c>
      <c r="B16" s="55" t="s">
        <v>82</v>
      </c>
      <c r="C16" s="18"/>
      <c r="D16" s="18"/>
      <c r="E16" s="18"/>
      <c r="F16" s="18"/>
      <c r="G16" s="18"/>
      <c r="H16" s="18"/>
      <c r="I16" s="18"/>
      <c r="J16" s="18"/>
      <c r="K16" s="18"/>
      <c r="L16" s="18"/>
      <c r="M16" s="18"/>
      <c r="N16" s="18"/>
      <c r="O16" s="18"/>
      <c r="P16" s="18"/>
      <c r="Q16" s="18"/>
    </row>
    <row r="17" spans="1:17" ht="16.5" thickBot="1">
      <c r="A17" s="19" t="s">
        <v>85</v>
      </c>
      <c r="B17" s="55" t="s">
        <v>82</v>
      </c>
      <c r="C17" s="18"/>
      <c r="D17" s="18"/>
      <c r="E17" s="18"/>
      <c r="F17" s="18"/>
      <c r="G17" s="18"/>
      <c r="H17" s="18"/>
      <c r="I17" s="18"/>
      <c r="J17" s="18"/>
      <c r="K17" s="18"/>
      <c r="L17" s="18"/>
      <c r="M17" s="18"/>
      <c r="N17" s="18"/>
      <c r="O17" s="18"/>
      <c r="P17" s="18"/>
      <c r="Q17" s="18"/>
    </row>
    <row r="18" spans="1:17" ht="16.5" thickBot="1">
      <c r="A18" s="19" t="s">
        <v>86</v>
      </c>
      <c r="B18" s="55" t="s">
        <v>82</v>
      </c>
      <c r="C18" s="18"/>
      <c r="D18" s="18"/>
      <c r="E18" s="18"/>
      <c r="F18" s="18"/>
      <c r="G18" s="18"/>
      <c r="H18" s="18"/>
      <c r="I18" s="18"/>
      <c r="J18" s="18"/>
      <c r="K18" s="18"/>
      <c r="L18" s="18"/>
      <c r="M18" s="18"/>
      <c r="N18" s="18"/>
      <c r="O18" s="18"/>
      <c r="P18" s="18"/>
      <c r="Q18" s="18"/>
    </row>
    <row r="19" spans="1:17" ht="16.5" thickBot="1">
      <c r="A19" s="19" t="s">
        <v>87</v>
      </c>
      <c r="B19" s="55" t="s">
        <v>82</v>
      </c>
      <c r="C19" s="18"/>
      <c r="D19" s="18"/>
      <c r="E19" s="18"/>
      <c r="F19" s="18"/>
      <c r="G19" s="18"/>
      <c r="H19" s="18"/>
      <c r="I19" s="18"/>
      <c r="J19" s="18"/>
      <c r="K19" s="18"/>
      <c r="L19" s="18"/>
      <c r="M19" s="18"/>
      <c r="N19" s="18"/>
      <c r="O19" s="18"/>
      <c r="P19" s="18"/>
      <c r="Q19" s="18"/>
    </row>
    <row r="20" spans="1:17" ht="16.5" thickBot="1">
      <c r="A20" s="19" t="s">
        <v>88</v>
      </c>
      <c r="B20" s="55" t="s">
        <v>82</v>
      </c>
      <c r="C20" s="18"/>
      <c r="D20" s="18"/>
      <c r="E20" s="18"/>
      <c r="F20" s="18"/>
      <c r="G20" s="18"/>
      <c r="H20" s="18"/>
      <c r="I20" s="18"/>
      <c r="J20" s="18"/>
      <c r="K20" s="18"/>
      <c r="L20" s="18"/>
      <c r="M20" s="18"/>
      <c r="N20" s="18"/>
      <c r="O20" s="18"/>
      <c r="P20" s="18"/>
      <c r="Q20" s="18"/>
    </row>
    <row r="21" spans="1:17" ht="16.5" thickBot="1">
      <c r="A21" s="19" t="s">
        <v>89</v>
      </c>
      <c r="B21" s="55" t="s">
        <v>82</v>
      </c>
      <c r="C21" s="18"/>
      <c r="D21" s="18"/>
      <c r="E21" s="18"/>
      <c r="F21" s="18"/>
      <c r="G21" s="18"/>
      <c r="H21" s="18"/>
      <c r="I21" s="18"/>
      <c r="J21" s="18"/>
      <c r="K21" s="18"/>
      <c r="L21" s="18"/>
      <c r="M21" s="18"/>
      <c r="N21" s="18"/>
      <c r="O21" s="18"/>
      <c r="P21" s="18"/>
      <c r="Q21" s="18"/>
    </row>
    <row r="22" spans="1:17" ht="16.5" thickBot="1">
      <c r="A22" s="19" t="s">
        <v>90</v>
      </c>
      <c r="B22" s="55" t="s">
        <v>82</v>
      </c>
      <c r="C22" s="18"/>
      <c r="D22" s="18"/>
      <c r="E22" s="18"/>
      <c r="F22" s="18"/>
      <c r="G22" s="18"/>
      <c r="H22" s="18"/>
      <c r="I22" s="18"/>
      <c r="J22" s="18"/>
      <c r="K22" s="18"/>
      <c r="L22" s="18"/>
      <c r="M22" s="18"/>
      <c r="N22" s="18"/>
      <c r="O22" s="18"/>
      <c r="P22" s="18"/>
      <c r="Q22" s="18"/>
    </row>
    <row r="23" spans="1:17" ht="16.5" thickBot="1">
      <c r="A23" s="19" t="s">
        <v>91</v>
      </c>
      <c r="B23" s="55" t="s">
        <v>82</v>
      </c>
      <c r="C23" s="18"/>
      <c r="D23" s="18"/>
      <c r="E23" s="18"/>
      <c r="F23" s="18"/>
      <c r="G23" s="18"/>
      <c r="H23" s="18"/>
      <c r="I23" s="18"/>
      <c r="J23" s="18"/>
      <c r="K23" s="18"/>
      <c r="L23" s="18"/>
      <c r="M23" s="18"/>
      <c r="N23" s="18"/>
      <c r="O23" s="18"/>
      <c r="P23" s="18"/>
      <c r="Q23" s="18"/>
    </row>
    <row r="24" spans="1:17" ht="16.5" thickBot="1">
      <c r="A24" s="19" t="s">
        <v>92</v>
      </c>
      <c r="B24" s="55" t="s">
        <v>82</v>
      </c>
      <c r="C24" s="18"/>
      <c r="D24" s="18"/>
      <c r="E24" s="18"/>
      <c r="F24" s="18"/>
      <c r="G24" s="18"/>
      <c r="H24" s="18"/>
      <c r="I24" s="18"/>
      <c r="J24" s="18"/>
      <c r="K24" s="18"/>
      <c r="L24" s="18"/>
      <c r="M24" s="18"/>
      <c r="N24" s="18"/>
      <c r="O24" s="18"/>
      <c r="P24" s="18"/>
      <c r="Q24" s="18"/>
    </row>
    <row r="25" spans="1:17" ht="16.5" thickBot="1">
      <c r="A25" s="19" t="s">
        <v>93</v>
      </c>
      <c r="B25" s="55" t="s">
        <v>82</v>
      </c>
      <c r="C25" s="18"/>
      <c r="D25" s="18"/>
      <c r="E25" s="18"/>
      <c r="F25" s="18"/>
      <c r="G25" s="18"/>
      <c r="H25" s="18"/>
      <c r="I25" s="18"/>
      <c r="J25" s="18"/>
      <c r="K25" s="18"/>
      <c r="L25" s="18"/>
      <c r="M25" s="18"/>
      <c r="N25" s="18"/>
      <c r="O25" s="18"/>
      <c r="P25" s="18"/>
      <c r="Q25" s="18"/>
    </row>
    <row r="26" spans="1:17" ht="16.5" thickBot="1">
      <c r="A26" s="19" t="s">
        <v>94</v>
      </c>
      <c r="B26" s="55" t="s">
        <v>82</v>
      </c>
      <c r="C26" s="18"/>
      <c r="D26" s="18"/>
      <c r="E26" s="18"/>
      <c r="F26" s="18"/>
      <c r="G26" s="18"/>
      <c r="H26" s="18"/>
      <c r="I26" s="18"/>
      <c r="J26" s="18"/>
      <c r="K26" s="18"/>
      <c r="L26" s="18"/>
      <c r="M26" s="18"/>
      <c r="N26" s="18"/>
      <c r="O26" s="18"/>
      <c r="P26" s="18"/>
      <c r="Q26" s="18"/>
    </row>
    <row r="27" spans="1:17" ht="16.5" thickBot="1">
      <c r="A27" s="19" t="s">
        <v>95</v>
      </c>
      <c r="B27" s="55" t="s">
        <v>82</v>
      </c>
      <c r="C27" s="18"/>
      <c r="D27" s="18"/>
      <c r="E27" s="18"/>
      <c r="F27" s="18"/>
      <c r="G27" s="18"/>
      <c r="H27" s="18"/>
      <c r="I27" s="18"/>
      <c r="J27" s="18"/>
      <c r="K27" s="18"/>
      <c r="L27" s="18"/>
      <c r="M27" s="18"/>
      <c r="N27" s="18"/>
      <c r="O27" s="18"/>
      <c r="P27" s="18"/>
      <c r="Q27" s="18"/>
    </row>
    <row r="28" spans="1:17" ht="16.5" thickBot="1">
      <c r="A28" s="19" t="s">
        <v>96</v>
      </c>
      <c r="B28" s="55" t="s">
        <v>82</v>
      </c>
      <c r="C28" s="18"/>
      <c r="D28" s="18"/>
      <c r="E28" s="18"/>
      <c r="F28" s="18"/>
      <c r="G28" s="18"/>
      <c r="H28" s="18"/>
      <c r="I28" s="18"/>
      <c r="J28" s="18"/>
      <c r="K28" s="18"/>
      <c r="L28" s="18"/>
      <c r="M28" s="18"/>
      <c r="N28" s="18"/>
      <c r="O28" s="18"/>
      <c r="P28" s="18"/>
      <c r="Q28" s="18"/>
    </row>
    <row r="29" spans="1:17" ht="16.5" thickBot="1">
      <c r="A29" s="19" t="s">
        <v>97</v>
      </c>
      <c r="B29" s="55" t="s">
        <v>82</v>
      </c>
      <c r="C29" s="18"/>
      <c r="D29" s="18"/>
      <c r="E29" s="18"/>
      <c r="F29" s="18"/>
      <c r="G29" s="18"/>
      <c r="H29" s="18"/>
      <c r="I29" s="56"/>
      <c r="J29" s="18"/>
      <c r="K29" s="18"/>
      <c r="L29" s="18"/>
      <c r="M29" s="18"/>
      <c r="N29" s="18"/>
      <c r="O29" s="18"/>
      <c r="P29" s="18"/>
      <c r="Q29" s="18"/>
    </row>
    <row r="30" spans="1:17" ht="16.5" thickBot="1">
      <c r="A30" s="19" t="s">
        <v>98</v>
      </c>
      <c r="B30" s="55" t="s">
        <v>99</v>
      </c>
      <c r="C30" s="18"/>
      <c r="D30" s="18"/>
      <c r="E30" s="18"/>
      <c r="F30" s="18"/>
      <c r="G30" s="18"/>
      <c r="H30" s="18"/>
      <c r="I30" s="18"/>
      <c r="J30" s="18"/>
      <c r="K30" s="18"/>
      <c r="L30" s="18"/>
      <c r="M30" s="18"/>
      <c r="N30" s="18"/>
      <c r="O30" s="18"/>
      <c r="P30" s="18"/>
      <c r="Q30" s="18"/>
    </row>
    <row r="31" spans="1:17" ht="15.75" thickBot="1">
      <c r="A31" s="152" t="s">
        <v>100</v>
      </c>
      <c r="B31" s="153"/>
      <c r="C31" s="153"/>
      <c r="D31" s="153"/>
      <c r="E31" s="153"/>
      <c r="F31" s="153"/>
      <c r="G31" s="153"/>
      <c r="H31" s="153"/>
      <c r="I31" s="153"/>
      <c r="J31" s="153"/>
      <c r="K31" s="153"/>
      <c r="L31" s="153"/>
      <c r="M31" s="153"/>
      <c r="N31" s="153"/>
      <c r="O31" s="153"/>
      <c r="P31" s="153"/>
      <c r="Q31" s="154"/>
    </row>
    <row r="32" spans="1:17" ht="48" thickBot="1">
      <c r="A32" s="19" t="s">
        <v>71</v>
      </c>
      <c r="B32" s="17"/>
      <c r="C32" s="18"/>
      <c r="D32" s="18"/>
      <c r="E32" s="18"/>
      <c r="F32" s="18"/>
      <c r="G32" s="18"/>
      <c r="H32" s="18"/>
      <c r="I32" s="18"/>
      <c r="J32" s="18"/>
      <c r="K32" s="18"/>
      <c r="L32" s="18"/>
      <c r="M32" s="18"/>
      <c r="N32" s="18"/>
      <c r="O32" s="18"/>
      <c r="P32" s="18"/>
      <c r="Q32" s="18"/>
    </row>
    <row r="33" spans="1:17" ht="16.5" thickBot="1">
      <c r="A33" s="19" t="s">
        <v>72</v>
      </c>
      <c r="B33" s="17" t="s">
        <v>73</v>
      </c>
      <c r="C33" s="18"/>
      <c r="D33" s="18"/>
      <c r="E33" s="18"/>
      <c r="F33" s="18"/>
      <c r="G33" s="18"/>
      <c r="H33" s="18"/>
      <c r="I33" s="18"/>
      <c r="J33" s="18"/>
      <c r="K33" s="18"/>
      <c r="L33" s="18"/>
      <c r="M33" s="18"/>
      <c r="N33" s="18"/>
      <c r="O33" s="18"/>
      <c r="P33" s="18"/>
      <c r="Q33" s="18"/>
    </row>
    <row r="34" spans="1:17" ht="16.5" thickBot="1">
      <c r="A34" s="19" t="s">
        <v>74</v>
      </c>
      <c r="B34" s="17" t="s">
        <v>73</v>
      </c>
      <c r="C34" s="18"/>
      <c r="D34" s="18"/>
      <c r="E34" s="18"/>
      <c r="F34" s="18"/>
      <c r="G34" s="18"/>
      <c r="H34" s="18"/>
      <c r="I34" s="18"/>
      <c r="J34" s="18"/>
      <c r="K34" s="18"/>
      <c r="L34" s="18"/>
      <c r="M34" s="18"/>
      <c r="N34" s="18"/>
      <c r="O34" s="18"/>
      <c r="P34" s="18"/>
      <c r="Q34" s="18"/>
    </row>
    <row r="35" spans="1:17" ht="16.5" thickBot="1">
      <c r="A35" s="19" t="s">
        <v>85</v>
      </c>
      <c r="B35" s="55" t="s">
        <v>82</v>
      </c>
      <c r="C35" s="18"/>
      <c r="D35" s="18"/>
      <c r="E35" s="18"/>
      <c r="F35" s="18"/>
      <c r="G35" s="18"/>
      <c r="H35" s="18"/>
      <c r="I35" s="18"/>
      <c r="J35" s="18"/>
      <c r="K35" s="18"/>
      <c r="L35" s="18"/>
      <c r="M35" s="18"/>
      <c r="N35" s="18"/>
      <c r="O35" s="18"/>
      <c r="P35" s="18"/>
      <c r="Q35" s="18"/>
    </row>
    <row r="36" spans="1:17" ht="16.5" thickBot="1">
      <c r="A36" s="19" t="s">
        <v>86</v>
      </c>
      <c r="B36" s="55" t="s">
        <v>82</v>
      </c>
      <c r="C36" s="18"/>
      <c r="D36" s="18"/>
      <c r="E36" s="18"/>
      <c r="F36" s="18"/>
      <c r="G36" s="18"/>
      <c r="H36" s="18"/>
      <c r="I36" s="18"/>
      <c r="J36" s="18"/>
      <c r="K36" s="18"/>
      <c r="L36" s="18"/>
      <c r="M36" s="18"/>
      <c r="N36" s="18"/>
      <c r="O36" s="18"/>
      <c r="P36" s="18"/>
      <c r="Q36" s="18"/>
    </row>
    <row r="37" spans="1:17" ht="16.5" thickBot="1">
      <c r="A37" s="19" t="s">
        <v>87</v>
      </c>
      <c r="B37" s="55" t="s">
        <v>82</v>
      </c>
      <c r="C37" s="18"/>
      <c r="D37" s="18"/>
      <c r="E37" s="18"/>
      <c r="F37" s="18"/>
      <c r="G37" s="18"/>
      <c r="H37" s="18"/>
      <c r="I37" s="18"/>
      <c r="J37" s="18"/>
      <c r="K37" s="18"/>
      <c r="L37" s="18"/>
      <c r="M37" s="18"/>
      <c r="N37" s="18"/>
      <c r="O37" s="18"/>
      <c r="P37" s="18"/>
      <c r="Q37" s="18"/>
    </row>
    <row r="38" spans="1:17" ht="16.5" thickBot="1">
      <c r="A38" s="19" t="s">
        <v>88</v>
      </c>
      <c r="B38" s="55" t="s">
        <v>82</v>
      </c>
      <c r="C38" s="18"/>
      <c r="D38" s="18"/>
      <c r="E38" s="18"/>
      <c r="F38" s="18"/>
      <c r="G38" s="18"/>
      <c r="H38" s="18"/>
      <c r="I38" s="18"/>
      <c r="J38" s="18"/>
      <c r="K38" s="18"/>
      <c r="L38" s="18"/>
      <c r="M38" s="18"/>
      <c r="N38" s="18"/>
      <c r="O38" s="18"/>
      <c r="P38" s="18"/>
      <c r="Q38" s="18"/>
    </row>
    <row r="39" spans="1:17" ht="16.5" thickBot="1">
      <c r="A39" s="19" t="s">
        <v>89</v>
      </c>
      <c r="B39" s="55" t="s">
        <v>82</v>
      </c>
      <c r="C39" s="18"/>
      <c r="D39" s="18"/>
      <c r="E39" s="18"/>
      <c r="F39" s="18"/>
      <c r="G39" s="18"/>
      <c r="H39" s="18"/>
      <c r="I39" s="18"/>
      <c r="J39" s="18"/>
      <c r="K39" s="18"/>
      <c r="L39" s="18"/>
      <c r="M39" s="18"/>
      <c r="N39" s="18"/>
      <c r="O39" s="18"/>
      <c r="P39" s="18"/>
      <c r="Q39" s="18"/>
    </row>
    <row r="40" spans="1:17" ht="16.5" thickBot="1">
      <c r="A40" s="19" t="s">
        <v>90</v>
      </c>
      <c r="B40" s="55" t="s">
        <v>82</v>
      </c>
      <c r="C40" s="18"/>
      <c r="D40" s="18"/>
      <c r="E40" s="18"/>
      <c r="F40" s="18"/>
      <c r="G40" s="18"/>
      <c r="H40" s="18"/>
      <c r="I40" s="18"/>
      <c r="J40" s="18"/>
      <c r="K40" s="18"/>
      <c r="L40" s="18"/>
      <c r="M40" s="18"/>
      <c r="N40" s="18"/>
      <c r="O40" s="18"/>
      <c r="P40" s="18"/>
      <c r="Q40" s="18"/>
    </row>
    <row r="41" spans="1:17" ht="16.5" thickBot="1">
      <c r="A41" s="19" t="s">
        <v>91</v>
      </c>
      <c r="B41" s="55" t="s">
        <v>82</v>
      </c>
      <c r="C41" s="18"/>
      <c r="D41" s="18"/>
      <c r="E41" s="18"/>
      <c r="F41" s="18"/>
      <c r="G41" s="18"/>
      <c r="H41" s="18"/>
      <c r="I41" s="18"/>
      <c r="J41" s="18"/>
      <c r="K41" s="18"/>
      <c r="L41" s="18"/>
      <c r="M41" s="18"/>
      <c r="N41" s="18"/>
      <c r="O41" s="18"/>
      <c r="P41" s="18"/>
      <c r="Q41" s="18"/>
    </row>
    <row r="42" spans="1:17" ht="16.5" thickBot="1">
      <c r="A42" s="19" t="s">
        <v>92</v>
      </c>
      <c r="B42" s="55" t="s">
        <v>82</v>
      </c>
      <c r="C42" s="18"/>
      <c r="D42" s="18"/>
      <c r="E42" s="18"/>
      <c r="F42" s="18"/>
      <c r="G42" s="18"/>
      <c r="H42" s="18"/>
      <c r="I42" s="18"/>
      <c r="J42" s="18"/>
      <c r="K42" s="18"/>
      <c r="L42" s="18"/>
      <c r="M42" s="18"/>
      <c r="N42" s="18"/>
      <c r="O42" s="18"/>
      <c r="P42" s="18"/>
      <c r="Q42" s="18"/>
    </row>
    <row r="43" spans="1:17" ht="16.5" thickBot="1">
      <c r="A43" s="19" t="s">
        <v>93</v>
      </c>
      <c r="B43" s="55" t="s">
        <v>82</v>
      </c>
      <c r="C43" s="18"/>
      <c r="D43" s="18"/>
      <c r="E43" s="18"/>
      <c r="F43" s="18"/>
      <c r="G43" s="18"/>
      <c r="H43" s="18"/>
      <c r="I43" s="18"/>
      <c r="J43" s="18"/>
      <c r="K43" s="18"/>
      <c r="L43" s="18"/>
      <c r="M43" s="18"/>
      <c r="N43" s="18"/>
      <c r="O43" s="18"/>
      <c r="P43" s="18"/>
      <c r="Q43" s="18"/>
    </row>
    <row r="44" spans="1:17" ht="16.5" thickBot="1">
      <c r="A44" s="19" t="s">
        <v>94</v>
      </c>
      <c r="B44" s="55" t="s">
        <v>82</v>
      </c>
      <c r="C44" s="18"/>
      <c r="D44" s="18"/>
      <c r="E44" s="18"/>
      <c r="F44" s="18"/>
      <c r="G44" s="18"/>
      <c r="H44" s="18"/>
      <c r="I44" s="18"/>
      <c r="J44" s="18"/>
      <c r="K44" s="18"/>
      <c r="L44" s="18"/>
      <c r="M44" s="18"/>
      <c r="N44" s="18"/>
      <c r="O44" s="18"/>
      <c r="P44" s="18"/>
      <c r="Q44" s="18"/>
    </row>
    <row r="45" spans="1:17" ht="16.5" thickBot="1">
      <c r="A45" s="19" t="s">
        <v>95</v>
      </c>
      <c r="B45" s="55" t="s">
        <v>82</v>
      </c>
      <c r="C45" s="18"/>
      <c r="D45" s="18"/>
      <c r="E45" s="18"/>
      <c r="F45" s="18"/>
      <c r="G45" s="18"/>
      <c r="H45" s="18"/>
      <c r="I45" s="18"/>
      <c r="J45" s="18"/>
      <c r="K45" s="18"/>
      <c r="L45" s="18"/>
      <c r="M45" s="18"/>
      <c r="N45" s="18"/>
      <c r="O45" s="18"/>
      <c r="P45" s="18"/>
      <c r="Q45" s="18"/>
    </row>
    <row r="46" spans="1:17" ht="16.5" thickBot="1">
      <c r="A46" s="19" t="s">
        <v>96</v>
      </c>
      <c r="B46" s="55" t="s">
        <v>82</v>
      </c>
      <c r="C46" s="18"/>
      <c r="D46" s="18"/>
      <c r="E46" s="18"/>
      <c r="F46" s="18"/>
      <c r="G46" s="18"/>
      <c r="H46" s="18"/>
      <c r="I46" s="18"/>
      <c r="J46" s="18"/>
      <c r="K46" s="18"/>
      <c r="L46" s="18"/>
      <c r="M46" s="18"/>
      <c r="N46" s="18"/>
      <c r="O46" s="18"/>
      <c r="P46" s="18"/>
      <c r="Q46" s="18"/>
    </row>
    <row r="47" spans="1:17" ht="16.5" thickBot="1">
      <c r="A47" s="19" t="s">
        <v>97</v>
      </c>
      <c r="B47" s="55" t="s">
        <v>82</v>
      </c>
      <c r="C47" s="18"/>
      <c r="D47" s="18"/>
      <c r="E47" s="18"/>
      <c r="F47" s="18"/>
      <c r="G47" s="18"/>
      <c r="H47" s="18"/>
      <c r="I47" s="18"/>
      <c r="J47" s="18"/>
      <c r="K47" s="18"/>
      <c r="L47" s="18"/>
      <c r="M47" s="18"/>
      <c r="N47" s="18"/>
      <c r="O47" s="18"/>
      <c r="P47" s="18"/>
      <c r="Q47" s="18"/>
    </row>
    <row r="48" spans="1:17" ht="16.5" thickBot="1">
      <c r="A48" s="19" t="s">
        <v>101</v>
      </c>
      <c r="B48" s="55" t="s">
        <v>82</v>
      </c>
      <c r="C48" s="18"/>
      <c r="D48" s="18"/>
      <c r="E48" s="18"/>
      <c r="F48" s="18"/>
      <c r="G48" s="18"/>
      <c r="H48" s="18"/>
      <c r="I48" s="18"/>
      <c r="J48" s="18"/>
      <c r="K48" s="18"/>
      <c r="L48" s="18"/>
      <c r="M48" s="18"/>
      <c r="N48" s="18"/>
      <c r="O48" s="18"/>
      <c r="P48" s="18"/>
      <c r="Q48" s="18"/>
    </row>
    <row r="49" spans="1:17" ht="15.75">
      <c r="A49" s="44"/>
      <c r="B49" s="37"/>
      <c r="C49" s="37"/>
      <c r="D49" s="37"/>
      <c r="E49" s="37"/>
      <c r="F49" s="37"/>
      <c r="G49" s="37"/>
      <c r="H49" s="37"/>
      <c r="I49" s="37"/>
      <c r="J49" s="37"/>
      <c r="K49" s="37"/>
      <c r="L49" s="37"/>
      <c r="M49" s="37"/>
      <c r="N49" s="37"/>
      <c r="O49" s="37"/>
      <c r="P49" s="37"/>
      <c r="Q49" s="37"/>
    </row>
    <row r="50" spans="1:17" ht="15">
      <c r="A50" s="155" t="s">
        <v>102</v>
      </c>
      <c r="B50" s="156"/>
      <c r="C50" s="156"/>
      <c r="D50" s="156"/>
      <c r="E50" s="156"/>
      <c r="F50" s="156"/>
      <c r="G50" s="156"/>
      <c r="H50" s="156"/>
      <c r="I50" s="156"/>
      <c r="J50" s="156"/>
      <c r="K50" s="156"/>
      <c r="L50" s="156"/>
      <c r="M50" s="156"/>
      <c r="N50" s="156"/>
      <c r="O50" s="156"/>
      <c r="P50" s="156"/>
      <c r="Q50" s="157"/>
    </row>
    <row r="51" spans="1:17" ht="64.5" customHeight="1">
      <c r="A51" s="158" t="s">
        <v>103</v>
      </c>
      <c r="B51" s="159"/>
      <c r="C51" s="159"/>
      <c r="D51" s="159"/>
      <c r="E51" s="159"/>
      <c r="F51" s="159"/>
      <c r="G51" s="159"/>
      <c r="H51" s="159"/>
      <c r="I51" s="159"/>
      <c r="J51" s="159"/>
      <c r="K51" s="159"/>
      <c r="L51" s="159"/>
      <c r="M51" s="159"/>
      <c r="N51" s="159"/>
      <c r="O51" s="159"/>
      <c r="P51" s="159"/>
      <c r="Q51" s="160"/>
    </row>
  </sheetData>
  <sheetProtection/>
  <mergeCells count="6">
    <mergeCell ref="A1:Q1"/>
    <mergeCell ref="B4:Q4"/>
    <mergeCell ref="B6:Q6"/>
    <mergeCell ref="A31:Q31"/>
    <mergeCell ref="A50:Q50"/>
    <mergeCell ref="A51:Q51"/>
  </mergeCells>
  <printOptions/>
  <pageMargins left="0.7086614173228347" right="0.7086614173228347" top="0.7874015748031497" bottom="0.7874015748031497"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AF33"/>
  <sheetViews>
    <sheetView zoomScale="70" zoomScaleNormal="70" zoomScalePageLayoutView="70" workbookViewId="0" topLeftCell="A1">
      <selection activeCell="K28" sqref="K28"/>
    </sheetView>
  </sheetViews>
  <sheetFormatPr defaultColWidth="9.140625" defaultRowHeight="15"/>
  <cols>
    <col min="1" max="1" width="4.7109375" style="81" customWidth="1"/>
    <col min="2" max="2" width="46.140625" style="81" customWidth="1"/>
    <col min="3" max="5" width="9.140625" style="81" customWidth="1"/>
    <col min="6" max="6" width="13.00390625" style="81" bestFit="1" customWidth="1"/>
    <col min="7" max="10" width="9.140625" style="81" customWidth="1"/>
    <col min="11" max="11" width="14.421875" style="81" bestFit="1" customWidth="1"/>
    <col min="12" max="16" width="9.140625" style="81" customWidth="1"/>
    <col min="17" max="17" width="10.57421875" style="81" bestFit="1" customWidth="1"/>
    <col min="18" max="16384" width="9.140625" style="81" customWidth="1"/>
  </cols>
  <sheetData>
    <row r="1" spans="1:18" ht="15.75">
      <c r="A1" s="9"/>
      <c r="B1" s="164" t="s">
        <v>174</v>
      </c>
      <c r="C1" s="164"/>
      <c r="D1" s="164"/>
      <c r="E1" s="164"/>
      <c r="F1" s="164"/>
      <c r="G1" s="164"/>
      <c r="H1" s="164"/>
      <c r="I1" s="164"/>
      <c r="J1" s="164"/>
      <c r="K1" s="164"/>
      <c r="L1" s="164"/>
      <c r="M1" s="164"/>
      <c r="N1" s="164"/>
      <c r="O1" s="164"/>
      <c r="P1" s="164"/>
      <c r="Q1" s="164"/>
      <c r="R1" s="164"/>
    </row>
    <row r="2" spans="1:18" ht="15.75">
      <c r="A2" s="9"/>
      <c r="B2" s="82"/>
      <c r="C2" s="9"/>
      <c r="D2" s="9"/>
      <c r="E2" s="9"/>
      <c r="F2" s="9"/>
      <c r="G2" s="9"/>
      <c r="H2" s="9"/>
      <c r="I2" s="9"/>
      <c r="J2" s="9"/>
      <c r="K2" s="9"/>
      <c r="L2" s="9"/>
      <c r="M2" s="9"/>
      <c r="N2" s="9"/>
      <c r="O2" s="9"/>
      <c r="P2" s="9"/>
      <c r="Q2" s="9"/>
      <c r="R2" s="9"/>
    </row>
    <row r="3" spans="1:18" ht="16.5" thickBot="1">
      <c r="A3" s="9"/>
      <c r="B3" s="44"/>
      <c r="C3" s="9"/>
      <c r="D3" s="9"/>
      <c r="E3" s="9"/>
      <c r="F3" s="9"/>
      <c r="G3" s="9"/>
      <c r="H3" s="9"/>
      <c r="I3" s="9"/>
      <c r="J3" s="9"/>
      <c r="K3" s="9"/>
      <c r="L3" s="9"/>
      <c r="M3" s="9"/>
      <c r="N3" s="9"/>
      <c r="O3" s="9"/>
      <c r="P3" s="9"/>
      <c r="Q3" s="9"/>
      <c r="R3" s="9"/>
    </row>
    <row r="4" spans="1:18" ht="16.5" thickBot="1">
      <c r="A4" s="83"/>
      <c r="B4" s="30"/>
      <c r="C4" s="145"/>
      <c r="D4" s="146"/>
      <c r="E4" s="146"/>
      <c r="F4" s="146"/>
      <c r="G4" s="146"/>
      <c r="H4" s="146"/>
      <c r="I4" s="146"/>
      <c r="J4" s="146"/>
      <c r="K4" s="146"/>
      <c r="L4" s="146"/>
      <c r="M4" s="146"/>
      <c r="N4" s="146"/>
      <c r="O4" s="146"/>
      <c r="P4" s="146"/>
      <c r="Q4" s="146"/>
      <c r="R4" s="147"/>
    </row>
    <row r="5" spans="1:18" ht="16.5" thickBot="1">
      <c r="A5" s="34"/>
      <c r="B5" s="19"/>
      <c r="C5" s="17" t="s">
        <v>12</v>
      </c>
      <c r="D5" s="17">
        <v>1990</v>
      </c>
      <c r="E5" s="17">
        <v>1995</v>
      </c>
      <c r="F5" s="17">
        <v>2000</v>
      </c>
      <c r="G5" s="17">
        <v>2001</v>
      </c>
      <c r="H5" s="17">
        <v>2002</v>
      </c>
      <c r="I5" s="17">
        <v>2003</v>
      </c>
      <c r="J5" s="17">
        <v>2004</v>
      </c>
      <c r="K5" s="17">
        <v>2005</v>
      </c>
      <c r="L5" s="17">
        <v>2006</v>
      </c>
      <c r="M5" s="17">
        <v>2007</v>
      </c>
      <c r="N5" s="17">
        <v>2008</v>
      </c>
      <c r="O5" s="17">
        <v>2009</v>
      </c>
      <c r="P5" s="17">
        <v>2010</v>
      </c>
      <c r="Q5" s="17">
        <v>2011</v>
      </c>
      <c r="R5" s="17">
        <v>2012</v>
      </c>
    </row>
    <row r="6" spans="1:18" ht="28.5" customHeight="1" thickBot="1">
      <c r="A6" s="31">
        <v>1</v>
      </c>
      <c r="B6" s="19" t="s">
        <v>62</v>
      </c>
      <c r="C6" s="20" t="s">
        <v>63</v>
      </c>
      <c r="D6" s="18"/>
      <c r="E6" s="18"/>
      <c r="F6" s="85">
        <v>3.781</v>
      </c>
      <c r="G6" s="85">
        <v>3.798</v>
      </c>
      <c r="H6" s="85">
        <v>3.828</v>
      </c>
      <c r="I6" s="85">
        <v>3.833</v>
      </c>
      <c r="J6" s="85">
        <v>3.843</v>
      </c>
      <c r="K6" s="85">
        <v>3.843</v>
      </c>
      <c r="L6" s="85">
        <v>3.843</v>
      </c>
      <c r="M6" s="85">
        <v>3.843</v>
      </c>
      <c r="N6" s="85">
        <v>3.842</v>
      </c>
      <c r="O6" s="85">
        <v>3.843</v>
      </c>
      <c r="P6" s="85">
        <v>3.843</v>
      </c>
      <c r="Q6" s="85">
        <v>3.839</v>
      </c>
      <c r="R6" s="85">
        <v>3.839</v>
      </c>
    </row>
    <row r="7" spans="1:18" ht="27.75" customHeight="1" thickBot="1">
      <c r="A7" s="31">
        <v>2</v>
      </c>
      <c r="B7" s="19" t="s">
        <v>64</v>
      </c>
      <c r="C7" s="20" t="s">
        <v>65</v>
      </c>
      <c r="D7" s="18"/>
      <c r="E7" s="18"/>
      <c r="F7" s="85">
        <f>'C-6'!F7</f>
        <v>1.4372925</v>
      </c>
      <c r="G7" s="85">
        <f>'C-6'!G7</f>
        <v>1.502893</v>
      </c>
      <c r="H7" s="85">
        <f>'C-6'!H7</f>
        <v>1.56849</v>
      </c>
      <c r="I7" s="85">
        <f>'C-6'!I7</f>
        <v>1.634087</v>
      </c>
      <c r="J7" s="85">
        <f>'C-6'!J7</f>
        <v>1.6996875</v>
      </c>
      <c r="K7" s="85">
        <f>'C-6'!K7</f>
        <v>1.823871</v>
      </c>
      <c r="L7" s="85">
        <f>'C-6'!L7</f>
        <v>1.8415774999999999</v>
      </c>
      <c r="M7" s="85">
        <f>'C-6'!M7</f>
        <v>1.8617270000000001</v>
      </c>
      <c r="N7" s="85">
        <f>'C-6'!N7</f>
        <v>1.8964365000000003</v>
      </c>
      <c r="O7" s="85">
        <f>'C-6'!O7</f>
        <v>2.008167</v>
      </c>
      <c r="P7" s="85">
        <f>'C-6'!P7</f>
        <v>2.083235</v>
      </c>
      <c r="Q7" s="85">
        <f>'C-6'!Q7</f>
        <v>2.199582</v>
      </c>
      <c r="R7" s="85">
        <f>'C-6'!R7</f>
        <v>2.2444414999999998</v>
      </c>
    </row>
    <row r="8" spans="1:18" ht="33.75" customHeight="1" thickBot="1">
      <c r="A8" s="31">
        <v>3</v>
      </c>
      <c r="B8" s="19" t="s">
        <v>165</v>
      </c>
      <c r="C8" s="20" t="s">
        <v>20</v>
      </c>
      <c r="D8" s="18"/>
      <c r="E8" s="18"/>
      <c r="F8" s="85">
        <f>'C-6'!F8</f>
        <v>38.01355461518117</v>
      </c>
      <c r="G8" s="85">
        <f>'C-6'!G8</f>
        <v>39.57064244339126</v>
      </c>
      <c r="H8" s="85">
        <f>'C-6'!H8</f>
        <v>40.974137931034484</v>
      </c>
      <c r="I8" s="85">
        <f>'C-6'!I8</f>
        <v>42.63206365770937</v>
      </c>
      <c r="J8" s="85">
        <f>'C-6'!J8</f>
        <v>44.228142076502735</v>
      </c>
      <c r="K8" s="85">
        <f>'C-6'!K8</f>
        <v>47.45956284153006</v>
      </c>
      <c r="L8" s="85">
        <f>'C-6'!L8</f>
        <v>47.92030965391621</v>
      </c>
      <c r="M8" s="85">
        <f>'C-6'!M8</f>
        <v>48.44462659380693</v>
      </c>
      <c r="N8" s="85">
        <f>'C-6'!N8</f>
        <v>49.3606585111921</v>
      </c>
      <c r="O8" s="85">
        <f>'C-6'!O8</f>
        <v>52.2551912568306</v>
      </c>
      <c r="P8" s="85">
        <f>'C-6'!P8</f>
        <v>54.20856102003644</v>
      </c>
      <c r="Q8" s="85">
        <f>'C-6'!Q8</f>
        <v>57.295702005730654</v>
      </c>
      <c r="R8" s="85">
        <f>'C-6'!R8</f>
        <v>58.464222453763995</v>
      </c>
    </row>
    <row r="9" spans="1:18" ht="16.5" thickBot="1">
      <c r="A9" s="31">
        <v>4</v>
      </c>
      <c r="B9" s="152" t="s">
        <v>104</v>
      </c>
      <c r="C9" s="165"/>
      <c r="D9" s="165"/>
      <c r="E9" s="165"/>
      <c r="F9" s="166"/>
      <c r="G9" s="166"/>
      <c r="H9" s="166"/>
      <c r="I9" s="166"/>
      <c r="J9" s="166"/>
      <c r="K9" s="166"/>
      <c r="L9" s="166"/>
      <c r="M9" s="166"/>
      <c r="N9" s="166"/>
      <c r="O9" s="166"/>
      <c r="P9" s="166"/>
      <c r="Q9" s="166"/>
      <c r="R9" s="167"/>
    </row>
    <row r="10" spans="1:18" ht="23.25" customHeight="1" thickBot="1">
      <c r="A10" s="31">
        <v>5</v>
      </c>
      <c r="B10" s="19" t="s">
        <v>105</v>
      </c>
      <c r="C10" s="20" t="s">
        <v>106</v>
      </c>
      <c r="D10" s="18"/>
      <c r="E10" s="80"/>
      <c r="F10" s="86">
        <v>0.70164955</v>
      </c>
      <c r="G10" s="86">
        <v>0.7258867</v>
      </c>
      <c r="H10" s="86">
        <v>0.75012385</v>
      </c>
      <c r="I10" s="86">
        <v>0.774361</v>
      </c>
      <c r="J10" s="86">
        <v>0.798623</v>
      </c>
      <c r="K10" s="86">
        <v>0.8237425</v>
      </c>
      <c r="L10" s="86">
        <v>0.8451835</v>
      </c>
      <c r="M10" s="86">
        <v>0.8722665</v>
      </c>
      <c r="N10" s="86">
        <v>0.946519</v>
      </c>
      <c r="O10" s="86">
        <v>0.971586</v>
      </c>
      <c r="P10" s="86">
        <v>0.9842805</v>
      </c>
      <c r="Q10" s="86">
        <v>0.987882</v>
      </c>
      <c r="R10" s="86">
        <v>1.033179</v>
      </c>
    </row>
    <row r="11" spans="1:18" ht="21" customHeight="1" thickBot="1">
      <c r="A11" s="31">
        <v>6</v>
      </c>
      <c r="B11" s="19" t="s">
        <v>107</v>
      </c>
      <c r="C11" s="20" t="s">
        <v>20</v>
      </c>
      <c r="D11" s="18"/>
      <c r="E11" s="18"/>
      <c r="F11" s="85">
        <f>SUM(F10/F6)</f>
        <v>0.1855724808251785</v>
      </c>
      <c r="G11" s="85">
        <f aca="true" t="shared" si="0" ref="G11:R11">SUM(G10/G6)</f>
        <v>0.19112340705634545</v>
      </c>
      <c r="H11" s="85">
        <f t="shared" si="0"/>
        <v>0.19595711859979104</v>
      </c>
      <c r="I11" s="85">
        <f t="shared" si="0"/>
        <v>0.2020247847638925</v>
      </c>
      <c r="J11" s="85">
        <f t="shared" si="0"/>
        <v>0.20781238615664843</v>
      </c>
      <c r="K11" s="85">
        <f t="shared" si="0"/>
        <v>0.2143488160291439</v>
      </c>
      <c r="L11" s="85">
        <f t="shared" si="0"/>
        <v>0.2199280510018215</v>
      </c>
      <c r="M11" s="85">
        <f t="shared" si="0"/>
        <v>0.22697540983606557</v>
      </c>
      <c r="N11" s="85">
        <f t="shared" si="0"/>
        <v>0.24636100989068194</v>
      </c>
      <c r="O11" s="85">
        <f t="shared" si="0"/>
        <v>0.25281967213114753</v>
      </c>
      <c r="P11" s="85">
        <f t="shared" si="0"/>
        <v>0.2561229508196721</v>
      </c>
      <c r="Q11" s="85">
        <f t="shared" si="0"/>
        <v>0.2573279499869758</v>
      </c>
      <c r="R11" s="85">
        <f t="shared" si="0"/>
        <v>0.26912711643657206</v>
      </c>
    </row>
    <row r="12" spans="1:18" ht="16.5" thickBot="1">
      <c r="A12" s="31">
        <v>7</v>
      </c>
      <c r="B12" s="168" t="s">
        <v>108</v>
      </c>
      <c r="C12" s="169"/>
      <c r="D12" s="169"/>
      <c r="E12" s="169"/>
      <c r="F12" s="169"/>
      <c r="G12" s="169"/>
      <c r="H12" s="169"/>
      <c r="I12" s="169"/>
      <c r="J12" s="169"/>
      <c r="K12" s="169"/>
      <c r="L12" s="169"/>
      <c r="M12" s="169"/>
      <c r="N12" s="169"/>
      <c r="O12" s="169"/>
      <c r="P12" s="169"/>
      <c r="Q12" s="169"/>
      <c r="R12" s="170"/>
    </row>
    <row r="13" spans="1:18" ht="16.5" thickBot="1">
      <c r="A13" s="31">
        <v>8</v>
      </c>
      <c r="B13" s="19" t="s">
        <v>105</v>
      </c>
      <c r="C13" s="20" t="s">
        <v>106</v>
      </c>
      <c r="D13" s="18"/>
      <c r="E13" s="18"/>
      <c r="F13" s="85">
        <v>0.05602</v>
      </c>
      <c r="G13" s="85">
        <v>0.05602</v>
      </c>
      <c r="H13" s="85">
        <v>0.05602</v>
      </c>
      <c r="I13" s="85">
        <v>0.06212</v>
      </c>
      <c r="J13" s="85">
        <v>0.06212</v>
      </c>
      <c r="K13" s="85">
        <v>0.06212</v>
      </c>
      <c r="L13" s="85">
        <v>0.06471</v>
      </c>
      <c r="M13" s="85">
        <v>0.06471</v>
      </c>
      <c r="N13" s="85">
        <v>0.06793</v>
      </c>
      <c r="O13" s="85">
        <v>0.06793</v>
      </c>
      <c r="P13" s="85">
        <v>0.07023</v>
      </c>
      <c r="Q13" s="85">
        <v>0.07382</v>
      </c>
      <c r="R13" s="85"/>
    </row>
    <row r="14" spans="1:32" ht="27.75" customHeight="1" thickBot="1">
      <c r="A14" s="31">
        <v>9</v>
      </c>
      <c r="B14" s="19" t="s">
        <v>109</v>
      </c>
      <c r="C14" s="20" t="s">
        <v>20</v>
      </c>
      <c r="D14" s="18"/>
      <c r="E14" s="18"/>
      <c r="F14" s="85">
        <f aca="true" t="shared" si="1" ref="F14:R14">SUM(F13/F6)</f>
        <v>0.014816186194128536</v>
      </c>
      <c r="G14" s="85">
        <f t="shared" si="1"/>
        <v>0.014749868351764086</v>
      </c>
      <c r="H14" s="85">
        <f t="shared" si="1"/>
        <v>0.014634273772204807</v>
      </c>
      <c r="I14" s="85">
        <f t="shared" si="1"/>
        <v>0.016206626663188103</v>
      </c>
      <c r="J14" s="85">
        <f t="shared" si="1"/>
        <v>0.016164454852979442</v>
      </c>
      <c r="K14" s="85">
        <f t="shared" si="1"/>
        <v>0.016164454852979442</v>
      </c>
      <c r="L14" s="85">
        <f t="shared" si="1"/>
        <v>0.0168384074941452</v>
      </c>
      <c r="M14" s="85">
        <f t="shared" si="1"/>
        <v>0.0168384074941452</v>
      </c>
      <c r="N14" s="85">
        <f t="shared" si="1"/>
        <v>0.017680895366996355</v>
      </c>
      <c r="O14" s="85">
        <f t="shared" si="1"/>
        <v>0.017676294561540466</v>
      </c>
      <c r="P14" s="85">
        <f t="shared" si="1"/>
        <v>0.01827478532396565</v>
      </c>
      <c r="Q14" s="85">
        <f t="shared" si="1"/>
        <v>0.019228965876530345</v>
      </c>
      <c r="R14" s="85">
        <f t="shared" si="1"/>
        <v>0</v>
      </c>
      <c r="U14" s="84"/>
      <c r="V14" s="84"/>
      <c r="W14" s="84"/>
      <c r="X14" s="84"/>
      <c r="Y14" s="84"/>
      <c r="Z14" s="84"/>
      <c r="AA14" s="84"/>
      <c r="AB14" s="84"/>
      <c r="AC14" s="84"/>
      <c r="AD14" s="84"/>
      <c r="AE14" s="84"/>
      <c r="AF14" s="84"/>
    </row>
    <row r="15" spans="1:32" ht="28.5" customHeight="1" thickBot="1">
      <c r="A15" s="31">
        <v>10</v>
      </c>
      <c r="B15" s="57" t="s">
        <v>110</v>
      </c>
      <c r="C15" s="20" t="s">
        <v>106</v>
      </c>
      <c r="D15" s="21"/>
      <c r="E15" s="18"/>
      <c r="F15" s="85">
        <v>0.00446</v>
      </c>
      <c r="G15" s="85">
        <v>0.00446</v>
      </c>
      <c r="H15" s="85">
        <v>0.00446</v>
      </c>
      <c r="I15" s="85">
        <v>0.00446</v>
      </c>
      <c r="J15" s="85">
        <v>0.00446</v>
      </c>
      <c r="K15" s="85">
        <v>0.00446</v>
      </c>
      <c r="L15" s="85">
        <v>0.00446</v>
      </c>
      <c r="M15" s="85">
        <v>0.00446</v>
      </c>
      <c r="N15" s="85">
        <v>0.00446</v>
      </c>
      <c r="O15" s="85">
        <v>0.00446</v>
      </c>
      <c r="P15" s="85">
        <v>0.00446</v>
      </c>
      <c r="Q15" s="85">
        <v>0.00446</v>
      </c>
      <c r="R15" s="85"/>
      <c r="U15" s="84"/>
      <c r="V15" s="84"/>
      <c r="W15" s="84"/>
      <c r="X15" s="84"/>
      <c r="Y15" s="84"/>
      <c r="Z15" s="84"/>
      <c r="AA15" s="84"/>
      <c r="AB15" s="84"/>
      <c r="AC15" s="84"/>
      <c r="AD15" s="84"/>
      <c r="AE15" s="84"/>
      <c r="AF15" s="84"/>
    </row>
    <row r="16" spans="1:32" ht="39.75" customHeight="1" thickBot="1">
      <c r="A16" s="31">
        <v>11</v>
      </c>
      <c r="B16" s="57" t="s">
        <v>111</v>
      </c>
      <c r="C16" s="20" t="s">
        <v>20</v>
      </c>
      <c r="D16" s="18"/>
      <c r="E16" s="18"/>
      <c r="F16" s="85">
        <f>SUM(F15/F6)</f>
        <v>0.0011795821211319757</v>
      </c>
      <c r="G16" s="85">
        <f aca="true" t="shared" si="2" ref="G16:R16">SUM(G15/G6)</f>
        <v>0.0011743022643496577</v>
      </c>
      <c r="H16" s="85">
        <f t="shared" si="2"/>
        <v>0.0011650992685475446</v>
      </c>
      <c r="I16" s="85">
        <f t="shared" si="2"/>
        <v>0.0011635794416905818</v>
      </c>
      <c r="J16" s="85">
        <f t="shared" si="2"/>
        <v>0.0011605516523549313</v>
      </c>
      <c r="K16" s="85">
        <f t="shared" si="2"/>
        <v>0.0011605516523549313</v>
      </c>
      <c r="L16" s="85">
        <f t="shared" si="2"/>
        <v>0.0011605516523549313</v>
      </c>
      <c r="M16" s="85">
        <f t="shared" si="2"/>
        <v>0.0011605516523549313</v>
      </c>
      <c r="N16" s="85">
        <f t="shared" si="2"/>
        <v>0.0011608537220197815</v>
      </c>
      <c r="O16" s="85">
        <f t="shared" si="2"/>
        <v>0.0011605516523549313</v>
      </c>
      <c r="P16" s="85">
        <f t="shared" si="2"/>
        <v>0.0011605516523549313</v>
      </c>
      <c r="Q16" s="85">
        <f t="shared" si="2"/>
        <v>0.001161760875227924</v>
      </c>
      <c r="R16" s="85">
        <f t="shared" si="2"/>
        <v>0</v>
      </c>
      <c r="U16" s="84"/>
      <c r="V16" s="84"/>
      <c r="W16" s="84"/>
      <c r="X16" s="84"/>
      <c r="Y16" s="84"/>
      <c r="Z16" s="84"/>
      <c r="AA16" s="84"/>
      <c r="AB16" s="84"/>
      <c r="AC16" s="84"/>
      <c r="AD16" s="84"/>
      <c r="AE16" s="84"/>
      <c r="AF16" s="84"/>
    </row>
    <row r="17" spans="1:32" ht="25.5" customHeight="1" thickBot="1">
      <c r="A17" s="31">
        <v>12</v>
      </c>
      <c r="B17" s="57" t="s">
        <v>112</v>
      </c>
      <c r="C17" s="20" t="s">
        <v>106</v>
      </c>
      <c r="D17" s="18"/>
      <c r="E17" s="18"/>
      <c r="F17" s="85">
        <v>0.03221</v>
      </c>
      <c r="G17" s="85">
        <v>0.03221</v>
      </c>
      <c r="H17" s="85">
        <v>0.03221</v>
      </c>
      <c r="I17" s="85">
        <v>0.03831</v>
      </c>
      <c r="J17" s="85">
        <v>0.03831</v>
      </c>
      <c r="K17" s="85">
        <v>0.03831</v>
      </c>
      <c r="L17" s="85">
        <v>0.0409</v>
      </c>
      <c r="M17" s="85">
        <v>0.0409</v>
      </c>
      <c r="N17" s="85">
        <v>0.0409</v>
      </c>
      <c r="O17" s="85">
        <v>0.0409</v>
      </c>
      <c r="P17" s="85">
        <v>0.0432</v>
      </c>
      <c r="Q17" s="85">
        <v>0.0466</v>
      </c>
      <c r="R17" s="85"/>
      <c r="U17" s="84"/>
      <c r="V17" s="84"/>
      <c r="W17" s="84"/>
      <c r="X17" s="84"/>
      <c r="Y17" s="84"/>
      <c r="Z17" s="84"/>
      <c r="AA17" s="84"/>
      <c r="AB17" s="84"/>
      <c r="AC17" s="84"/>
      <c r="AD17" s="84"/>
      <c r="AE17" s="84"/>
      <c r="AF17" s="84"/>
    </row>
    <row r="18" spans="1:18" ht="39" customHeight="1" thickBot="1">
      <c r="A18" s="31">
        <v>13</v>
      </c>
      <c r="B18" s="57" t="s">
        <v>113</v>
      </c>
      <c r="C18" s="20" t="s">
        <v>20</v>
      </c>
      <c r="D18" s="18"/>
      <c r="E18" s="18"/>
      <c r="F18" s="85">
        <f>SUM(F17/F6)</f>
        <v>0.008518910341179582</v>
      </c>
      <c r="G18" s="85">
        <f aca="true" t="shared" si="3" ref="G18:R18">SUM(G17/G6)</f>
        <v>0.00848077935755661</v>
      </c>
      <c r="H18" s="85">
        <f t="shared" si="3"/>
        <v>0.008414315569487985</v>
      </c>
      <c r="I18" s="85">
        <f t="shared" si="3"/>
        <v>0.009994782154969996</v>
      </c>
      <c r="J18" s="85">
        <f t="shared" si="3"/>
        <v>0.009968774395003903</v>
      </c>
      <c r="K18" s="85">
        <f t="shared" si="3"/>
        <v>0.009968774395003903</v>
      </c>
      <c r="L18" s="85">
        <f t="shared" si="3"/>
        <v>0.010642727036169659</v>
      </c>
      <c r="M18" s="85">
        <f t="shared" si="3"/>
        <v>0.010642727036169659</v>
      </c>
      <c r="N18" s="85">
        <f t="shared" si="3"/>
        <v>0.01064549713690786</v>
      </c>
      <c r="O18" s="85">
        <f t="shared" si="3"/>
        <v>0.010642727036169659</v>
      </c>
      <c r="P18" s="85">
        <f t="shared" si="3"/>
        <v>0.011241217798594848</v>
      </c>
      <c r="Q18" s="85">
        <f t="shared" si="3"/>
        <v>0.0121385777546236</v>
      </c>
      <c r="R18" s="85">
        <f t="shared" si="3"/>
        <v>0</v>
      </c>
    </row>
    <row r="19" spans="1:18" ht="30" customHeight="1" thickBot="1">
      <c r="A19" s="31">
        <v>14</v>
      </c>
      <c r="B19" s="57" t="s">
        <v>114</v>
      </c>
      <c r="C19" s="20" t="s">
        <v>106</v>
      </c>
      <c r="D19" s="18"/>
      <c r="E19" s="18"/>
      <c r="F19" s="85">
        <v>0.01935</v>
      </c>
      <c r="G19" s="85">
        <v>0.01935</v>
      </c>
      <c r="H19" s="85">
        <v>0.01935</v>
      </c>
      <c r="I19" s="85">
        <v>0.01935</v>
      </c>
      <c r="J19" s="85">
        <v>0.01935</v>
      </c>
      <c r="K19" s="85">
        <v>0.01935</v>
      </c>
      <c r="L19" s="85">
        <v>0.01935</v>
      </c>
      <c r="M19" s="85">
        <v>0.01935</v>
      </c>
      <c r="N19" s="85">
        <v>0.02256</v>
      </c>
      <c r="O19" s="85">
        <v>0.02256</v>
      </c>
      <c r="P19" s="85">
        <v>0.02256</v>
      </c>
      <c r="Q19" s="85">
        <v>0.022757</v>
      </c>
      <c r="R19" s="85"/>
    </row>
    <row r="20" spans="1:18" ht="45.75" customHeight="1" thickBot="1">
      <c r="A20" s="31">
        <v>15</v>
      </c>
      <c r="B20" s="57" t="s">
        <v>115</v>
      </c>
      <c r="C20" s="20" t="s">
        <v>20</v>
      </c>
      <c r="D20" s="18"/>
      <c r="E20" s="18"/>
      <c r="F20" s="85">
        <f>SUM(F19/F6)</f>
        <v>0.005117693731816979</v>
      </c>
      <c r="G20" s="85">
        <f aca="true" t="shared" si="4" ref="G20:R20">SUM(G19/G6)</f>
        <v>0.00509478672985782</v>
      </c>
      <c r="H20" s="85">
        <f t="shared" si="4"/>
        <v>0.005054858934169279</v>
      </c>
      <c r="I20" s="85">
        <f>SUM(I19/I6)</f>
        <v>0.005048265066527524</v>
      </c>
      <c r="J20" s="85">
        <f>SUM(J19/J6)</f>
        <v>0.005035128805620609</v>
      </c>
      <c r="K20" s="85">
        <f t="shared" si="4"/>
        <v>0.005035128805620609</v>
      </c>
      <c r="L20" s="85">
        <f t="shared" si="4"/>
        <v>0.005035128805620609</v>
      </c>
      <c r="M20" s="85">
        <f t="shared" si="4"/>
        <v>0.005035128805620609</v>
      </c>
      <c r="N20" s="85">
        <f t="shared" si="4"/>
        <v>0.0058719416970327955</v>
      </c>
      <c r="O20" s="85">
        <f t="shared" si="4"/>
        <v>0.005870413739266198</v>
      </c>
      <c r="P20" s="85">
        <f t="shared" si="4"/>
        <v>0.005870413739266198</v>
      </c>
      <c r="Q20" s="85">
        <f t="shared" si="4"/>
        <v>0.005927845793175306</v>
      </c>
      <c r="R20" s="85">
        <f t="shared" si="4"/>
        <v>0</v>
      </c>
    </row>
    <row r="21" spans="1:18" ht="16.5" thickBot="1">
      <c r="A21" s="31">
        <v>16</v>
      </c>
      <c r="B21" s="168" t="s">
        <v>116</v>
      </c>
      <c r="C21" s="169"/>
      <c r="D21" s="169"/>
      <c r="E21" s="169"/>
      <c r="F21" s="169"/>
      <c r="G21" s="169"/>
      <c r="H21" s="169"/>
      <c r="I21" s="169"/>
      <c r="J21" s="169"/>
      <c r="K21" s="169"/>
      <c r="L21" s="169"/>
      <c r="M21" s="169"/>
      <c r="N21" s="169"/>
      <c r="O21" s="169"/>
      <c r="P21" s="169"/>
      <c r="Q21" s="169"/>
      <c r="R21" s="170"/>
    </row>
    <row r="22" spans="1:18" ht="32.25" customHeight="1" thickBot="1">
      <c r="A22" s="31">
        <v>17</v>
      </c>
      <c r="B22" s="19" t="s">
        <v>117</v>
      </c>
      <c r="C22" s="20" t="s">
        <v>106</v>
      </c>
      <c r="D22" s="18"/>
      <c r="E22" s="18"/>
      <c r="F22" s="85">
        <f>SUM(F10-F13)</f>
        <v>0.64562955</v>
      </c>
      <c r="G22" s="85">
        <f aca="true" t="shared" si="5" ref="G22:R22">SUM(G10-G13)</f>
        <v>0.6698667</v>
      </c>
      <c r="H22" s="85">
        <f t="shared" si="5"/>
        <v>0.6941038500000001</v>
      </c>
      <c r="I22" s="85">
        <f t="shared" si="5"/>
        <v>0.712241</v>
      </c>
      <c r="J22" s="85">
        <f t="shared" si="5"/>
        <v>0.736503</v>
      </c>
      <c r="K22" s="85">
        <f t="shared" si="5"/>
        <v>0.7616225000000001</v>
      </c>
      <c r="L22" s="85">
        <f t="shared" si="5"/>
        <v>0.7804734999999999</v>
      </c>
      <c r="M22" s="85">
        <f t="shared" si="5"/>
        <v>0.8075564999999999</v>
      </c>
      <c r="N22" s="85">
        <f t="shared" si="5"/>
        <v>0.878589</v>
      </c>
      <c r="O22" s="85">
        <f t="shared" si="5"/>
        <v>0.9036559999999999</v>
      </c>
      <c r="P22" s="85">
        <f t="shared" si="5"/>
        <v>0.9140505</v>
      </c>
      <c r="Q22" s="85">
        <f t="shared" si="5"/>
        <v>0.914062</v>
      </c>
      <c r="R22" s="85">
        <f t="shared" si="5"/>
        <v>1.033179</v>
      </c>
    </row>
    <row r="23" spans="1:18" ht="33" customHeight="1" thickBot="1">
      <c r="A23" s="31">
        <v>18</v>
      </c>
      <c r="B23" s="19" t="s">
        <v>118</v>
      </c>
      <c r="C23" s="17" t="s">
        <v>20</v>
      </c>
      <c r="D23" s="18"/>
      <c r="E23" s="18"/>
      <c r="F23" s="85">
        <f>SUM(F11-F14)</f>
        <v>0.17075629463104997</v>
      </c>
      <c r="G23" s="85">
        <f aca="true" t="shared" si="6" ref="G23:R23">SUM(G11-G14)</f>
        <v>0.17637353870458136</v>
      </c>
      <c r="H23" s="85">
        <f t="shared" si="6"/>
        <v>0.18132284482758623</v>
      </c>
      <c r="I23" s="85">
        <f t="shared" si="6"/>
        <v>0.1858181581007044</v>
      </c>
      <c r="J23" s="85">
        <f t="shared" si="6"/>
        <v>0.191647931303669</v>
      </c>
      <c r="K23" s="85">
        <f t="shared" si="6"/>
        <v>0.19818436117616448</v>
      </c>
      <c r="L23" s="85">
        <f t="shared" si="6"/>
        <v>0.2030896435076763</v>
      </c>
      <c r="M23" s="85">
        <f t="shared" si="6"/>
        <v>0.21013700234192037</v>
      </c>
      <c r="N23" s="85">
        <f t="shared" si="6"/>
        <v>0.22868011452368558</v>
      </c>
      <c r="O23" s="85">
        <f t="shared" si="6"/>
        <v>0.23514337756960707</v>
      </c>
      <c r="P23" s="85">
        <f t="shared" si="6"/>
        <v>0.23784816549570648</v>
      </c>
      <c r="Q23" s="85">
        <f t="shared" si="6"/>
        <v>0.23809898411044544</v>
      </c>
      <c r="R23" s="85">
        <f t="shared" si="6"/>
        <v>0.26912711643657206</v>
      </c>
    </row>
    <row r="24" spans="1:18" ht="16.5" thickBot="1">
      <c r="A24" s="31">
        <v>19</v>
      </c>
      <c r="B24" s="168" t="s">
        <v>119</v>
      </c>
      <c r="C24" s="169"/>
      <c r="D24" s="169"/>
      <c r="E24" s="169"/>
      <c r="F24" s="169"/>
      <c r="G24" s="169"/>
      <c r="H24" s="169"/>
      <c r="I24" s="169"/>
      <c r="J24" s="169"/>
      <c r="K24" s="169"/>
      <c r="L24" s="169"/>
      <c r="M24" s="169"/>
      <c r="N24" s="169"/>
      <c r="O24" s="169"/>
      <c r="P24" s="169"/>
      <c r="Q24" s="169"/>
      <c r="R24" s="170"/>
    </row>
    <row r="25" spans="1:18" ht="32.25" customHeight="1" thickBot="1">
      <c r="A25" s="31">
        <v>20</v>
      </c>
      <c r="B25" s="19" t="s">
        <v>120</v>
      </c>
      <c r="C25" s="20" t="s">
        <v>106</v>
      </c>
      <c r="D25" s="18"/>
      <c r="E25" s="18"/>
      <c r="F25" s="85">
        <f>SUM(F7-F10)</f>
        <v>0.7356429500000001</v>
      </c>
      <c r="G25" s="85">
        <f aca="true" t="shared" si="7" ref="G25:R25">SUM(G7-G10)</f>
        <v>0.7770063</v>
      </c>
      <c r="H25" s="85">
        <f t="shared" si="7"/>
        <v>0.8183661499999999</v>
      </c>
      <c r="I25" s="85">
        <f t="shared" si="7"/>
        <v>0.8597260000000001</v>
      </c>
      <c r="J25" s="85">
        <f t="shared" si="7"/>
        <v>0.9010645</v>
      </c>
      <c r="K25" s="85">
        <f t="shared" si="7"/>
        <v>1.0001285</v>
      </c>
      <c r="L25" s="85">
        <f t="shared" si="7"/>
        <v>0.9963939999999999</v>
      </c>
      <c r="M25" s="85">
        <f t="shared" si="7"/>
        <v>0.9894605000000002</v>
      </c>
      <c r="N25" s="85">
        <f t="shared" si="7"/>
        <v>0.9499175000000003</v>
      </c>
      <c r="O25" s="85">
        <f t="shared" si="7"/>
        <v>1.036581</v>
      </c>
      <c r="P25" s="85">
        <f t="shared" si="7"/>
        <v>1.0989545</v>
      </c>
      <c r="Q25" s="85">
        <f t="shared" si="7"/>
        <v>1.2117</v>
      </c>
      <c r="R25" s="85">
        <f t="shared" si="7"/>
        <v>1.2112624999999997</v>
      </c>
    </row>
    <row r="26" spans="1:18" ht="30.75" customHeight="1" thickBot="1">
      <c r="A26" s="31">
        <v>21</v>
      </c>
      <c r="B26" s="19" t="s">
        <v>121</v>
      </c>
      <c r="C26" s="17" t="s">
        <v>20</v>
      </c>
      <c r="D26" s="18"/>
      <c r="E26" s="18"/>
      <c r="F26" s="85">
        <f>SUM(F8-F11)</f>
        <v>37.82798213435599</v>
      </c>
      <c r="G26" s="85">
        <f aca="true" t="shared" si="8" ref="G26:R26">SUM(G8-G11)</f>
        <v>39.37951903633491</v>
      </c>
      <c r="H26" s="85">
        <f t="shared" si="8"/>
        <v>40.77818081243469</v>
      </c>
      <c r="I26" s="85">
        <f t="shared" si="8"/>
        <v>42.430038872945474</v>
      </c>
      <c r="J26" s="85">
        <f t="shared" si="8"/>
        <v>44.02032969034609</v>
      </c>
      <c r="K26" s="85">
        <f t="shared" si="8"/>
        <v>47.245214025500914</v>
      </c>
      <c r="L26" s="85">
        <f t="shared" si="8"/>
        <v>47.70038160291439</v>
      </c>
      <c r="M26" s="85">
        <f t="shared" si="8"/>
        <v>48.217651183970865</v>
      </c>
      <c r="N26" s="85">
        <f t="shared" si="8"/>
        <v>49.114297501301415</v>
      </c>
      <c r="O26" s="85">
        <f t="shared" si="8"/>
        <v>52.00237158469945</v>
      </c>
      <c r="P26" s="85">
        <f t="shared" si="8"/>
        <v>53.95243806921677</v>
      </c>
      <c r="Q26" s="85">
        <f t="shared" si="8"/>
        <v>57.03837405574368</v>
      </c>
      <c r="R26" s="85">
        <f t="shared" si="8"/>
        <v>58.19509533732742</v>
      </c>
    </row>
    <row r="27" spans="1:18" ht="15.75">
      <c r="A27" s="58"/>
      <c r="B27" s="59"/>
      <c r="C27" s="60"/>
      <c r="D27" s="61"/>
      <c r="E27" s="61"/>
      <c r="F27" s="61"/>
      <c r="G27" s="61"/>
      <c r="H27" s="61"/>
      <c r="I27" s="61"/>
      <c r="J27" s="61"/>
      <c r="K27" s="61"/>
      <c r="L27" s="61"/>
      <c r="M27" s="61"/>
      <c r="N27" s="61"/>
      <c r="O27" s="61"/>
      <c r="P27" s="61"/>
      <c r="Q27" s="61"/>
      <c r="R27" s="61"/>
    </row>
    <row r="28" spans="1:18" ht="15.75">
      <c r="A28" s="58"/>
      <c r="B28" s="59"/>
      <c r="C28" s="60"/>
      <c r="D28" s="61"/>
      <c r="E28" s="61"/>
      <c r="F28" s="61"/>
      <c r="G28" s="61"/>
      <c r="H28" s="61"/>
      <c r="I28" s="61"/>
      <c r="J28" s="61"/>
      <c r="K28" s="61"/>
      <c r="L28" s="61"/>
      <c r="M28" s="61"/>
      <c r="N28" s="61"/>
      <c r="O28" s="61"/>
      <c r="P28" s="61"/>
      <c r="Q28" s="61"/>
      <c r="R28" s="61"/>
    </row>
    <row r="29" spans="1:18" ht="15.75">
      <c r="A29" s="58"/>
      <c r="B29" s="62" t="s">
        <v>122</v>
      </c>
      <c r="C29" s="60"/>
      <c r="D29" s="61"/>
      <c r="E29" s="61"/>
      <c r="F29" s="61"/>
      <c r="G29" s="61"/>
      <c r="H29" s="61"/>
      <c r="I29" s="61"/>
      <c r="J29" s="61"/>
      <c r="K29" s="61"/>
      <c r="L29" s="61"/>
      <c r="M29" s="61"/>
      <c r="N29" s="61"/>
      <c r="O29" s="61"/>
      <c r="P29" s="61"/>
      <c r="Q29" s="61"/>
      <c r="R29" s="61"/>
    </row>
    <row r="30" spans="1:18" ht="15.75">
      <c r="A30" s="58"/>
      <c r="B30" s="161" t="s">
        <v>123</v>
      </c>
      <c r="C30" s="162"/>
      <c r="D30" s="162"/>
      <c r="E30" s="162"/>
      <c r="F30" s="162"/>
      <c r="G30" s="162"/>
      <c r="H30" s="162"/>
      <c r="I30" s="162"/>
      <c r="J30" s="162"/>
      <c r="K30" s="162"/>
      <c r="L30" s="162"/>
      <c r="M30" s="162"/>
      <c r="N30" s="162"/>
      <c r="O30" s="162"/>
      <c r="P30" s="162"/>
      <c r="Q30" s="162"/>
      <c r="R30" s="162"/>
    </row>
    <row r="31" spans="1:18" ht="15.75">
      <c r="A31" s="9"/>
      <c r="B31" s="163" t="s">
        <v>18</v>
      </c>
      <c r="C31" s="149"/>
      <c r="D31" s="149"/>
      <c r="E31" s="149"/>
      <c r="F31" s="149"/>
      <c r="G31" s="149"/>
      <c r="H31" s="149"/>
      <c r="I31" s="149"/>
      <c r="J31" s="149"/>
      <c r="K31" s="149"/>
      <c r="L31" s="149"/>
      <c r="M31" s="149"/>
      <c r="N31" s="149"/>
      <c r="O31" s="149"/>
      <c r="P31" s="149"/>
      <c r="Q31" s="149"/>
      <c r="R31" s="149"/>
    </row>
    <row r="32" spans="1:18" ht="15.75">
      <c r="A32" s="9"/>
      <c r="B32" s="149" t="s">
        <v>56</v>
      </c>
      <c r="C32" s="149"/>
      <c r="D32" s="149"/>
      <c r="E32" s="149"/>
      <c r="F32" s="149"/>
      <c r="G32" s="149"/>
      <c r="H32" s="149"/>
      <c r="I32" s="149"/>
      <c r="J32" s="149"/>
      <c r="K32" s="149"/>
      <c r="L32" s="149"/>
      <c r="M32" s="149"/>
      <c r="N32" s="149"/>
      <c r="O32" s="149"/>
      <c r="P32" s="149"/>
      <c r="Q32" s="149"/>
      <c r="R32" s="149"/>
    </row>
    <row r="33" ht="15.75">
      <c r="B33" s="81" t="s">
        <v>168</v>
      </c>
    </row>
  </sheetData>
  <sheetProtection/>
  <mergeCells count="9">
    <mergeCell ref="B30:R30"/>
    <mergeCell ref="B31:R31"/>
    <mergeCell ref="B32:R32"/>
    <mergeCell ref="B1:R1"/>
    <mergeCell ref="C4:R4"/>
    <mergeCell ref="B9:R9"/>
    <mergeCell ref="B12:R12"/>
    <mergeCell ref="B21:R21"/>
    <mergeCell ref="B24:R24"/>
  </mergeCells>
  <printOptions/>
  <pageMargins left="0.3854166666666667" right="0.4583333333333333" top="0.3958333333333333" bottom="0.4583333333333333"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54"/>
  <sheetViews>
    <sheetView view="pageLayout" zoomScale="80" zoomScalePageLayoutView="80" workbookViewId="0" topLeftCell="B1">
      <selection activeCell="B1" sqref="B1:R1"/>
    </sheetView>
  </sheetViews>
  <sheetFormatPr defaultColWidth="9.140625" defaultRowHeight="15"/>
  <cols>
    <col min="2" max="2" width="39.00390625" style="0" customWidth="1"/>
    <col min="3" max="3" width="16.7109375" style="75" customWidth="1"/>
  </cols>
  <sheetData>
    <row r="1" spans="1:18" ht="24.75" customHeight="1">
      <c r="A1" s="37"/>
      <c r="B1" s="171" t="s">
        <v>175</v>
      </c>
      <c r="C1" s="171"/>
      <c r="D1" s="171"/>
      <c r="E1" s="171"/>
      <c r="F1" s="171"/>
      <c r="G1" s="171"/>
      <c r="H1" s="171"/>
      <c r="I1" s="171"/>
      <c r="J1" s="171"/>
      <c r="K1" s="171"/>
      <c r="L1" s="171"/>
      <c r="M1" s="171"/>
      <c r="N1" s="171"/>
      <c r="O1" s="171"/>
      <c r="P1" s="171"/>
      <c r="Q1" s="171"/>
      <c r="R1" s="171"/>
    </row>
    <row r="2" spans="1:18" ht="15.75" thickBot="1">
      <c r="A2" s="37"/>
      <c r="B2" s="13"/>
      <c r="C2" s="37"/>
      <c r="D2" s="37"/>
      <c r="E2" s="37"/>
      <c r="F2" s="37"/>
      <c r="G2" s="37"/>
      <c r="H2" s="37"/>
      <c r="I2" s="37"/>
      <c r="J2" s="37"/>
      <c r="K2" s="37"/>
      <c r="L2" s="37"/>
      <c r="M2" s="37"/>
      <c r="N2" s="37"/>
      <c r="O2" s="37"/>
      <c r="P2" s="37"/>
      <c r="Q2" s="37"/>
      <c r="R2" s="37"/>
    </row>
    <row r="3" spans="1:18" ht="16.5" thickBot="1">
      <c r="A3" s="35"/>
      <c r="B3" s="134"/>
      <c r="C3" s="135"/>
      <c r="D3" s="135"/>
      <c r="E3" s="135"/>
      <c r="F3" s="135"/>
      <c r="G3" s="135"/>
      <c r="H3" s="135"/>
      <c r="I3" s="135"/>
      <c r="J3" s="135"/>
      <c r="K3" s="135"/>
      <c r="L3" s="135"/>
      <c r="M3" s="135"/>
      <c r="N3" s="135"/>
      <c r="O3" s="135"/>
      <c r="P3" s="135"/>
      <c r="Q3" s="135"/>
      <c r="R3" s="136"/>
    </row>
    <row r="4" spans="1:18" ht="16.5" thickBot="1">
      <c r="A4" s="33"/>
      <c r="B4" s="16"/>
      <c r="C4" s="74" t="s">
        <v>12</v>
      </c>
      <c r="D4" s="20">
        <v>1990</v>
      </c>
      <c r="E4" s="20">
        <v>1995</v>
      </c>
      <c r="F4" s="20">
        <v>2000</v>
      </c>
      <c r="G4" s="20">
        <v>2001</v>
      </c>
      <c r="H4" s="20">
        <v>2002</v>
      </c>
      <c r="I4" s="87">
        <v>2003</v>
      </c>
      <c r="J4" s="87">
        <v>2004</v>
      </c>
      <c r="K4" s="87">
        <v>2005</v>
      </c>
      <c r="L4" s="87">
        <v>2006</v>
      </c>
      <c r="M4" s="87">
        <v>2007</v>
      </c>
      <c r="N4" s="87">
        <v>2008</v>
      </c>
      <c r="O4" s="87">
        <v>2009</v>
      </c>
      <c r="P4" s="87">
        <v>2010</v>
      </c>
      <c r="Q4" s="87">
        <v>2011</v>
      </c>
      <c r="R4" s="45">
        <v>2012</v>
      </c>
    </row>
    <row r="5" spans="1:18" ht="15.75" thickBot="1">
      <c r="A5" s="33"/>
      <c r="B5" s="168" t="s">
        <v>124</v>
      </c>
      <c r="C5" s="141"/>
      <c r="D5" s="141"/>
      <c r="E5" s="141"/>
      <c r="F5" s="141"/>
      <c r="G5" s="141"/>
      <c r="H5" s="141"/>
      <c r="I5" s="141"/>
      <c r="J5" s="141"/>
      <c r="K5" s="141"/>
      <c r="L5" s="141"/>
      <c r="M5" s="141"/>
      <c r="N5" s="141"/>
      <c r="O5" s="141"/>
      <c r="P5" s="141"/>
      <c r="Q5" s="141"/>
      <c r="R5" s="142"/>
    </row>
    <row r="6" spans="1:18" ht="15.75" thickBot="1">
      <c r="A6" s="33"/>
      <c r="B6" s="172" t="s">
        <v>125</v>
      </c>
      <c r="C6" s="173"/>
      <c r="D6" s="173"/>
      <c r="E6" s="173"/>
      <c r="F6" s="173"/>
      <c r="G6" s="173"/>
      <c r="H6" s="173"/>
      <c r="I6" s="173"/>
      <c r="J6" s="173"/>
      <c r="K6" s="173"/>
      <c r="L6" s="173"/>
      <c r="M6" s="173"/>
      <c r="N6" s="173"/>
      <c r="O6" s="173"/>
      <c r="P6" s="173"/>
      <c r="Q6" s="173"/>
      <c r="R6" s="174"/>
    </row>
    <row r="7" spans="1:18" ht="16.5" thickBot="1">
      <c r="A7" s="63">
        <v>1</v>
      </c>
      <c r="B7" s="38" t="s">
        <v>126</v>
      </c>
      <c r="C7" s="74" t="s">
        <v>127</v>
      </c>
      <c r="D7" s="21"/>
      <c r="E7" s="21"/>
      <c r="F7" s="21">
        <v>1</v>
      </c>
      <c r="G7" s="21">
        <v>1</v>
      </c>
      <c r="H7" s="21">
        <v>1</v>
      </c>
      <c r="I7" s="23">
        <v>1</v>
      </c>
      <c r="J7" s="23">
        <v>1</v>
      </c>
      <c r="K7" s="23">
        <v>1</v>
      </c>
      <c r="L7" s="23">
        <v>1</v>
      </c>
      <c r="M7" s="23">
        <v>1</v>
      </c>
      <c r="N7" s="23">
        <v>1</v>
      </c>
      <c r="O7" s="23">
        <v>1</v>
      </c>
      <c r="P7" s="23">
        <v>1</v>
      </c>
      <c r="Q7" s="23">
        <v>1</v>
      </c>
      <c r="R7" s="24">
        <v>1</v>
      </c>
    </row>
    <row r="8" spans="1:18" ht="30.75" thickBot="1">
      <c r="A8" s="63">
        <v>2</v>
      </c>
      <c r="B8" s="38" t="s">
        <v>128</v>
      </c>
      <c r="C8" s="74" t="s">
        <v>129</v>
      </c>
      <c r="D8" s="21"/>
      <c r="E8" s="21"/>
      <c r="F8" s="21">
        <v>0.31</v>
      </c>
      <c r="G8" s="21">
        <v>0.31</v>
      </c>
      <c r="H8" s="21">
        <v>0.31</v>
      </c>
      <c r="I8" s="21">
        <v>0.31</v>
      </c>
      <c r="J8" s="21">
        <v>0.31</v>
      </c>
      <c r="K8" s="21">
        <v>0.31</v>
      </c>
      <c r="L8" s="21">
        <v>0.31</v>
      </c>
      <c r="M8" s="21">
        <v>0.31</v>
      </c>
      <c r="N8" s="21">
        <v>0.31</v>
      </c>
      <c r="O8" s="21">
        <v>0.31</v>
      </c>
      <c r="P8" s="21">
        <v>0.31</v>
      </c>
      <c r="Q8" s="21">
        <v>0.31</v>
      </c>
      <c r="R8" s="21">
        <v>0.31</v>
      </c>
    </row>
    <row r="9" spans="1:18" ht="21" customHeight="1" thickBot="1">
      <c r="A9" s="63">
        <v>3</v>
      </c>
      <c r="B9" s="38" t="s">
        <v>130</v>
      </c>
      <c r="C9" s="74" t="s">
        <v>131</v>
      </c>
      <c r="D9" s="21"/>
      <c r="E9" s="21"/>
      <c r="F9" s="21">
        <v>0.1</v>
      </c>
      <c r="G9" s="21">
        <v>0.1</v>
      </c>
      <c r="H9" s="21">
        <v>0.1</v>
      </c>
      <c r="I9" s="21">
        <v>0.1</v>
      </c>
      <c r="J9" s="21">
        <v>0.1</v>
      </c>
      <c r="K9" s="21">
        <v>0.1</v>
      </c>
      <c r="L9" s="21">
        <v>0.1</v>
      </c>
      <c r="M9" s="21">
        <v>0.1</v>
      </c>
      <c r="N9" s="21">
        <v>0.1</v>
      </c>
      <c r="O9" s="21">
        <v>0.1</v>
      </c>
      <c r="P9" s="21">
        <v>0.1</v>
      </c>
      <c r="Q9" s="21">
        <v>0.1</v>
      </c>
      <c r="R9" s="21">
        <v>0.1</v>
      </c>
    </row>
    <row r="10" spans="1:18" ht="30.75" thickBot="1">
      <c r="A10" s="63">
        <v>4</v>
      </c>
      <c r="B10" s="38" t="s">
        <v>132</v>
      </c>
      <c r="C10" s="74" t="s">
        <v>133</v>
      </c>
      <c r="D10" s="21"/>
      <c r="E10" s="21"/>
      <c r="F10" s="23">
        <v>0.13</v>
      </c>
      <c r="G10" s="23">
        <v>0.13</v>
      </c>
      <c r="H10" s="23">
        <v>0.13</v>
      </c>
      <c r="I10" s="23">
        <v>0.13</v>
      </c>
      <c r="J10" s="23">
        <v>0.13</v>
      </c>
      <c r="K10" s="23">
        <v>0.13</v>
      </c>
      <c r="L10" s="23">
        <v>0.13</v>
      </c>
      <c r="M10" s="23">
        <v>0.13</v>
      </c>
      <c r="N10" s="23">
        <v>0.13</v>
      </c>
      <c r="O10" s="23">
        <v>0.13</v>
      </c>
      <c r="P10" s="23">
        <v>0.28</v>
      </c>
      <c r="Q10" s="23">
        <v>0.28</v>
      </c>
      <c r="R10" s="24"/>
    </row>
    <row r="11" spans="1:18" ht="16.5" thickBot="1">
      <c r="A11" s="63">
        <v>5</v>
      </c>
      <c r="B11" s="38" t="s">
        <v>134</v>
      </c>
      <c r="C11" s="74" t="s">
        <v>131</v>
      </c>
      <c r="D11" s="21"/>
      <c r="E11" s="21"/>
      <c r="F11" s="23">
        <v>0.04</v>
      </c>
      <c r="G11" s="23">
        <v>0.04</v>
      </c>
      <c r="H11" s="23">
        <v>0.04</v>
      </c>
      <c r="I11" s="23">
        <v>0.04</v>
      </c>
      <c r="J11" s="23">
        <v>0.04</v>
      </c>
      <c r="K11" s="23">
        <v>0.04</v>
      </c>
      <c r="L11" s="23">
        <v>0.04</v>
      </c>
      <c r="M11" s="23">
        <v>0.04</v>
      </c>
      <c r="N11" s="23">
        <v>0.04</v>
      </c>
      <c r="O11" s="23">
        <v>0.04</v>
      </c>
      <c r="P11" s="23">
        <v>0.09</v>
      </c>
      <c r="Q11" s="23">
        <v>0.09</v>
      </c>
      <c r="R11" s="24"/>
    </row>
    <row r="12" spans="1:18" ht="15.75" thickBot="1">
      <c r="A12" s="63">
        <v>6</v>
      </c>
      <c r="B12" s="106" t="s">
        <v>135</v>
      </c>
      <c r="C12" s="107"/>
      <c r="D12" s="107"/>
      <c r="E12" s="107"/>
      <c r="F12" s="107"/>
      <c r="G12" s="107"/>
      <c r="H12" s="107"/>
      <c r="I12" s="107"/>
      <c r="J12" s="107"/>
      <c r="K12" s="107"/>
      <c r="L12" s="107"/>
      <c r="M12" s="107"/>
      <c r="N12" s="107"/>
      <c r="O12" s="107"/>
      <c r="P12" s="107"/>
      <c r="Q12" s="107"/>
      <c r="R12" s="108"/>
    </row>
    <row r="13" spans="1:18" ht="16.5" thickBot="1">
      <c r="A13" s="63">
        <v>7</v>
      </c>
      <c r="B13" s="38" t="s">
        <v>126</v>
      </c>
      <c r="C13" s="74" t="s">
        <v>127</v>
      </c>
      <c r="D13" s="21"/>
      <c r="E13" s="21"/>
      <c r="F13" s="21">
        <v>2</v>
      </c>
      <c r="G13" s="21">
        <v>2</v>
      </c>
      <c r="H13" s="21">
        <v>2</v>
      </c>
      <c r="I13" s="23">
        <v>3</v>
      </c>
      <c r="J13" s="23">
        <v>3</v>
      </c>
      <c r="K13" s="23">
        <v>3</v>
      </c>
      <c r="L13" s="23">
        <v>3</v>
      </c>
      <c r="M13" s="23">
        <v>3</v>
      </c>
      <c r="N13" s="23">
        <v>4</v>
      </c>
      <c r="O13" s="23">
        <v>4</v>
      </c>
      <c r="P13" s="23">
        <v>4</v>
      </c>
      <c r="Q13" s="23">
        <v>5</v>
      </c>
      <c r="R13" s="24">
        <v>5</v>
      </c>
    </row>
    <row r="14" spans="1:18" ht="30.75" thickBot="1">
      <c r="A14" s="47">
        <v>8</v>
      </c>
      <c r="B14" s="38" t="s">
        <v>128</v>
      </c>
      <c r="C14" s="74" t="s">
        <v>129</v>
      </c>
      <c r="D14" s="21"/>
      <c r="E14" s="21"/>
      <c r="F14" s="21">
        <v>1.86</v>
      </c>
      <c r="G14" s="21">
        <v>1.86</v>
      </c>
      <c r="H14" s="21">
        <v>1.86</v>
      </c>
      <c r="I14" s="23">
        <v>2.17</v>
      </c>
      <c r="J14" s="23">
        <v>2.17</v>
      </c>
      <c r="K14" s="23">
        <v>2.17</v>
      </c>
      <c r="L14" s="23">
        <v>2.17</v>
      </c>
      <c r="M14" s="23">
        <v>2.17</v>
      </c>
      <c r="N14" s="23">
        <v>2.79</v>
      </c>
      <c r="O14" s="23">
        <v>2.79</v>
      </c>
      <c r="P14" s="23">
        <v>2.79</v>
      </c>
      <c r="Q14" s="23">
        <v>3.1</v>
      </c>
      <c r="R14" s="23">
        <v>3.1</v>
      </c>
    </row>
    <row r="15" spans="1:18" ht="16.5" thickBot="1">
      <c r="A15" s="63">
        <v>9</v>
      </c>
      <c r="B15" s="38" t="s">
        <v>130</v>
      </c>
      <c r="C15" s="74" t="s">
        <v>131</v>
      </c>
      <c r="D15" s="21"/>
      <c r="E15" s="21"/>
      <c r="F15" s="21">
        <v>0.6</v>
      </c>
      <c r="G15" s="21">
        <v>0.6</v>
      </c>
      <c r="H15" s="21">
        <v>0.6</v>
      </c>
      <c r="I15" s="23">
        <v>0.7</v>
      </c>
      <c r="J15" s="23">
        <v>0.7</v>
      </c>
      <c r="K15" s="23">
        <v>0.7</v>
      </c>
      <c r="L15" s="23">
        <v>0.7</v>
      </c>
      <c r="M15" s="23">
        <v>0.7</v>
      </c>
      <c r="N15" s="23">
        <v>0.9</v>
      </c>
      <c r="O15" s="23">
        <v>0.9</v>
      </c>
      <c r="P15" s="23">
        <v>0.9</v>
      </c>
      <c r="Q15" s="23">
        <v>1</v>
      </c>
      <c r="R15" s="23">
        <v>1</v>
      </c>
    </row>
    <row r="16" spans="1:18" ht="30.75" thickBot="1">
      <c r="A16" s="63">
        <v>10</v>
      </c>
      <c r="B16" s="38" t="s">
        <v>132</v>
      </c>
      <c r="C16" s="74" t="s">
        <v>133</v>
      </c>
      <c r="D16" s="21"/>
      <c r="E16" s="21"/>
      <c r="F16" s="23">
        <v>1.3</v>
      </c>
      <c r="G16" s="23">
        <v>1.3</v>
      </c>
      <c r="H16" s="23">
        <v>1.3</v>
      </c>
      <c r="I16" s="23">
        <v>1.3</v>
      </c>
      <c r="J16" s="23">
        <v>1.3</v>
      </c>
      <c r="K16" s="23">
        <v>1.3</v>
      </c>
      <c r="L16" s="23">
        <v>1.3</v>
      </c>
      <c r="M16" s="23">
        <v>1.3</v>
      </c>
      <c r="N16" s="23">
        <v>1.67</v>
      </c>
      <c r="O16" s="23">
        <v>1.69</v>
      </c>
      <c r="P16" s="23">
        <v>1.63</v>
      </c>
      <c r="Q16" s="23">
        <v>1.85</v>
      </c>
      <c r="R16" s="24"/>
    </row>
    <row r="17" spans="1:18" ht="16.5" thickBot="1">
      <c r="A17" s="63">
        <v>11</v>
      </c>
      <c r="B17" s="38" t="s">
        <v>134</v>
      </c>
      <c r="C17" s="74" t="s">
        <v>131</v>
      </c>
      <c r="D17" s="21"/>
      <c r="E17" s="21"/>
      <c r="F17" s="23">
        <v>0.42</v>
      </c>
      <c r="G17" s="23">
        <v>0.42</v>
      </c>
      <c r="H17" s="23">
        <v>0.42</v>
      </c>
      <c r="I17" s="23">
        <v>0.42</v>
      </c>
      <c r="J17" s="23">
        <v>0.42</v>
      </c>
      <c r="K17" s="23">
        <v>0.42</v>
      </c>
      <c r="L17" s="23">
        <v>0.42</v>
      </c>
      <c r="M17" s="23">
        <v>0.42</v>
      </c>
      <c r="N17" s="23">
        <v>0.5</v>
      </c>
      <c r="O17" s="23">
        <v>0.55</v>
      </c>
      <c r="P17" s="23">
        <v>0.53</v>
      </c>
      <c r="Q17" s="23">
        <v>0.6</v>
      </c>
      <c r="R17" s="24"/>
    </row>
    <row r="18" spans="1:18" ht="15.75" thickBot="1">
      <c r="A18" s="63">
        <v>12</v>
      </c>
      <c r="B18" s="106" t="s">
        <v>136</v>
      </c>
      <c r="C18" s="107"/>
      <c r="D18" s="107"/>
      <c r="E18" s="107"/>
      <c r="F18" s="107"/>
      <c r="G18" s="107"/>
      <c r="H18" s="107"/>
      <c r="I18" s="107"/>
      <c r="J18" s="107"/>
      <c r="K18" s="107"/>
      <c r="L18" s="107"/>
      <c r="M18" s="107"/>
      <c r="N18" s="107"/>
      <c r="O18" s="107"/>
      <c r="P18" s="107"/>
      <c r="Q18" s="107"/>
      <c r="R18" s="108"/>
    </row>
    <row r="19" spans="1:18" ht="16.5" thickBot="1">
      <c r="A19" s="63">
        <v>13</v>
      </c>
      <c r="B19" s="38" t="s">
        <v>126</v>
      </c>
      <c r="C19" s="74" t="s">
        <v>127</v>
      </c>
      <c r="D19" s="21"/>
      <c r="E19" s="21"/>
      <c r="F19" s="21">
        <v>1</v>
      </c>
      <c r="G19" s="21">
        <v>1</v>
      </c>
      <c r="H19" s="21">
        <v>1</v>
      </c>
      <c r="I19" s="23">
        <v>1</v>
      </c>
      <c r="J19" s="23">
        <v>1</v>
      </c>
      <c r="K19" s="23">
        <v>1</v>
      </c>
      <c r="L19" s="23">
        <v>1</v>
      </c>
      <c r="M19" s="23">
        <v>1</v>
      </c>
      <c r="N19" s="23">
        <v>2</v>
      </c>
      <c r="O19" s="23">
        <v>2</v>
      </c>
      <c r="P19" s="23">
        <v>2</v>
      </c>
      <c r="Q19" s="23">
        <v>2</v>
      </c>
      <c r="R19" s="24">
        <v>2</v>
      </c>
    </row>
    <row r="20" spans="1:18" ht="30.75" thickBot="1">
      <c r="A20" s="63">
        <v>14</v>
      </c>
      <c r="B20" s="38" t="s">
        <v>128</v>
      </c>
      <c r="C20" s="74" t="s">
        <v>129</v>
      </c>
      <c r="D20" s="21"/>
      <c r="E20" s="21"/>
      <c r="F20" s="21">
        <v>1.68</v>
      </c>
      <c r="G20" s="21">
        <v>1.68</v>
      </c>
      <c r="H20" s="21">
        <v>1.68</v>
      </c>
      <c r="I20" s="21">
        <v>1.68</v>
      </c>
      <c r="J20" s="21">
        <v>1.68</v>
      </c>
      <c r="K20" s="21">
        <v>1.68</v>
      </c>
      <c r="L20" s="21">
        <v>1.68</v>
      </c>
      <c r="M20" s="21">
        <v>1.68</v>
      </c>
      <c r="N20" s="23">
        <v>2.54</v>
      </c>
      <c r="O20" s="23">
        <v>2.54</v>
      </c>
      <c r="P20" s="23">
        <v>2.54</v>
      </c>
      <c r="Q20" s="23">
        <v>2.54</v>
      </c>
      <c r="R20" s="23">
        <v>2.54</v>
      </c>
    </row>
    <row r="21" spans="1:18" ht="16.5" thickBot="1">
      <c r="A21" s="39">
        <v>15</v>
      </c>
      <c r="B21" s="38" t="s">
        <v>130</v>
      </c>
      <c r="C21" s="74" t="s">
        <v>131</v>
      </c>
      <c r="D21" s="21"/>
      <c r="E21" s="21"/>
      <c r="F21" s="21">
        <v>0.54</v>
      </c>
      <c r="G21" s="21">
        <v>0.54</v>
      </c>
      <c r="H21" s="21">
        <v>0.54</v>
      </c>
      <c r="I21" s="21">
        <v>0.54</v>
      </c>
      <c r="J21" s="21">
        <v>0.54</v>
      </c>
      <c r="K21" s="21">
        <v>0.54</v>
      </c>
      <c r="L21" s="21">
        <v>0.54</v>
      </c>
      <c r="M21" s="21">
        <v>0.54</v>
      </c>
      <c r="N21" s="23">
        <v>0.8</v>
      </c>
      <c r="O21" s="23">
        <v>0.8</v>
      </c>
      <c r="P21" s="23">
        <v>0.8</v>
      </c>
      <c r="Q21" s="23">
        <v>0.8</v>
      </c>
      <c r="R21" s="23">
        <v>0.8</v>
      </c>
    </row>
    <row r="22" spans="1:18" ht="30.75" thickBot="1">
      <c r="A22" s="63">
        <v>16</v>
      </c>
      <c r="B22" s="38" t="s">
        <v>132</v>
      </c>
      <c r="C22" s="74" t="s">
        <v>133</v>
      </c>
      <c r="D22" s="21"/>
      <c r="E22" s="21"/>
      <c r="F22" s="23">
        <v>1.68</v>
      </c>
      <c r="G22" s="23">
        <v>1.68</v>
      </c>
      <c r="H22" s="23">
        <v>1.68</v>
      </c>
      <c r="I22" s="23">
        <v>1.68</v>
      </c>
      <c r="J22" s="23">
        <v>1.68</v>
      </c>
      <c r="K22" s="23">
        <v>1.68</v>
      </c>
      <c r="L22" s="23">
        <v>1.68</v>
      </c>
      <c r="M22" s="23">
        <v>1.68</v>
      </c>
      <c r="N22" s="23">
        <v>1.75</v>
      </c>
      <c r="O22" s="23">
        <v>1.77</v>
      </c>
      <c r="P22" s="23">
        <v>2.01</v>
      </c>
      <c r="Q22" s="23">
        <v>1.88</v>
      </c>
      <c r="R22" s="24"/>
    </row>
    <row r="23" spans="1:18" ht="16.5" thickBot="1">
      <c r="A23" s="63">
        <v>17</v>
      </c>
      <c r="B23" s="38" t="s">
        <v>134</v>
      </c>
      <c r="C23" s="74" t="s">
        <v>131</v>
      </c>
      <c r="D23" s="21"/>
      <c r="E23" s="21"/>
      <c r="F23" s="23">
        <v>0.54</v>
      </c>
      <c r="G23" s="23">
        <v>0.54</v>
      </c>
      <c r="H23" s="23">
        <v>0.54</v>
      </c>
      <c r="I23" s="23">
        <v>0.54</v>
      </c>
      <c r="J23" s="23">
        <v>0.54</v>
      </c>
      <c r="K23" s="23">
        <v>0.54</v>
      </c>
      <c r="L23" s="23">
        <v>0.54</v>
      </c>
      <c r="M23" s="23">
        <v>0.54</v>
      </c>
      <c r="N23" s="23">
        <v>0.6</v>
      </c>
      <c r="O23" s="23">
        <v>0.57</v>
      </c>
      <c r="P23" s="23">
        <v>0.65</v>
      </c>
      <c r="Q23" s="23">
        <v>0.61</v>
      </c>
      <c r="R23" s="24"/>
    </row>
    <row r="24" spans="1:18" ht="15.75" thickBot="1">
      <c r="A24" s="63">
        <v>18</v>
      </c>
      <c r="B24" s="168" t="s">
        <v>137</v>
      </c>
      <c r="C24" s="177"/>
      <c r="D24" s="177"/>
      <c r="E24" s="177"/>
      <c r="F24" s="177"/>
      <c r="G24" s="177"/>
      <c r="H24" s="177"/>
      <c r="I24" s="177"/>
      <c r="J24" s="177"/>
      <c r="K24" s="177"/>
      <c r="L24" s="177"/>
      <c r="M24" s="177"/>
      <c r="N24" s="177"/>
      <c r="O24" s="177"/>
      <c r="P24" s="177"/>
      <c r="Q24" s="177"/>
      <c r="R24" s="178"/>
    </row>
    <row r="25" spans="1:18" ht="16.5" thickBot="1">
      <c r="A25" s="63">
        <v>19</v>
      </c>
      <c r="B25" s="38" t="s">
        <v>126</v>
      </c>
      <c r="C25" s="74" t="s">
        <v>127</v>
      </c>
      <c r="D25" s="21"/>
      <c r="E25" s="21"/>
      <c r="F25" s="21"/>
      <c r="G25" s="21"/>
      <c r="H25" s="21"/>
      <c r="I25" s="23"/>
      <c r="J25" s="23"/>
      <c r="K25" s="23"/>
      <c r="L25" s="23"/>
      <c r="M25" s="23"/>
      <c r="N25" s="23"/>
      <c r="O25" s="23"/>
      <c r="P25" s="23"/>
      <c r="Q25" s="23"/>
      <c r="R25" s="24"/>
    </row>
    <row r="26" spans="1:18" ht="30.75" thickBot="1">
      <c r="A26" s="63">
        <v>20</v>
      </c>
      <c r="B26" s="38" t="s">
        <v>128</v>
      </c>
      <c r="C26" s="74" t="s">
        <v>129</v>
      </c>
      <c r="D26" s="21"/>
      <c r="E26" s="21"/>
      <c r="F26" s="21"/>
      <c r="G26" s="21"/>
      <c r="H26" s="21"/>
      <c r="I26" s="23"/>
      <c r="J26" s="23"/>
      <c r="K26" s="23"/>
      <c r="L26" s="23"/>
      <c r="M26" s="23"/>
      <c r="N26" s="23"/>
      <c r="O26" s="23"/>
      <c r="P26" s="23"/>
      <c r="Q26" s="23"/>
      <c r="R26" s="24"/>
    </row>
    <row r="27" spans="1:18" ht="16.5" thickBot="1">
      <c r="A27" s="63">
        <v>21</v>
      </c>
      <c r="B27" s="38" t="s">
        <v>130</v>
      </c>
      <c r="C27" s="74" t="s">
        <v>131</v>
      </c>
      <c r="D27" s="21"/>
      <c r="E27" s="21"/>
      <c r="F27" s="21"/>
      <c r="G27" s="21"/>
      <c r="H27" s="21"/>
      <c r="I27" s="23"/>
      <c r="J27" s="23"/>
      <c r="K27" s="23"/>
      <c r="L27" s="23"/>
      <c r="M27" s="23"/>
      <c r="N27" s="23"/>
      <c r="O27" s="23"/>
      <c r="P27" s="23"/>
      <c r="Q27" s="23"/>
      <c r="R27" s="24"/>
    </row>
    <row r="28" spans="1:18" ht="30.75" thickBot="1">
      <c r="A28" s="63">
        <v>22</v>
      </c>
      <c r="B28" s="38" t="s">
        <v>132</v>
      </c>
      <c r="C28" s="74" t="s">
        <v>133</v>
      </c>
      <c r="D28" s="21"/>
      <c r="E28" s="21"/>
      <c r="F28" s="21"/>
      <c r="G28" s="21"/>
      <c r="H28" s="21"/>
      <c r="I28" s="23"/>
      <c r="J28" s="23"/>
      <c r="K28" s="23"/>
      <c r="L28" s="23"/>
      <c r="M28" s="23"/>
      <c r="N28" s="23"/>
      <c r="O28" s="23"/>
      <c r="P28" s="23"/>
      <c r="Q28" s="23"/>
      <c r="R28" s="24"/>
    </row>
    <row r="29" spans="1:18" ht="16.5" thickBot="1">
      <c r="A29" s="63">
        <v>23</v>
      </c>
      <c r="B29" s="38" t="s">
        <v>134</v>
      </c>
      <c r="C29" s="74" t="s">
        <v>131</v>
      </c>
      <c r="D29" s="21"/>
      <c r="E29" s="21"/>
      <c r="F29" s="21"/>
      <c r="G29" s="21"/>
      <c r="H29" s="21"/>
      <c r="I29" s="23"/>
      <c r="J29" s="23"/>
      <c r="K29" s="23"/>
      <c r="L29" s="23"/>
      <c r="M29" s="23"/>
      <c r="N29" s="23"/>
      <c r="O29" s="23"/>
      <c r="P29" s="23"/>
      <c r="Q29" s="23"/>
      <c r="R29" s="24"/>
    </row>
    <row r="30" spans="1:18" ht="15.75" thickBot="1">
      <c r="A30" s="63">
        <v>24</v>
      </c>
      <c r="B30" s="168" t="s">
        <v>138</v>
      </c>
      <c r="C30" s="141"/>
      <c r="D30" s="141"/>
      <c r="E30" s="141"/>
      <c r="F30" s="141"/>
      <c r="G30" s="141"/>
      <c r="H30" s="141"/>
      <c r="I30" s="141"/>
      <c r="J30" s="141"/>
      <c r="K30" s="141"/>
      <c r="L30" s="141"/>
      <c r="M30" s="141"/>
      <c r="N30" s="141"/>
      <c r="O30" s="141"/>
      <c r="P30" s="141"/>
      <c r="Q30" s="141"/>
      <c r="R30" s="142"/>
    </row>
    <row r="31" spans="1:18" ht="15.75" thickBot="1">
      <c r="A31" s="63">
        <v>25</v>
      </c>
      <c r="B31" s="106" t="s">
        <v>125</v>
      </c>
      <c r="C31" s="107"/>
      <c r="D31" s="107"/>
      <c r="E31" s="107"/>
      <c r="F31" s="107"/>
      <c r="G31" s="107"/>
      <c r="H31" s="107"/>
      <c r="I31" s="107"/>
      <c r="J31" s="107"/>
      <c r="K31" s="107"/>
      <c r="L31" s="107"/>
      <c r="M31" s="107"/>
      <c r="N31" s="107"/>
      <c r="O31" s="107"/>
      <c r="P31" s="107"/>
      <c r="Q31" s="107"/>
      <c r="R31" s="108"/>
    </row>
    <row r="32" spans="1:18" ht="16.5" thickBot="1">
      <c r="A32" s="63">
        <v>26</v>
      </c>
      <c r="B32" s="38" t="s">
        <v>126</v>
      </c>
      <c r="C32" s="74" t="s">
        <v>127</v>
      </c>
      <c r="D32" s="21"/>
      <c r="E32" s="21"/>
      <c r="F32" s="21"/>
      <c r="G32" s="21"/>
      <c r="H32" s="21"/>
      <c r="I32" s="23"/>
      <c r="J32" s="23"/>
      <c r="K32" s="23"/>
      <c r="L32" s="23"/>
      <c r="M32" s="23"/>
      <c r="N32" s="23"/>
      <c r="O32" s="23"/>
      <c r="P32" s="23"/>
      <c r="Q32" s="23"/>
      <c r="R32" s="24"/>
    </row>
    <row r="33" spans="1:18" ht="30.75" thickBot="1">
      <c r="A33" s="63">
        <v>27</v>
      </c>
      <c r="B33" s="38" t="s">
        <v>128</v>
      </c>
      <c r="C33" s="74" t="s">
        <v>129</v>
      </c>
      <c r="D33" s="21"/>
      <c r="E33" s="21"/>
      <c r="F33" s="21"/>
      <c r="G33" s="21"/>
      <c r="H33" s="21"/>
      <c r="I33" s="23"/>
      <c r="J33" s="23"/>
      <c r="K33" s="23"/>
      <c r="L33" s="23"/>
      <c r="M33" s="23"/>
      <c r="N33" s="23"/>
      <c r="O33" s="23"/>
      <c r="P33" s="23"/>
      <c r="Q33" s="23"/>
      <c r="R33" s="24"/>
    </row>
    <row r="34" spans="1:18" ht="16.5" thickBot="1">
      <c r="A34" s="63">
        <v>28</v>
      </c>
      <c r="B34" s="38" t="s">
        <v>130</v>
      </c>
      <c r="C34" s="74" t="s">
        <v>131</v>
      </c>
      <c r="D34" s="21"/>
      <c r="E34" s="21"/>
      <c r="F34" s="21"/>
      <c r="G34" s="21"/>
      <c r="H34" s="21"/>
      <c r="I34" s="23"/>
      <c r="J34" s="23"/>
      <c r="K34" s="23"/>
      <c r="L34" s="23"/>
      <c r="M34" s="23"/>
      <c r="N34" s="23"/>
      <c r="O34" s="23"/>
      <c r="P34" s="23"/>
      <c r="Q34" s="23"/>
      <c r="R34" s="24"/>
    </row>
    <row r="35" spans="1:18" ht="30.75" thickBot="1">
      <c r="A35" s="63">
        <v>29</v>
      </c>
      <c r="B35" s="38" t="s">
        <v>132</v>
      </c>
      <c r="C35" s="74" t="s">
        <v>133</v>
      </c>
      <c r="D35" s="21"/>
      <c r="E35" s="21"/>
      <c r="F35" s="21"/>
      <c r="G35" s="21"/>
      <c r="H35" s="21"/>
      <c r="I35" s="23"/>
      <c r="J35" s="23"/>
      <c r="K35" s="23"/>
      <c r="L35" s="23"/>
      <c r="M35" s="23"/>
      <c r="N35" s="23"/>
      <c r="O35" s="23"/>
      <c r="P35" s="23"/>
      <c r="Q35" s="23"/>
      <c r="R35" s="24"/>
    </row>
    <row r="36" spans="1:18" ht="16.5" thickBot="1">
      <c r="A36" s="63">
        <v>30</v>
      </c>
      <c r="B36" s="38" t="s">
        <v>134</v>
      </c>
      <c r="C36" s="74" t="s">
        <v>131</v>
      </c>
      <c r="D36" s="21"/>
      <c r="E36" s="21"/>
      <c r="F36" s="21"/>
      <c r="G36" s="21"/>
      <c r="H36" s="21"/>
      <c r="I36" s="23"/>
      <c r="J36" s="23"/>
      <c r="K36" s="23"/>
      <c r="L36" s="23"/>
      <c r="M36" s="23"/>
      <c r="N36" s="23"/>
      <c r="O36" s="23"/>
      <c r="P36" s="23"/>
      <c r="Q36" s="23"/>
      <c r="R36" s="24"/>
    </row>
    <row r="37" spans="1:18" ht="15.75" thickBot="1">
      <c r="A37" s="63">
        <v>31</v>
      </c>
      <c r="B37" s="106" t="s">
        <v>135</v>
      </c>
      <c r="C37" s="107"/>
      <c r="D37" s="107"/>
      <c r="E37" s="107"/>
      <c r="F37" s="107"/>
      <c r="G37" s="107"/>
      <c r="H37" s="107"/>
      <c r="I37" s="107"/>
      <c r="J37" s="107"/>
      <c r="K37" s="107"/>
      <c r="L37" s="107"/>
      <c r="M37" s="107"/>
      <c r="N37" s="107"/>
      <c r="O37" s="107"/>
      <c r="P37" s="107"/>
      <c r="Q37" s="107"/>
      <c r="R37" s="108"/>
    </row>
    <row r="38" spans="1:18" ht="16.5" thickBot="1">
      <c r="A38" s="63">
        <v>32</v>
      </c>
      <c r="B38" s="38" t="s">
        <v>126</v>
      </c>
      <c r="C38" s="74" t="s">
        <v>127</v>
      </c>
      <c r="D38" s="21"/>
      <c r="E38" s="21"/>
      <c r="F38" s="21"/>
      <c r="G38" s="21"/>
      <c r="H38" s="21"/>
      <c r="I38" s="23"/>
      <c r="J38" s="23"/>
      <c r="K38" s="23"/>
      <c r="L38" s="23"/>
      <c r="M38" s="23"/>
      <c r="N38" s="23"/>
      <c r="O38" s="23"/>
      <c r="P38" s="23"/>
      <c r="Q38" s="23"/>
      <c r="R38" s="24"/>
    </row>
    <row r="39" spans="1:18" ht="30.75" thickBot="1">
      <c r="A39" s="63">
        <v>33</v>
      </c>
      <c r="B39" s="38" t="s">
        <v>128</v>
      </c>
      <c r="C39" s="74" t="s">
        <v>129</v>
      </c>
      <c r="D39" s="21"/>
      <c r="E39" s="21"/>
      <c r="F39" s="21"/>
      <c r="G39" s="21"/>
      <c r="H39" s="21"/>
      <c r="I39" s="23"/>
      <c r="J39" s="23"/>
      <c r="K39" s="23"/>
      <c r="L39" s="23"/>
      <c r="M39" s="23"/>
      <c r="N39" s="23"/>
      <c r="O39" s="23"/>
      <c r="P39" s="23"/>
      <c r="Q39" s="23"/>
      <c r="R39" s="24"/>
    </row>
    <row r="40" spans="1:18" ht="16.5" thickBot="1">
      <c r="A40" s="63">
        <v>34</v>
      </c>
      <c r="B40" s="38" t="s">
        <v>130</v>
      </c>
      <c r="C40" s="74" t="s">
        <v>131</v>
      </c>
      <c r="D40" s="21"/>
      <c r="E40" s="21"/>
      <c r="F40" s="21"/>
      <c r="G40" s="21"/>
      <c r="H40" s="21"/>
      <c r="I40" s="23"/>
      <c r="J40" s="23"/>
      <c r="K40" s="23"/>
      <c r="L40" s="23"/>
      <c r="M40" s="23"/>
      <c r="N40" s="23"/>
      <c r="O40" s="23"/>
      <c r="P40" s="23"/>
      <c r="Q40" s="23"/>
      <c r="R40" s="24"/>
    </row>
    <row r="41" spans="1:18" ht="30.75" thickBot="1">
      <c r="A41" s="63">
        <v>35</v>
      </c>
      <c r="B41" s="38" t="s">
        <v>132</v>
      </c>
      <c r="C41" s="74" t="s">
        <v>133</v>
      </c>
      <c r="D41" s="21"/>
      <c r="E41" s="21"/>
      <c r="F41" s="21"/>
      <c r="G41" s="21"/>
      <c r="H41" s="21"/>
      <c r="I41" s="23"/>
      <c r="J41" s="23"/>
      <c r="K41" s="23"/>
      <c r="L41" s="23"/>
      <c r="M41" s="23"/>
      <c r="N41" s="23"/>
      <c r="O41" s="23"/>
      <c r="P41" s="23"/>
      <c r="Q41" s="23"/>
      <c r="R41" s="24"/>
    </row>
    <row r="42" spans="1:18" ht="16.5" thickBot="1">
      <c r="A42" s="63">
        <v>36</v>
      </c>
      <c r="B42" s="38" t="s">
        <v>134</v>
      </c>
      <c r="C42" s="74" t="s">
        <v>131</v>
      </c>
      <c r="D42" s="21"/>
      <c r="E42" s="21"/>
      <c r="F42" s="21"/>
      <c r="G42" s="21"/>
      <c r="H42" s="21"/>
      <c r="I42" s="23"/>
      <c r="J42" s="23"/>
      <c r="K42" s="23"/>
      <c r="L42" s="23"/>
      <c r="M42" s="23"/>
      <c r="N42" s="23"/>
      <c r="O42" s="23"/>
      <c r="P42" s="23"/>
      <c r="Q42" s="23"/>
      <c r="R42" s="24"/>
    </row>
    <row r="43" spans="1:18" ht="15.75" thickBot="1">
      <c r="A43" s="63">
        <v>37</v>
      </c>
      <c r="B43" s="106" t="s">
        <v>136</v>
      </c>
      <c r="C43" s="179"/>
      <c r="D43" s="179"/>
      <c r="E43" s="179"/>
      <c r="F43" s="179"/>
      <c r="G43" s="179"/>
      <c r="H43" s="179"/>
      <c r="I43" s="179"/>
      <c r="J43" s="179"/>
      <c r="K43" s="179"/>
      <c r="L43" s="179"/>
      <c r="M43" s="179"/>
      <c r="N43" s="179"/>
      <c r="O43" s="179"/>
      <c r="P43" s="179"/>
      <c r="Q43" s="179"/>
      <c r="R43" s="180"/>
    </row>
    <row r="44" spans="1:18" ht="16.5" thickBot="1">
      <c r="A44" s="63">
        <v>38</v>
      </c>
      <c r="B44" s="38" t="s">
        <v>126</v>
      </c>
      <c r="C44" s="74" t="s">
        <v>127</v>
      </c>
      <c r="D44" s="21"/>
      <c r="E44" s="21"/>
      <c r="F44" s="21"/>
      <c r="G44" s="21"/>
      <c r="H44" s="21"/>
      <c r="I44" s="23"/>
      <c r="J44" s="23"/>
      <c r="K44" s="23"/>
      <c r="L44" s="23"/>
      <c r="M44" s="23"/>
      <c r="N44" s="23"/>
      <c r="O44" s="23"/>
      <c r="P44" s="23"/>
      <c r="Q44" s="23"/>
      <c r="R44" s="24"/>
    </row>
    <row r="45" spans="1:18" ht="30.75" thickBot="1">
      <c r="A45" s="63">
        <v>39</v>
      </c>
      <c r="B45" s="38" t="s">
        <v>128</v>
      </c>
      <c r="C45" s="74" t="s">
        <v>129</v>
      </c>
      <c r="D45" s="21"/>
      <c r="E45" s="21"/>
      <c r="F45" s="21"/>
      <c r="G45" s="21"/>
      <c r="H45" s="21"/>
      <c r="I45" s="23"/>
      <c r="J45" s="23"/>
      <c r="K45" s="23"/>
      <c r="L45" s="23"/>
      <c r="M45" s="23"/>
      <c r="N45" s="23"/>
      <c r="O45" s="23"/>
      <c r="P45" s="23"/>
      <c r="Q45" s="23"/>
      <c r="R45" s="24"/>
    </row>
    <row r="46" spans="1:18" ht="16.5" thickBot="1">
      <c r="A46" s="63">
        <v>40</v>
      </c>
      <c r="B46" s="38" t="s">
        <v>130</v>
      </c>
      <c r="C46" s="74" t="s">
        <v>131</v>
      </c>
      <c r="D46" s="21"/>
      <c r="E46" s="21"/>
      <c r="F46" s="21"/>
      <c r="G46" s="21"/>
      <c r="H46" s="21"/>
      <c r="I46" s="23"/>
      <c r="J46" s="23"/>
      <c r="K46" s="23"/>
      <c r="L46" s="23"/>
      <c r="M46" s="23"/>
      <c r="N46" s="23"/>
      <c r="O46" s="23"/>
      <c r="P46" s="23"/>
      <c r="Q46" s="23"/>
      <c r="R46" s="24"/>
    </row>
    <row r="47" spans="1:18" ht="30.75" thickBot="1">
      <c r="A47" s="63">
        <v>41</v>
      </c>
      <c r="B47" s="38" t="s">
        <v>132</v>
      </c>
      <c r="C47" s="74" t="s">
        <v>133</v>
      </c>
      <c r="D47" s="21"/>
      <c r="E47" s="21"/>
      <c r="F47" s="21"/>
      <c r="G47" s="21"/>
      <c r="H47" s="21"/>
      <c r="I47" s="23"/>
      <c r="J47" s="23"/>
      <c r="K47" s="23"/>
      <c r="L47" s="23"/>
      <c r="M47" s="23"/>
      <c r="N47" s="23"/>
      <c r="O47" s="23"/>
      <c r="P47" s="23"/>
      <c r="Q47" s="23"/>
      <c r="R47" s="24"/>
    </row>
    <row r="48" spans="1:18" ht="16.5" thickBot="1">
      <c r="A48" s="63">
        <v>42</v>
      </c>
      <c r="B48" s="38" t="s">
        <v>134</v>
      </c>
      <c r="C48" s="74" t="s">
        <v>131</v>
      </c>
      <c r="D48" s="21"/>
      <c r="E48" s="21"/>
      <c r="F48" s="21"/>
      <c r="G48" s="21"/>
      <c r="H48" s="21"/>
      <c r="I48" s="23"/>
      <c r="J48" s="23"/>
      <c r="K48" s="23"/>
      <c r="L48" s="23"/>
      <c r="M48" s="23"/>
      <c r="N48" s="23"/>
      <c r="O48" s="23"/>
      <c r="P48" s="23"/>
      <c r="Q48" s="23"/>
      <c r="R48" s="24"/>
    </row>
    <row r="49" spans="1:18" ht="15.75" thickBot="1">
      <c r="A49" s="63">
        <v>43</v>
      </c>
      <c r="B49" s="168" t="s">
        <v>139</v>
      </c>
      <c r="C49" s="141"/>
      <c r="D49" s="141"/>
      <c r="E49" s="141"/>
      <c r="F49" s="141"/>
      <c r="G49" s="141"/>
      <c r="H49" s="141"/>
      <c r="I49" s="141"/>
      <c r="J49" s="141"/>
      <c r="K49" s="141"/>
      <c r="L49" s="141"/>
      <c r="M49" s="141"/>
      <c r="N49" s="141"/>
      <c r="O49" s="141"/>
      <c r="P49" s="141"/>
      <c r="Q49" s="141"/>
      <c r="R49" s="142"/>
    </row>
    <row r="50" spans="1:18" ht="32.25" thickBot="1">
      <c r="A50" s="63">
        <v>44</v>
      </c>
      <c r="B50" s="38" t="s">
        <v>140</v>
      </c>
      <c r="C50" s="74" t="s">
        <v>131</v>
      </c>
      <c r="D50" s="21"/>
      <c r="E50" s="21"/>
      <c r="F50" s="21"/>
      <c r="G50" s="21"/>
      <c r="H50" s="21"/>
      <c r="I50" s="23"/>
      <c r="J50" s="23"/>
      <c r="K50" s="23"/>
      <c r="L50" s="23"/>
      <c r="M50" s="23"/>
      <c r="N50" s="23"/>
      <c r="O50" s="23"/>
      <c r="P50" s="23"/>
      <c r="Q50" s="23"/>
      <c r="R50" s="24"/>
    </row>
    <row r="51" spans="1:18" ht="48" thickBot="1">
      <c r="A51" s="63">
        <v>45</v>
      </c>
      <c r="B51" s="16" t="s">
        <v>141</v>
      </c>
      <c r="C51" s="74" t="s">
        <v>131</v>
      </c>
      <c r="D51" s="21"/>
      <c r="E51" s="21"/>
      <c r="F51" s="88">
        <f>SUM(F11+F17+F23)</f>
        <v>1</v>
      </c>
      <c r="G51" s="88">
        <f aca="true" t="shared" si="0" ref="G51:Q51">SUM(G11+G17+G23)</f>
        <v>1</v>
      </c>
      <c r="H51" s="88">
        <f t="shared" si="0"/>
        <v>1</v>
      </c>
      <c r="I51" s="88">
        <f t="shared" si="0"/>
        <v>1</v>
      </c>
      <c r="J51" s="88">
        <f t="shared" si="0"/>
        <v>1</v>
      </c>
      <c r="K51" s="88">
        <f t="shared" si="0"/>
        <v>1</v>
      </c>
      <c r="L51" s="88">
        <f t="shared" si="0"/>
        <v>1</v>
      </c>
      <c r="M51" s="88">
        <f t="shared" si="0"/>
        <v>1</v>
      </c>
      <c r="N51" s="88">
        <f t="shared" si="0"/>
        <v>1.1400000000000001</v>
      </c>
      <c r="O51" s="88">
        <f t="shared" si="0"/>
        <v>1.1600000000000001</v>
      </c>
      <c r="P51" s="88">
        <f t="shared" si="0"/>
        <v>1.27</v>
      </c>
      <c r="Q51" s="88">
        <f t="shared" si="0"/>
        <v>1.2999999999999998</v>
      </c>
      <c r="R51" s="24"/>
    </row>
    <row r="52" spans="1:18" ht="15.75">
      <c r="A52" s="37"/>
      <c r="B52" s="49" t="s">
        <v>18</v>
      </c>
      <c r="C52" s="37"/>
      <c r="D52" s="37"/>
      <c r="E52" s="37"/>
      <c r="F52" s="37"/>
      <c r="G52" s="37"/>
      <c r="H52" s="37"/>
      <c r="I52" s="37"/>
      <c r="J52" s="37"/>
      <c r="K52" s="37"/>
      <c r="L52" s="37"/>
      <c r="M52" s="37"/>
      <c r="N52" s="37"/>
      <c r="O52" s="37"/>
      <c r="P52" s="37"/>
      <c r="Q52" s="37"/>
      <c r="R52" s="37"/>
    </row>
    <row r="53" spans="1:18" ht="15.75">
      <c r="A53" s="37"/>
      <c r="B53" s="143" t="s">
        <v>56</v>
      </c>
      <c r="C53" s="143"/>
      <c r="D53" s="143"/>
      <c r="E53" s="143"/>
      <c r="F53" s="143"/>
      <c r="G53" s="143"/>
      <c r="H53" s="143"/>
      <c r="I53" s="143"/>
      <c r="J53" s="143"/>
      <c r="K53" s="143"/>
      <c r="L53" s="143"/>
      <c r="M53" s="143"/>
      <c r="N53" s="143"/>
      <c r="O53" s="143"/>
      <c r="P53" s="143"/>
      <c r="Q53" s="143"/>
      <c r="R53" s="143"/>
    </row>
    <row r="54" spans="1:18" ht="15">
      <c r="A54" s="37"/>
      <c r="B54" s="175"/>
      <c r="C54" s="176"/>
      <c r="D54" s="176"/>
      <c r="E54" s="176"/>
      <c r="F54" s="176"/>
      <c r="G54" s="176"/>
      <c r="H54" s="176"/>
      <c r="I54" s="176"/>
      <c r="J54" s="176"/>
      <c r="K54" s="176"/>
      <c r="L54" s="176"/>
      <c r="M54" s="176"/>
      <c r="N54" s="176"/>
      <c r="O54" s="176"/>
      <c r="P54" s="176"/>
      <c r="Q54" s="176"/>
      <c r="R54" s="176"/>
    </row>
  </sheetData>
  <sheetProtection/>
  <mergeCells count="14">
    <mergeCell ref="B53:R53"/>
    <mergeCell ref="B54:R54"/>
    <mergeCell ref="B18:R18"/>
    <mergeCell ref="B24:R24"/>
    <mergeCell ref="B30:R30"/>
    <mergeCell ref="B31:R31"/>
    <mergeCell ref="B37:R37"/>
    <mergeCell ref="B43:R43"/>
    <mergeCell ref="B3:R3"/>
    <mergeCell ref="B1:R1"/>
    <mergeCell ref="B5:R5"/>
    <mergeCell ref="B6:R6"/>
    <mergeCell ref="B12:R12"/>
    <mergeCell ref="B49:R49"/>
  </mergeCells>
  <printOptions/>
  <pageMargins left="0.3385416666666667" right="0.4965277777777778" top="0.2482638888888889" bottom="0.4513888888888889"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20"/>
  <sheetViews>
    <sheetView zoomScalePageLayoutView="0" workbookViewId="0" topLeftCell="A1">
      <selection activeCell="B11" sqref="B11:R11"/>
    </sheetView>
  </sheetViews>
  <sheetFormatPr defaultColWidth="9.140625" defaultRowHeight="15"/>
  <cols>
    <col min="1" max="1" width="3.28125" style="0" customWidth="1"/>
    <col min="2" max="2" width="24.7109375" style="0" customWidth="1"/>
    <col min="3" max="3" width="12.7109375" style="0" customWidth="1"/>
  </cols>
  <sheetData>
    <row r="1" spans="2:18" ht="18.75">
      <c r="B1" s="181" t="s">
        <v>145</v>
      </c>
      <c r="C1" s="181"/>
      <c r="D1" s="181"/>
      <c r="E1" s="181"/>
      <c r="F1" s="181"/>
      <c r="G1" s="181"/>
      <c r="H1" s="181"/>
      <c r="I1" s="181"/>
      <c r="J1" s="181"/>
      <c r="K1" s="181"/>
      <c r="L1" s="181"/>
      <c r="M1" s="181"/>
      <c r="N1" s="181"/>
      <c r="O1" s="181"/>
      <c r="P1" s="181"/>
      <c r="Q1" s="181"/>
      <c r="R1" s="181"/>
    </row>
    <row r="2" spans="2:18" ht="16.5" thickBot="1">
      <c r="B2" s="64"/>
      <c r="C2" s="55" t="s">
        <v>12</v>
      </c>
      <c r="D2" s="55">
        <v>1990</v>
      </c>
      <c r="E2" s="55">
        <v>1995</v>
      </c>
      <c r="F2" s="55">
        <v>2000</v>
      </c>
      <c r="G2" s="55">
        <v>2001</v>
      </c>
      <c r="H2" s="55">
        <v>2002</v>
      </c>
      <c r="I2" s="55">
        <v>2003</v>
      </c>
      <c r="J2" s="55">
        <v>2004</v>
      </c>
      <c r="K2" s="55">
        <v>2005</v>
      </c>
      <c r="L2" s="55">
        <v>2006</v>
      </c>
      <c r="M2" s="55">
        <v>2007</v>
      </c>
      <c r="N2" s="55">
        <v>2008</v>
      </c>
      <c r="O2" s="55">
        <v>2009</v>
      </c>
      <c r="P2" s="55">
        <v>2010</v>
      </c>
      <c r="Q2" s="55">
        <v>2011</v>
      </c>
      <c r="R2" s="55">
        <v>2012</v>
      </c>
    </row>
    <row r="3" spans="1:18" ht="15.75" thickBot="1">
      <c r="A3" s="33"/>
      <c r="B3" s="182" t="s">
        <v>146</v>
      </c>
      <c r="C3" s="183"/>
      <c r="D3" s="183"/>
      <c r="E3" s="183"/>
      <c r="F3" s="183"/>
      <c r="G3" s="183"/>
      <c r="H3" s="183"/>
      <c r="I3" s="183"/>
      <c r="J3" s="183"/>
      <c r="K3" s="183"/>
      <c r="L3" s="183"/>
      <c r="M3" s="183"/>
      <c r="N3" s="183"/>
      <c r="O3" s="183"/>
      <c r="P3" s="183"/>
      <c r="Q3" s="183"/>
      <c r="R3" s="184"/>
    </row>
    <row r="4" spans="1:18" ht="32.25" thickBot="1">
      <c r="A4" s="71">
        <v>1</v>
      </c>
      <c r="B4" s="65" t="s">
        <v>162</v>
      </c>
      <c r="C4" s="55" t="s">
        <v>147</v>
      </c>
      <c r="D4" s="66"/>
      <c r="E4" s="66"/>
      <c r="F4" s="66"/>
      <c r="G4" s="66"/>
      <c r="H4" s="66"/>
      <c r="I4" s="66"/>
      <c r="J4" s="66"/>
      <c r="K4" s="66"/>
      <c r="L4" s="66"/>
      <c r="M4" s="66"/>
      <c r="N4" s="66"/>
      <c r="O4" s="66"/>
      <c r="P4" s="66"/>
      <c r="Q4" s="66"/>
      <c r="R4" s="66"/>
    </row>
    <row r="5" spans="1:18" ht="32.25" thickBot="1">
      <c r="A5" s="71">
        <v>2</v>
      </c>
      <c r="B5" s="65" t="s">
        <v>156</v>
      </c>
      <c r="C5" s="55" t="s">
        <v>147</v>
      </c>
      <c r="D5" s="66"/>
      <c r="E5" s="66"/>
      <c r="F5" s="66"/>
      <c r="G5" s="66"/>
      <c r="H5" s="66"/>
      <c r="I5" s="66"/>
      <c r="J5" s="66"/>
      <c r="K5" s="66"/>
      <c r="L5" s="66"/>
      <c r="M5" s="66"/>
      <c r="N5" s="66"/>
      <c r="O5" s="66"/>
      <c r="P5" s="66"/>
      <c r="Q5" s="66"/>
      <c r="R5" s="66"/>
    </row>
    <row r="6" spans="1:18" ht="48" thickBot="1">
      <c r="A6" s="71">
        <v>3</v>
      </c>
      <c r="B6" s="65" t="s">
        <v>148</v>
      </c>
      <c r="C6" s="55" t="s">
        <v>20</v>
      </c>
      <c r="D6" s="66"/>
      <c r="E6" s="66"/>
      <c r="F6" s="66"/>
      <c r="G6" s="66"/>
      <c r="H6" s="66"/>
      <c r="I6" s="66"/>
      <c r="J6" s="66"/>
      <c r="K6" s="66"/>
      <c r="L6" s="66"/>
      <c r="M6" s="66"/>
      <c r="N6" s="66"/>
      <c r="O6" s="66"/>
      <c r="P6" s="66"/>
      <c r="Q6" s="66"/>
      <c r="R6" s="66"/>
    </row>
    <row r="7" spans="1:18" ht="16.5" thickBot="1">
      <c r="A7" s="71">
        <v>4</v>
      </c>
      <c r="B7" s="185" t="s">
        <v>149</v>
      </c>
      <c r="C7" s="153"/>
      <c r="D7" s="153"/>
      <c r="E7" s="153"/>
      <c r="F7" s="153"/>
      <c r="G7" s="153"/>
      <c r="H7" s="153"/>
      <c r="I7" s="153"/>
      <c r="J7" s="153"/>
      <c r="K7" s="153"/>
      <c r="L7" s="153"/>
      <c r="M7" s="153"/>
      <c r="N7" s="153"/>
      <c r="O7" s="153"/>
      <c r="P7" s="153"/>
      <c r="Q7" s="153"/>
      <c r="R7" s="154"/>
    </row>
    <row r="8" spans="1:18" ht="32.25" thickBot="1">
      <c r="A8" s="71">
        <v>5</v>
      </c>
      <c r="B8" s="65" t="s">
        <v>157</v>
      </c>
      <c r="C8" s="55" t="s">
        <v>147</v>
      </c>
      <c r="D8" s="66"/>
      <c r="E8" s="66"/>
      <c r="F8" s="66"/>
      <c r="G8" s="66"/>
      <c r="H8" s="66"/>
      <c r="I8" s="66"/>
      <c r="J8" s="66"/>
      <c r="K8" s="66"/>
      <c r="L8" s="66"/>
      <c r="M8" s="66"/>
      <c r="N8" s="66"/>
      <c r="O8" s="66"/>
      <c r="P8" s="66"/>
      <c r="Q8" s="66"/>
      <c r="R8" s="66"/>
    </row>
    <row r="9" spans="1:18" ht="32.25" thickBot="1">
      <c r="A9" s="71">
        <v>6</v>
      </c>
      <c r="B9" s="65" t="s">
        <v>156</v>
      </c>
      <c r="C9" s="55" t="s">
        <v>147</v>
      </c>
      <c r="D9" s="66"/>
      <c r="E9" s="66"/>
      <c r="F9" s="66"/>
      <c r="G9" s="66"/>
      <c r="H9" s="66"/>
      <c r="I9" s="66"/>
      <c r="J9" s="66"/>
      <c r="K9" s="66"/>
      <c r="L9" s="66"/>
      <c r="M9" s="66"/>
      <c r="N9" s="66"/>
      <c r="O9" s="66"/>
      <c r="P9" s="66"/>
      <c r="Q9" s="66"/>
      <c r="R9" s="66"/>
    </row>
    <row r="10" spans="1:18" ht="48" thickBot="1">
      <c r="A10" s="71">
        <v>7</v>
      </c>
      <c r="B10" s="65" t="s">
        <v>163</v>
      </c>
      <c r="C10" s="55" t="s">
        <v>20</v>
      </c>
      <c r="D10" s="66"/>
      <c r="E10" s="66"/>
      <c r="F10" s="66"/>
      <c r="G10" s="66"/>
      <c r="H10" s="66"/>
      <c r="I10" s="66"/>
      <c r="J10" s="66"/>
      <c r="K10" s="66"/>
      <c r="L10" s="66"/>
      <c r="M10" s="66"/>
      <c r="N10" s="66"/>
      <c r="O10" s="66"/>
      <c r="P10" s="66"/>
      <c r="Q10" s="66"/>
      <c r="R10" s="66"/>
    </row>
    <row r="11" spans="1:18" ht="16.5" thickBot="1">
      <c r="A11" s="71">
        <v>8</v>
      </c>
      <c r="B11" s="185" t="s">
        <v>150</v>
      </c>
      <c r="C11" s="186"/>
      <c r="D11" s="186"/>
      <c r="E11" s="186"/>
      <c r="F11" s="186"/>
      <c r="G11" s="186"/>
      <c r="H11" s="186"/>
      <c r="I11" s="186"/>
      <c r="J11" s="186"/>
      <c r="K11" s="186"/>
      <c r="L11" s="186"/>
      <c r="M11" s="186"/>
      <c r="N11" s="186"/>
      <c r="O11" s="186"/>
      <c r="P11" s="186"/>
      <c r="Q11" s="186"/>
      <c r="R11" s="187"/>
    </row>
    <row r="12" spans="1:18" ht="32.25" thickBot="1">
      <c r="A12" s="71">
        <v>9</v>
      </c>
      <c r="B12" s="65" t="s">
        <v>159</v>
      </c>
      <c r="C12" s="55" t="s">
        <v>147</v>
      </c>
      <c r="D12" s="66"/>
      <c r="E12" s="66"/>
      <c r="F12" s="66"/>
      <c r="G12" s="66"/>
      <c r="H12" s="66"/>
      <c r="I12" s="66"/>
      <c r="J12" s="66"/>
      <c r="K12" s="66"/>
      <c r="L12" s="66"/>
      <c r="M12" s="66"/>
      <c r="N12" s="66"/>
      <c r="O12" s="66"/>
      <c r="P12" s="66"/>
      <c r="Q12" s="66"/>
      <c r="R12" s="66"/>
    </row>
    <row r="13" spans="1:18" ht="32.25" thickBot="1">
      <c r="A13" s="71">
        <v>10</v>
      </c>
      <c r="B13" s="65" t="s">
        <v>156</v>
      </c>
      <c r="C13" s="55" t="s">
        <v>147</v>
      </c>
      <c r="D13" s="66"/>
      <c r="E13" s="66"/>
      <c r="F13" s="66"/>
      <c r="G13" s="66"/>
      <c r="H13" s="66"/>
      <c r="I13" s="66"/>
      <c r="J13" s="66"/>
      <c r="K13" s="66"/>
      <c r="L13" s="66"/>
      <c r="M13" s="66"/>
      <c r="N13" s="66"/>
      <c r="O13" s="66"/>
      <c r="P13" s="66"/>
      <c r="Q13" s="66"/>
      <c r="R13" s="66"/>
    </row>
    <row r="14" spans="1:18" ht="48" thickBot="1">
      <c r="A14" s="71">
        <v>11</v>
      </c>
      <c r="B14" s="65" t="s">
        <v>151</v>
      </c>
      <c r="C14" s="55" t="s">
        <v>20</v>
      </c>
      <c r="D14" s="66"/>
      <c r="E14" s="66"/>
      <c r="F14" s="66"/>
      <c r="G14" s="66"/>
      <c r="H14" s="66"/>
      <c r="I14" s="66"/>
      <c r="J14" s="66"/>
      <c r="K14" s="66"/>
      <c r="L14" s="66"/>
      <c r="M14" s="66"/>
      <c r="N14" s="66"/>
      <c r="O14" s="66"/>
      <c r="P14" s="66"/>
      <c r="Q14" s="66"/>
      <c r="R14" s="66"/>
    </row>
    <row r="15" spans="1:18" ht="16.5" thickBot="1">
      <c r="A15" s="71">
        <v>12</v>
      </c>
      <c r="B15" s="185" t="s">
        <v>152</v>
      </c>
      <c r="C15" s="153"/>
      <c r="D15" s="153"/>
      <c r="E15" s="153"/>
      <c r="F15" s="153"/>
      <c r="G15" s="153"/>
      <c r="H15" s="153"/>
      <c r="I15" s="153"/>
      <c r="J15" s="153"/>
      <c r="K15" s="153"/>
      <c r="L15" s="153"/>
      <c r="M15" s="153"/>
      <c r="N15" s="153"/>
      <c r="O15" s="153"/>
      <c r="P15" s="153"/>
      <c r="Q15" s="153"/>
      <c r="R15" s="154"/>
    </row>
    <row r="16" spans="1:18" ht="32.25" thickBot="1">
      <c r="A16" s="71">
        <v>13</v>
      </c>
      <c r="B16" s="65" t="s">
        <v>153</v>
      </c>
      <c r="C16" s="72" t="s">
        <v>147</v>
      </c>
      <c r="D16" s="66"/>
      <c r="E16" s="66"/>
      <c r="F16" s="66"/>
      <c r="G16" s="66"/>
      <c r="H16" s="66"/>
      <c r="I16" s="66"/>
      <c r="J16" s="66"/>
      <c r="K16" s="66"/>
      <c r="L16" s="66"/>
      <c r="M16" s="66"/>
      <c r="N16" s="66"/>
      <c r="O16" s="66"/>
      <c r="P16" s="66"/>
      <c r="Q16" s="66"/>
      <c r="R16" s="66"/>
    </row>
    <row r="17" spans="1:18" ht="32.25" thickBot="1">
      <c r="A17" s="71">
        <v>14</v>
      </c>
      <c r="B17" s="65" t="s">
        <v>154</v>
      </c>
      <c r="C17" s="72" t="s">
        <v>147</v>
      </c>
      <c r="D17" s="66"/>
      <c r="E17" s="66"/>
      <c r="F17" s="66"/>
      <c r="G17" s="66"/>
      <c r="H17" s="66"/>
      <c r="I17" s="66"/>
      <c r="J17" s="66"/>
      <c r="K17" s="66"/>
      <c r="L17" s="66"/>
      <c r="M17" s="66"/>
      <c r="N17" s="66"/>
      <c r="O17" s="66"/>
      <c r="P17" s="66"/>
      <c r="Q17" s="66"/>
      <c r="R17" s="66"/>
    </row>
    <row r="18" spans="1:18" ht="48" thickBot="1">
      <c r="A18" s="71">
        <v>15</v>
      </c>
      <c r="B18" s="67" t="s">
        <v>155</v>
      </c>
      <c r="C18" s="55" t="s">
        <v>20</v>
      </c>
      <c r="D18" s="66"/>
      <c r="E18" s="66"/>
      <c r="F18" s="66"/>
      <c r="G18" s="66"/>
      <c r="H18" s="66"/>
      <c r="I18" s="66"/>
      <c r="J18" s="66"/>
      <c r="K18" s="66"/>
      <c r="L18" s="66"/>
      <c r="M18" s="66"/>
      <c r="N18" s="66"/>
      <c r="O18" s="66"/>
      <c r="P18" s="66"/>
      <c r="Q18" s="66"/>
      <c r="R18" s="66"/>
    </row>
    <row r="19" spans="2:18" ht="16.5" thickBot="1">
      <c r="B19" s="68"/>
      <c r="C19" s="69"/>
      <c r="D19" s="69"/>
      <c r="E19" s="69"/>
      <c r="F19" s="69"/>
      <c r="G19" s="69"/>
      <c r="H19" s="69"/>
      <c r="I19" s="69"/>
      <c r="J19" s="69"/>
      <c r="K19" s="69"/>
      <c r="L19" s="69"/>
      <c r="M19" s="69"/>
      <c r="N19" s="69"/>
      <c r="O19" s="69"/>
      <c r="P19" s="69"/>
      <c r="Q19" s="69"/>
      <c r="R19" s="70"/>
    </row>
    <row r="20" spans="2:18" ht="60" customHeight="1" thickBot="1">
      <c r="B20" s="188" t="s">
        <v>158</v>
      </c>
      <c r="C20" s="189"/>
      <c r="D20" s="189"/>
      <c r="E20" s="189"/>
      <c r="F20" s="189"/>
      <c r="G20" s="189"/>
      <c r="H20" s="189"/>
      <c r="I20" s="189"/>
      <c r="J20" s="189"/>
      <c r="K20" s="189"/>
      <c r="L20" s="189"/>
      <c r="M20" s="189"/>
      <c r="N20" s="189"/>
      <c r="O20" s="189"/>
      <c r="P20" s="189"/>
      <c r="Q20" s="189"/>
      <c r="R20" s="190"/>
    </row>
  </sheetData>
  <sheetProtection/>
  <mergeCells count="6">
    <mergeCell ref="B1:R1"/>
    <mergeCell ref="B3:R3"/>
    <mergeCell ref="B7:R7"/>
    <mergeCell ref="B11:R11"/>
    <mergeCell ref="B15:R15"/>
    <mergeCell ref="B20:R20"/>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Mirza Agic</dc:creator>
  <cp:keywords/>
  <dc:description/>
  <cp:lastModifiedBy>Olga Kharitonova</cp:lastModifiedBy>
  <cp:lastPrinted>2013-10-09T07:45:49Z</cp:lastPrinted>
  <dcterms:created xsi:type="dcterms:W3CDTF">2011-05-01T09:55:58Z</dcterms:created>
  <dcterms:modified xsi:type="dcterms:W3CDTF">2013-10-21T13:09:18Z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