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480" windowHeight="11460" activeTab="0"/>
  </bookViews>
  <sheets>
    <sheet name="cover" sheetId="1" r:id="rId1"/>
    <sheet name="6ind" sheetId="2" r:id="rId2"/>
    <sheet name="t1" sheetId="3" r:id="rId3"/>
    <sheet name="t2" sheetId="4" r:id="rId4"/>
    <sheet name="t3" sheetId="5" r:id="rId5"/>
    <sheet name="t4" sheetId="6" r:id="rId6"/>
    <sheet name="t5" sheetId="7" r:id="rId7"/>
    <sheet name="t6" sheetId="8" r:id="rId8"/>
  </sheets>
  <definedNames>
    <definedName name="_ftn1" localSheetId="0">'cover'!$A$20</definedName>
    <definedName name="_ftnref1" localSheetId="0">'cover'!$A$19</definedName>
  </definedNames>
  <calcPr fullCalcOnLoad="1"/>
</workbook>
</file>

<file path=xl/comments1.xml><?xml version="1.0" encoding="utf-8"?>
<comments xmlns="http://schemas.openxmlformats.org/spreadsheetml/2006/main">
  <authors>
    <author>Vladislav</author>
  </authors>
  <commentList>
    <comment ref="A22" authorId="0">
      <text>
        <r>
          <rPr>
            <b/>
            <sz val="9"/>
            <rFont val="Tahoma"/>
            <family val="2"/>
          </rPr>
          <t>Vladislav: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<sst xmlns="http://schemas.openxmlformats.org/spreadsheetml/2006/main" count="474" uniqueCount="238">
  <si>
    <r>
      <rPr>
        <sz val="12"/>
        <rFont val="Calibri"/>
        <family val="2"/>
      </rPr>
      <t xml:space="preserve">в том числе в сельском, лесном хозяйствах и  в рыболовстве  </t>
    </r>
    <r>
      <rPr>
        <sz val="12"/>
        <color indexed="8"/>
        <rFont val="Calibri"/>
        <family val="2"/>
      </rPr>
      <t xml:space="preserve">                      </t>
    </r>
    <r>
      <rPr>
        <sz val="12"/>
        <color indexed="10"/>
        <rFont val="Calibri"/>
        <family val="2"/>
      </rPr>
      <t>100 x (cтрока</t>
    </r>
    <r>
      <rPr>
        <sz val="12"/>
        <color indexed="10"/>
        <rFont val="Calibri"/>
        <family val="2"/>
      </rPr>
      <t xml:space="preserve"> 10 / cтрока 1)</t>
    </r>
  </si>
  <si>
    <t>….</t>
  </si>
  <si>
    <t>%</t>
  </si>
  <si>
    <t>#</t>
  </si>
  <si>
    <t>238.8</t>
  </si>
  <si>
    <r>
      <t>2.388 x 10</t>
    </r>
    <r>
      <rPr>
        <vertAlign val="superscript"/>
        <sz val="11"/>
        <color indexed="8"/>
        <rFont val="Calibri"/>
        <family val="2"/>
      </rPr>
      <t>-5</t>
    </r>
  </si>
  <si>
    <t>0.2778</t>
  </si>
  <si>
    <r>
      <t>1.163 x 10</t>
    </r>
    <r>
      <rPr>
        <vertAlign val="superscript"/>
        <sz val="11"/>
        <color indexed="8"/>
        <rFont val="Calibri"/>
        <family val="2"/>
      </rPr>
      <t>-3</t>
    </r>
  </si>
  <si>
    <r>
      <t>4.1868 x 10</t>
    </r>
    <r>
      <rPr>
        <vertAlign val="superscript"/>
        <sz val="11"/>
        <color indexed="8"/>
        <rFont val="Calibri"/>
        <family val="2"/>
      </rPr>
      <t>4</t>
    </r>
  </si>
  <si>
    <r>
      <t>4.1868 x 10</t>
    </r>
    <r>
      <rPr>
        <vertAlign val="superscript"/>
        <sz val="11"/>
        <color indexed="8"/>
        <rFont val="Calibri"/>
        <family val="2"/>
      </rPr>
      <t>-3</t>
    </r>
  </si>
  <si>
    <r>
      <t>1 x 10</t>
    </r>
    <r>
      <rPr>
        <vertAlign val="superscript"/>
        <sz val="11"/>
        <color indexed="8"/>
        <rFont val="Calibri"/>
        <family val="2"/>
      </rPr>
      <t>-7</t>
    </r>
  </si>
  <si>
    <r>
      <t>1 x 10</t>
    </r>
    <r>
      <rPr>
        <vertAlign val="superscript"/>
        <sz val="11"/>
        <color indexed="8"/>
        <rFont val="Calibri"/>
        <family val="2"/>
      </rPr>
      <t>7</t>
    </r>
  </si>
  <si>
    <r>
      <t>8.6 x 10</t>
    </r>
    <r>
      <rPr>
        <vertAlign val="superscript"/>
        <sz val="11"/>
        <color indexed="8"/>
        <rFont val="Calibri"/>
        <family val="2"/>
      </rPr>
      <t>-5</t>
    </r>
  </si>
  <si>
    <t>ЕВРОПЕЙСКАЯ ЭКОНОМИЧЕСКАЯ КОМИССИЯ</t>
  </si>
  <si>
    <t>КОМИТЕТ ПО ЭКОЛОГИЧЕСКОЙ ПОЛИТИКЕ</t>
  </si>
  <si>
    <t>КОНФЕРЕНЦИЯ ЕВРОПЕЙСКИХ СТАТИСТИКОВ</t>
  </si>
  <si>
    <t>Совместная межсекторальная целевая группа по экологическим показателям</t>
  </si>
  <si>
    <t>Шестая сессия</t>
  </si>
  <si>
    <t>30 октября - 1 ноября 2012 года, Женева</t>
  </si>
  <si>
    <t>НАЦИОНАЛЬНЫЙ ОБЗОР ПРИМЕНЕНИЯ ЭКОЛОГИЧЕСКИХ ПОКАЗАТЕЛЕЙ</t>
  </si>
  <si>
    <t>При заполнении нижеуказанных таблиц за помощью, пожалуйста, обращайтесь к г-ну Владиславу Бизеку по эл. почте: vladislav.bizek@gmail.com.</t>
  </si>
  <si>
    <t>ОЦЕНКА СЛЕДУЮЩИХ ШЕСТИ ПОКАЗАТЕЛЕЙ ИЗ РУКОВОДСТВА ПО ПРИМЕНЕНИЮ ЭКОЛОГИЧЕСКИХ ПОКАЗАТЕЛЕЙ ЕЭК ООН</t>
  </si>
  <si>
    <t>Показатель</t>
  </si>
  <si>
    <t xml:space="preserve">A. Организации, ответственные за подготовку данных для показателя и зффективные механизмы межведомственного сотрудничества </t>
  </si>
  <si>
    <t>B. Обеспечение качества данных и процедуры контроля при подготовке показателя</t>
  </si>
  <si>
    <t>C. Публикация показателя в статистических сборниках, докладах о состоянии окружающей среды и других периодических природоохранных изданиях</t>
  </si>
  <si>
    <t>Вопрос A..</t>
  </si>
  <si>
    <t>Эффективные механизмы межведомственного сотрудничества по подготовке показателя</t>
  </si>
  <si>
    <t>Укажите, пожалуйста, механизмы сотрудничества (если таковые существуют), созданные в вашей стране для сбора необходимых данных по показателю. Они могут включать статистические учреждения, министерства водного хозяйства, сельского хозяйства, транспорта, внутренних дел, окружающей среды, экономического развития и энергетики, гидрометеорологические службы и, в случае необходимости, агенства по геологии. Описание должно охватывать возникшие проблемы, найденные им решения, а также возможные дальнейшие шаги, планируемые или необходимые.</t>
  </si>
  <si>
    <t>Вопрос  B.</t>
  </si>
  <si>
    <t>Обеспечение качества данных и процедуры контроля при подготовке показателя</t>
  </si>
  <si>
    <t xml:space="preserve">Опишите, пожалуйста, обеспечение качества данных и процедуры контроля при подготовке показателя. Описание должно охватывать возникшие проблемы, найденные им решения, а также возможные дальнейшие шаги, планируемые или необходимые. Следует обратить внимание на действующие международные методологии и руководства, которые выполняются по обеспечению качества данных и контролю. </t>
  </si>
  <si>
    <t>Вопрос  C.</t>
  </si>
  <si>
    <t>Публикация показателя в статистических сборниках и докладах о состоянии окружающей среды</t>
  </si>
  <si>
    <t>Вопрос D</t>
  </si>
  <si>
    <t>Использование индикатора и / или связанных с ними данных на национальном уровне и основные держатели информации</t>
  </si>
  <si>
    <t>Описание показателей доступно он-лайн: www.unece.org/env/documents/2007/ece/ece.belgrade.conf.2007.inf.6.r.pdf</t>
  </si>
  <si>
    <t xml:space="preserve">Качество питьевой воды </t>
  </si>
  <si>
    <t>Средний возраст парка дорожных механических транспортных средств</t>
  </si>
  <si>
    <t xml:space="preserve">Температура воздуха </t>
  </si>
  <si>
    <t xml:space="preserve">Атмосферные осадки </t>
  </si>
  <si>
    <t xml:space="preserve">Конечное энергопотребление </t>
  </si>
  <si>
    <t xml:space="preserve">Общий объем энергопотребления </t>
  </si>
  <si>
    <t xml:space="preserve">Страна в целом  </t>
  </si>
  <si>
    <t>Страна в целом</t>
  </si>
  <si>
    <t>Среднегодовая температура</t>
  </si>
  <si>
    <t>Самая высокая среднемесячная температура</t>
  </si>
  <si>
    <t>Самая низкая среднемесячная температура</t>
  </si>
  <si>
    <t>Единица</t>
  </si>
  <si>
    <t>Глоссарий</t>
  </si>
  <si>
    <t>Примечания</t>
  </si>
  <si>
    <t>Дополнительная информация</t>
  </si>
  <si>
    <t>мм.</t>
  </si>
  <si>
    <t>Общее количество проб</t>
  </si>
  <si>
    <t xml:space="preserve">Определение </t>
  </si>
  <si>
    <t>Общее конечное энергопотребление</t>
  </si>
  <si>
    <t>1000 т н.э.</t>
  </si>
  <si>
    <t>Изменение запасов</t>
  </si>
  <si>
    <t>Энергетические балансы всех стран ВЕКЦА можно найти на веб-сайте Международного энергетического агентства, см.  http://www.iea.org/countries/non-membercountries/ (за исключением Черногории)</t>
  </si>
  <si>
    <t>Общее количество</t>
  </si>
  <si>
    <t>1000 ед</t>
  </si>
  <si>
    <t>Легковые автомобили</t>
  </si>
  <si>
    <t>Автобусы дальнего следования</t>
  </si>
  <si>
    <t>Городские автобусы и троллейбусы</t>
  </si>
  <si>
    <t>Грузовые автомобили</t>
  </si>
  <si>
    <t>Руководство по метеорологическим приборам и методам наблюдений, ВМО-№-8, 2008, см.:</t>
  </si>
  <si>
    <t>http://www.wmo.int/pages/prog/gcos/documents/gruanmanuals/CIMO/CIMO_Guide-7th_Edition-2008.pdf</t>
  </si>
  <si>
    <t xml:space="preserve">Руководство по качеству питьевой воды, 4-е издание, ВОЗ 2011 года; посмотреть на http://whqlibdoc.who.int/publications/2011/9789241548151_eng.pdf </t>
  </si>
  <si>
    <t>Коэффициенты пересчета</t>
  </si>
  <si>
    <t>На:</t>
  </si>
  <si>
    <t>Из:</t>
  </si>
  <si>
    <t>Умножить на:</t>
  </si>
  <si>
    <t>Гкал</t>
  </si>
  <si>
    <t xml:space="preserve">Гкал </t>
  </si>
  <si>
    <t xml:space="preserve">Тераджоули </t>
  </si>
  <si>
    <t>Тераджоули</t>
  </si>
  <si>
    <t>Миллиона тонн нефтяного эквивалента (1000000 т н.э.)</t>
  </si>
  <si>
    <t>1000000 т н.э.</t>
  </si>
  <si>
    <t>Гигаватт-часа (ГВтч)</t>
  </si>
  <si>
    <t>ГВтч</t>
  </si>
  <si>
    <t>Бункерное топливо</t>
  </si>
  <si>
    <t>Информацию о возрасте парка транспортных средств можно найти для многих стран ВЕКЦА в публикации "Статистика транспорта ЕЭК ООН для Европы и Северной Америки", том LVI, ЕЭК ООН 2011, см.:</t>
  </si>
  <si>
    <t xml:space="preserve"> http://www.unece.org/fileadmin/DAM/trans/main/wp6/publications/ABTS2012.pdf</t>
  </si>
  <si>
    <t>(название стандарта и перечень измеряемых параметров).</t>
  </si>
  <si>
    <t>Дорожные тягачи</t>
  </si>
  <si>
    <t xml:space="preserve">Если имеются карты распределения температуры по территории страны, пожалуйста приложите их. </t>
  </si>
  <si>
    <t xml:space="preserve">Общее количество </t>
  </si>
  <si>
    <t>из них возрастом от 5 до 10 лет</t>
  </si>
  <si>
    <t>в том числе в других видах деятельности</t>
  </si>
  <si>
    <t>Долгосрочная средняя температура за период 1961 - 1990 гг.</t>
  </si>
  <si>
    <t>Строки 18-23 и 24-29 должны быть заполнены для областей или регионов, по которым имеются данные.</t>
  </si>
  <si>
    <t>Странам предлагается добавить описание местонахождения области или региона, если они считают такую ​​информацию важной.</t>
  </si>
  <si>
    <t>Долгосрочное среднее количество выпавших осадков за период 1961 - 1990 гг.</t>
  </si>
  <si>
    <t>Среднегодовое количество выпавших осадков</t>
  </si>
  <si>
    <r>
      <t xml:space="preserve">Среднегодовые отклонения от долгосрочного среднего  количества </t>
    </r>
    <r>
      <rPr>
        <sz val="12"/>
        <rFont val="Calibri"/>
        <family val="2"/>
      </rPr>
      <t>выпавших  оса</t>
    </r>
    <r>
      <rPr>
        <sz val="12"/>
        <color indexed="8"/>
        <rFont val="Calibri"/>
        <family val="2"/>
      </rPr>
      <t xml:space="preserve">дков                                                   </t>
    </r>
    <r>
      <rPr>
        <sz val="12"/>
        <color indexed="10"/>
        <rFont val="Calibri"/>
        <family val="2"/>
      </rPr>
      <t>100 x (cтрока</t>
    </r>
    <r>
      <rPr>
        <sz val="12"/>
        <color indexed="10"/>
        <rFont val="Calibri"/>
        <family val="2"/>
      </rPr>
      <t xml:space="preserve"> 2 / cтрока 1)</t>
    </r>
  </si>
  <si>
    <r>
      <t xml:space="preserve">Среднегодовые отклонения от долгосрочного среднего  количества </t>
    </r>
    <r>
      <rPr>
        <sz val="12"/>
        <rFont val="Calibri"/>
        <family val="2"/>
      </rPr>
      <t>выпавших оса</t>
    </r>
    <r>
      <rPr>
        <sz val="12"/>
        <color indexed="8"/>
        <rFont val="Calibri"/>
        <family val="2"/>
      </rPr>
      <t xml:space="preserve">дков                                                  </t>
    </r>
    <r>
      <rPr>
        <sz val="12"/>
        <color indexed="10"/>
        <rFont val="Calibri"/>
        <family val="2"/>
      </rPr>
      <t xml:space="preserve"> 100 x (cтрока</t>
    </r>
    <r>
      <rPr>
        <sz val="12"/>
        <color indexed="10"/>
        <rFont val="Calibri"/>
        <family val="2"/>
      </rPr>
      <t xml:space="preserve"> 8 / cтрока 7)</t>
    </r>
  </si>
  <si>
    <t>Долгосрочное среднее количество выпавших осадков за период1961 - 1990 гг.</t>
  </si>
  <si>
    <r>
      <t xml:space="preserve">Среднегодовые отклонения от долгосрочного среднего  количества </t>
    </r>
    <r>
      <rPr>
        <sz val="12"/>
        <rFont val="Calibri"/>
        <family val="2"/>
      </rPr>
      <t xml:space="preserve">выпавших </t>
    </r>
    <r>
      <rPr>
        <sz val="12"/>
        <color indexed="8"/>
        <rFont val="Calibri"/>
        <family val="2"/>
      </rPr>
      <t xml:space="preserve">осадков                                                   </t>
    </r>
    <r>
      <rPr>
        <sz val="12"/>
        <color indexed="10"/>
        <rFont val="Calibri"/>
        <family val="2"/>
      </rPr>
      <t>100 x (cтрока</t>
    </r>
    <r>
      <rPr>
        <sz val="12"/>
        <color indexed="10"/>
        <rFont val="Calibri"/>
        <family val="2"/>
      </rPr>
      <t xml:space="preserve"> 14 / cтрока 13)</t>
    </r>
  </si>
  <si>
    <t>Среднегодовое количество выпавших  осадков</t>
  </si>
  <si>
    <r>
      <t xml:space="preserve">Среднегодовые отклонения от долгосрочного среднего  количества </t>
    </r>
    <r>
      <rPr>
        <sz val="12"/>
        <rFont val="Calibri"/>
        <family val="2"/>
      </rPr>
      <t>выпавших о</t>
    </r>
    <r>
      <rPr>
        <sz val="12"/>
        <color indexed="8"/>
        <rFont val="Calibri"/>
        <family val="2"/>
      </rPr>
      <t xml:space="preserve">садков        </t>
    </r>
    <r>
      <rPr>
        <sz val="12"/>
        <rFont val="Calibri"/>
        <family val="2"/>
      </rPr>
      <t xml:space="preserve">       </t>
    </r>
    <r>
      <rPr>
        <sz val="12"/>
        <color indexed="10"/>
        <rFont val="Calibri"/>
        <family val="2"/>
      </rPr>
      <t xml:space="preserve">                                    100 x (cтрока</t>
    </r>
    <r>
      <rPr>
        <sz val="12"/>
        <color indexed="10"/>
        <rFont val="Calibri"/>
        <family val="2"/>
      </rPr>
      <t xml:space="preserve"> 20 / cтрока 19)</t>
    </r>
  </si>
  <si>
    <r>
      <t xml:space="preserve">Среднегодовые отклонения от долгосрочного среднего </t>
    </r>
    <r>
      <rPr>
        <sz val="12"/>
        <rFont val="Calibri"/>
        <family val="2"/>
      </rPr>
      <t xml:space="preserve"> количества</t>
    </r>
    <r>
      <rPr>
        <sz val="12"/>
        <color indexed="8"/>
        <rFont val="Calibri"/>
        <family val="2"/>
      </rPr>
      <t xml:space="preserve"> выпавших осадков       </t>
    </r>
    <r>
      <rPr>
        <sz val="12"/>
        <rFont val="Calibri"/>
        <family val="2"/>
      </rPr>
      <t xml:space="preserve">    </t>
    </r>
    <r>
      <rPr>
        <sz val="12"/>
        <color indexed="10"/>
        <rFont val="Calibri"/>
        <family val="2"/>
      </rPr>
      <t xml:space="preserve">                                        100 x (cтрока</t>
    </r>
    <r>
      <rPr>
        <sz val="12"/>
        <color indexed="10"/>
        <rFont val="Calibri"/>
        <family val="2"/>
      </rPr>
      <t xml:space="preserve"> 26 / cтрока 25)</t>
    </r>
  </si>
  <si>
    <t>Очищенная вода в системах централизованного водоснабжения</t>
  </si>
  <si>
    <t>Количество проб с превышением  установленных в стране стандартов</t>
  </si>
  <si>
    <t>из них, по микробиологическим показателям</t>
  </si>
  <si>
    <t>из них, по  химическим показателям</t>
  </si>
  <si>
    <t>Децентрализованное водоснабжение из открытых водоемов, вода которых используется в качестве питьевой без водоподготовки</t>
  </si>
  <si>
    <t>Количество проб с превышением установленных в стране стандартов</t>
  </si>
  <si>
    <t>из них, по химическим показателям</t>
  </si>
  <si>
    <t>из них по химическим показателям</t>
  </si>
  <si>
    <t xml:space="preserve">Пожалуйста укажите в сноске стандарты качества питьевой воды, которые используются в вашей стране. </t>
  </si>
  <si>
    <t>в том числе в промышленности</t>
  </si>
  <si>
    <r>
      <rPr>
        <sz val="12"/>
        <rFont val="Calibri"/>
        <family val="2"/>
      </rPr>
      <t xml:space="preserve">в том числе в промышленности  </t>
    </r>
    <r>
      <rPr>
        <sz val="12"/>
        <color indexed="8"/>
        <rFont val="Calibri"/>
        <family val="2"/>
      </rPr>
      <t xml:space="preserve">                         </t>
    </r>
    <r>
      <rPr>
        <sz val="12"/>
        <color indexed="10"/>
        <rFont val="Calibri"/>
        <family val="2"/>
      </rPr>
      <t>100 x (cтрока</t>
    </r>
    <r>
      <rPr>
        <sz val="12"/>
        <color indexed="10"/>
        <rFont val="Calibri"/>
        <family val="2"/>
      </rPr>
      <t xml:space="preserve"> 2 / cтрока 1)</t>
    </r>
  </si>
  <si>
    <t>в том числе в транспортном секторе</t>
  </si>
  <si>
    <r>
      <rPr>
        <sz val="12"/>
        <rFont val="Calibri"/>
        <family val="2"/>
      </rPr>
      <t xml:space="preserve">в том числе в транспортном секторе  </t>
    </r>
    <r>
      <rPr>
        <sz val="12"/>
        <color indexed="8"/>
        <rFont val="Calibri"/>
        <family val="2"/>
      </rPr>
      <t xml:space="preserve">                       </t>
    </r>
    <r>
      <rPr>
        <sz val="12"/>
        <color indexed="10"/>
        <rFont val="Calibri"/>
        <family val="2"/>
      </rPr>
      <t>100 x (cтрока</t>
    </r>
    <r>
      <rPr>
        <sz val="12"/>
        <color indexed="10"/>
        <rFont val="Calibri"/>
        <family val="2"/>
      </rPr>
      <t xml:space="preserve"> 4 / cтрока 1)</t>
    </r>
  </si>
  <si>
    <t>в том числе в жилом секторе</t>
  </si>
  <si>
    <r>
      <rPr>
        <sz val="12"/>
        <rFont val="Calibri"/>
        <family val="2"/>
      </rPr>
      <t xml:space="preserve">в том числе в жилом секторе </t>
    </r>
    <r>
      <rPr>
        <sz val="12"/>
        <color indexed="8"/>
        <rFont val="Calibri"/>
        <family val="2"/>
      </rPr>
      <t xml:space="preserve"> </t>
    </r>
    <r>
      <rPr>
        <sz val="12"/>
        <color indexed="10"/>
        <rFont val="Calibri"/>
        <family val="2"/>
      </rPr>
      <t xml:space="preserve">                    100 x (cтрока</t>
    </r>
    <r>
      <rPr>
        <sz val="12"/>
        <color indexed="10"/>
        <rFont val="Calibri"/>
        <family val="2"/>
      </rPr>
      <t xml:space="preserve"> 6 / cтрока 1)</t>
    </r>
  </si>
  <si>
    <t>в том числе в сфере услуг</t>
  </si>
  <si>
    <r>
      <rPr>
        <sz val="12"/>
        <rFont val="Calibri"/>
        <family val="2"/>
      </rPr>
      <t xml:space="preserve">в том числе в сфере услуг    </t>
    </r>
    <r>
      <rPr>
        <sz val="12"/>
        <color indexed="8"/>
        <rFont val="Calibri"/>
        <family val="2"/>
      </rPr>
      <t xml:space="preserve">                                       </t>
    </r>
    <r>
      <rPr>
        <sz val="12"/>
        <color indexed="10"/>
        <rFont val="Calibri"/>
        <family val="2"/>
      </rPr>
      <t>100 x (cтрока</t>
    </r>
    <r>
      <rPr>
        <sz val="12"/>
        <color indexed="10"/>
        <rFont val="Calibri"/>
        <family val="2"/>
      </rPr>
      <t xml:space="preserve"> 8 / cтрока 1)</t>
    </r>
  </si>
  <si>
    <t>в том числе неэнергетическое использование энергии</t>
  </si>
  <si>
    <r>
      <rPr>
        <sz val="12"/>
        <color indexed="8"/>
        <rFont val="Calibri"/>
        <family val="2"/>
      </rPr>
      <t xml:space="preserve">К </t>
    </r>
    <r>
      <rPr>
        <b/>
        <sz val="12"/>
        <color indexed="8"/>
        <rFont val="Calibri"/>
        <family val="2"/>
      </rPr>
      <t xml:space="preserve">неэнергетическому использованию  энергии </t>
    </r>
    <r>
      <rPr>
        <sz val="12"/>
        <color indexed="8"/>
        <rFont val="Calibri"/>
        <family val="2"/>
      </rPr>
      <t>относятся те виды топлива, которые используются в качестве сырья в различных секторах и не расходуются в качестве топлива или не превращаются в другое топливо.</t>
    </r>
  </si>
  <si>
    <t>Классификация секторов МСОК</t>
  </si>
  <si>
    <r>
      <rPr>
        <b/>
        <sz val="11"/>
        <color indexed="8"/>
        <rFont val="Calibri"/>
        <family val="2"/>
      </rPr>
      <t>Данные о потреблении энергии в жилом секторе</t>
    </r>
    <r>
      <rPr>
        <sz val="11"/>
        <color indexed="8"/>
        <rFont val="Calibri"/>
        <family val="2"/>
      </rPr>
      <t xml:space="preserve"> должны быть взяты из национальной статистики.</t>
    </r>
  </si>
  <si>
    <r>
      <rPr>
        <b/>
        <sz val="11"/>
        <color indexed="8"/>
        <rFont val="Calibri"/>
        <family val="2"/>
      </rPr>
      <t>1000 т н.э.</t>
    </r>
    <r>
      <rPr>
        <sz val="11"/>
        <color indexed="8"/>
        <rFont val="Calibri"/>
        <family val="2"/>
      </rPr>
      <t xml:space="preserve"> (1000 тонн в нефтяном эквиваленте): Количество энергии, вырабатываемой за счет сжигания 1000 тонн  нефти; используется для агрегации энергии, вырабатываемой различными способами.</t>
    </r>
  </si>
  <si>
    <t>Производство энергии</t>
  </si>
  <si>
    <t>Импорт энергии</t>
  </si>
  <si>
    <t>Экспорт энергии</t>
  </si>
  <si>
    <r>
      <t xml:space="preserve">Общее </t>
    </r>
    <r>
      <rPr>
        <b/>
        <sz val="12"/>
        <rFont val="Calibri"/>
        <family val="2"/>
      </rPr>
      <t>энергопот</t>
    </r>
    <r>
      <rPr>
        <b/>
        <sz val="12"/>
        <color indexed="8"/>
        <rFont val="Calibri"/>
        <family val="2"/>
      </rPr>
      <t xml:space="preserve">ребление:  </t>
    </r>
    <r>
      <rPr>
        <b/>
        <sz val="12"/>
        <color indexed="10"/>
        <rFont val="Calibri"/>
        <family val="2"/>
      </rPr>
      <t>cтрока</t>
    </r>
    <r>
      <rPr>
        <b/>
        <sz val="12"/>
        <color indexed="10"/>
        <rFont val="Calibri"/>
        <family val="2"/>
      </rPr>
      <t xml:space="preserve"> 1 + cтрока 2 - cтрока 3 - строка 4 +/- cтрока 5</t>
    </r>
  </si>
  <si>
    <t xml:space="preserve"> в том числе твердое топливо</t>
  </si>
  <si>
    <r>
      <rPr>
        <sz val="12"/>
        <rFont val="Calibri"/>
        <family val="2"/>
      </rPr>
      <t>в том числе  ж</t>
    </r>
    <r>
      <rPr>
        <sz val="12"/>
        <color indexed="8"/>
        <rFont val="Calibri"/>
        <family val="2"/>
      </rPr>
      <t>идкое топливо</t>
    </r>
  </si>
  <si>
    <t>в том числе  газообразное топливо</t>
  </si>
  <si>
    <t>в том числе  ядерная энергия</t>
  </si>
  <si>
    <r>
      <rPr>
        <sz val="12"/>
        <rFont val="Calibri"/>
        <family val="2"/>
      </rPr>
      <t xml:space="preserve">в том числе биомасса биотоплива и отходы </t>
    </r>
    <r>
      <rPr>
        <sz val="12"/>
        <color indexed="10"/>
        <rFont val="Calibri"/>
        <family val="2"/>
      </rPr>
      <t>100 x (cтрока 17 /cтрока 6)</t>
    </r>
  </si>
  <si>
    <r>
      <rPr>
        <sz val="12"/>
        <rFont val="Calibri"/>
        <family val="2"/>
      </rPr>
      <t>в том числе другие возобновляем</t>
    </r>
    <r>
      <rPr>
        <sz val="12"/>
        <color indexed="8"/>
        <rFont val="Calibri"/>
        <family val="2"/>
      </rPr>
      <t>ые источники энергии</t>
    </r>
  </si>
  <si>
    <r>
      <rPr>
        <sz val="12"/>
        <rFont val="Calibri"/>
        <family val="2"/>
      </rPr>
      <t>в том числе</t>
    </r>
    <r>
      <rPr>
        <sz val="12"/>
        <color indexed="8"/>
        <rFont val="Calibri"/>
        <family val="2"/>
      </rPr>
      <t xml:space="preserve">   другие возобновляемые источники энергии  </t>
    </r>
    <r>
      <rPr>
        <sz val="12"/>
        <color indexed="10"/>
        <rFont val="Calibri"/>
        <family val="2"/>
      </rPr>
      <t>100 x (cтрока</t>
    </r>
    <r>
      <rPr>
        <sz val="12"/>
        <color indexed="10"/>
        <rFont val="Calibri"/>
        <family val="2"/>
      </rPr>
      <t xml:space="preserve"> 18 / cтрока 6)</t>
    </r>
  </si>
  <si>
    <t>из них возрастом 2 года и меньше</t>
  </si>
  <si>
    <t>из них возрастом от 2 до 5 лет</t>
  </si>
  <si>
    <t>из них возрастом старше 10 лет</t>
  </si>
  <si>
    <r>
      <rPr>
        <b/>
        <sz val="12"/>
        <rFont val="Calibri"/>
        <family val="2"/>
      </rPr>
      <t>Автобус дальнего следования или городской автобус</t>
    </r>
    <r>
      <rPr>
        <sz val="12"/>
        <rFont val="Calibri"/>
        <family val="2"/>
      </rPr>
      <t xml:space="preserve"> : Пассажирское дорожное механическое транспортное средство, предназначенное для перевозки пассажиров и имеющее более девяти сидячих мест (включая место водителя). В эти статистические данные также включаются мини-автобусы для перевозки пассажиров, имеющие более девяти сидячих мест (включая место водителя).</t>
    </r>
  </si>
  <si>
    <r>
      <rPr>
        <b/>
        <sz val="12"/>
        <rFont val="Calibri"/>
        <family val="2"/>
      </rPr>
      <t xml:space="preserve">Троллейбус </t>
    </r>
    <r>
      <rPr>
        <sz val="12"/>
        <rFont val="Calibri"/>
        <family val="2"/>
      </rPr>
      <t>: Пассажирское дорожное транспортное средство, которое предназначено для перевозки пассажиров, имеет более девяти сидячих мест (включая место водителя), соединено с электрическими проводами и не передвигается по рельсам. Этот термин охватывает транспортные средства, которые иногда используются в качестве троллейбусов, а иногда - в качестве автобусов, поскольку они имеют отдельный двигатель.</t>
    </r>
  </si>
  <si>
    <r>
      <rPr>
        <b/>
        <sz val="12"/>
        <rFont val="Calibri"/>
        <family val="2"/>
      </rPr>
      <t>Грузовой автомобиль</t>
    </r>
    <r>
      <rPr>
        <sz val="12"/>
        <rFont val="Calibri"/>
        <family val="2"/>
      </rPr>
      <t xml:space="preserve"> : Дорожное механическое транспортное средство на жесткой раме, предназначенное исключительно или преимущественно для перевозки грузов. В эту категорию включаются фургоны, которые представляют собой дорожные механические транспортные средства на жесткой раме, которые предназначены исключительно или преимущественно для перевозки грузов и вес брутто которых составляет менее 3 500 кг. В эту категорию могут также включаться пикапы.</t>
    </r>
  </si>
  <si>
    <r>
      <rPr>
        <b/>
        <sz val="12"/>
        <rFont val="Calibri"/>
        <family val="2"/>
      </rPr>
      <t>Дорожный тягач</t>
    </r>
    <r>
      <rPr>
        <sz val="12"/>
        <rFont val="Calibri"/>
        <family val="2"/>
      </rPr>
      <t xml:space="preserve"> : Дорожное механическое транспортное средство, предназначенное исключительно или преимущественно для буксировки других дорожных транспортных средств, которые не имеют механического привода (в основном полуприцепы). Исключаются сельскохозяйственные тракторы.</t>
    </r>
  </si>
  <si>
    <t>в том числе в сельском, лесном хозяйствах и  в рыболовстве</t>
  </si>
  <si>
    <t>Если имеются карты долгосрочного среднего количества выпавших на территории страны осадков, пожалуйста приложите их.</t>
  </si>
  <si>
    <r>
      <t>Промышленность: п</t>
    </r>
    <r>
      <rPr>
        <sz val="12"/>
        <rFont val="Calibri"/>
        <family val="2"/>
      </rPr>
      <t>отребление определяется следующим образом (энергия, используемая для перевозки в секторах промышленности в этот раздел не включается, а отражается   в раздеде "транспортный сектор"): черная металлургия [МСОК Группа 241 и класса 2431], химическая и нефтехимическая промышленность [МСОК 20 и 21] исключая нефтехимическое сырье,  базовые отрасли промышленности цветных металлов [МСОК группы 242 и класса 2432], Неметаллические минералы, такие как стекло, керамика, цемент и т.д. [МСОК 23], транспортное оборудование [МСОК 29 и 30], производство машин. готовые металлические изделия, машины и оборудование, кроме транспортного оборудования [МСОК с 25 по 28], горная промышленность (за исключением топлива) и разработка карьеров [МСОК 07 и 08 и группы 099], продукты питания и табак [МСОК 10 до 12], бумага, целлюлоза  и полиграфия [МСОК 17 и 18], деревообработка и изделия из древесины (кроме целлюлозно-бумажной промышленности) [ISIC отдела 16], строительство [МСОК с 41 по 43], текстильная и кожевенная промышленность [МСОК с 13 по 15], любая обрабатывающая промышленность, не указанная выше [МСОК 22, 31 и 32].</t>
    </r>
  </si>
  <si>
    <r>
      <t>Транспортный сектор: п</t>
    </r>
    <r>
      <rPr>
        <sz val="12"/>
        <rFont val="Calibri"/>
        <family val="2"/>
      </rPr>
      <t>отребление в транспорте (в мобильных двигателях ) охватывает всю транспортную деятельность, независимо от сектора экономики, к которым  она относится    [МСОК 49 до 51]</t>
    </r>
  </si>
  <si>
    <r>
      <t xml:space="preserve">Сфера услуг: </t>
    </r>
    <r>
      <rPr>
        <sz val="12"/>
        <rFont val="Calibri"/>
        <family val="2"/>
      </rPr>
      <t>коммерческие и общественные услуги [МСОК 33, 36-39, 45-47, 52, 53, 55, 56, 58-66, 68-75, 77-82, 84 (за исключением класса 8422), 85 -88, 90-96, 99].</t>
    </r>
  </si>
  <si>
    <r>
      <t xml:space="preserve">из них старше 10 лет    </t>
    </r>
    <r>
      <rPr>
        <sz val="12"/>
        <color indexed="10"/>
        <rFont val="Calibri"/>
        <family val="2"/>
      </rPr>
      <t>100 x (cтрока 30/ cтрока 23)</t>
    </r>
  </si>
  <si>
    <r>
      <rPr>
        <b/>
        <sz val="12"/>
        <rFont val="Calibri"/>
        <family val="2"/>
      </rPr>
      <t>Пассажирский автомобиль</t>
    </r>
    <r>
      <rPr>
        <sz val="12"/>
        <rFont val="Calibri"/>
        <family val="2"/>
      </rPr>
      <t xml:space="preserve"> : дорожное механическое транспортное средство, иное, чем мотоцикл, предназначенное для перевозки пассажиров и имеющее не более девяти сидячих мест (включая место водителя). Поэтому термин "пассажирский автомобиль" охватывает микроавтомобили (для вождения которых не требуется водительских удостоверений), такси и взятые напрокат пассажирские автомобили при условии, что они имеют менее десяти сидячих мест. В эту категорию могут также входить пикапы.</t>
    </r>
  </si>
  <si>
    <t xml:space="preserve">Укажите, пожалуйста, информацию, подтверждающую публикацию показателя в статистических сборниках и докладах о состоянии окружающей среды (названия, названия издательств, город и годы издания, язык издания, количество опубликованных копий, Интернет-адрес, были ли по показателю опубликованы временные ряды данных). </t>
  </si>
  <si>
    <t>D. Использование показателя и / или связанных с ними данных на национальном уровне и основные держатели информации</t>
  </si>
  <si>
    <t>Пожалуйста, укажите, каким образом учреждения (министерства, государственные ведомства, исследовательские институты и т.д.), используют показатель и связанные с ними данные в своей работе. Укажите учреждения, являющиеся основными владельцами этих данных (например, министерства, статистические агентства, специализированные природоохранные учреждения).</t>
  </si>
  <si>
    <r>
      <t xml:space="preserve">Конечное потребление энергии определяется (вычисляется), как: </t>
    </r>
    <r>
      <rPr>
        <sz val="12"/>
        <color indexed="8"/>
        <rFont val="Calibri"/>
        <family val="2"/>
      </rPr>
      <t>Потребление энергии в промышленности, транспортром секторе и других секторах (жилый сектор, сектор услуг, сельское и лесное хозяйство, рыболовство, другие виды деятельности) + неэнергетическое использование энергии. Это исключает поставки для трансформации, использование  в энергетических отраслях, а также потери при распределении энергии.</t>
    </r>
  </si>
  <si>
    <r>
      <t>Сельское, лесное хозяйства</t>
    </r>
    <r>
      <rPr>
        <sz val="12"/>
        <rFont val="Calibri"/>
        <family val="2"/>
      </rPr>
      <t xml:space="preserve"> и рыболовство включают в себя потребление пользователям классифицированным по МСОК как пользователям, участвующим в сельскохозяйственной, охотничьей и лесохозяйственной  деятельностях и, следовательно, включает в себя энергию, потребляемую этими пользователями как для транспортных целей (без учета испльзования сельскохозяйственного транспорта на шоссейных дорогах), так и электроснабжения  или отопления (производственное и бытовое) [МСОК  01 и 02]. Рыболовство включает все виды топлива, потребляемые для рыболовства во внутренних, прибрежных водах и в открытом море (океане). Рыболовство включает в себя также топливо доставленное судам, ходящим под флагами всех государств, которые получили это топливо в стране (в том числе международное рыболовство).Кроме того, рыболовство включает в себя потребление энергии, используемой в рыбной промышленности [МСОК 03].</t>
    </r>
  </si>
  <si>
    <r>
      <t xml:space="preserve">Другие виды деятельности </t>
    </r>
    <r>
      <rPr>
        <sz val="12"/>
        <rFont val="Calibri"/>
        <family val="2"/>
      </rPr>
      <t>включают в себя потребление всех указанных видов топлива в других, не перечисленных выше видах деятельности, а также потребление  энергии в вышеперечисленных видах деятельности, по которым отдельные данные не были представлены. Использование топлива для мобильного и стационарного потебления в военных целях, включены в вышеперечисленные категории (например, суда, самолеты, транспортные средства и энергия, используемая в жилых помещениях) независимо от того, поставлено ли это топливо  для военных своей страны, или для военных других стран.</t>
    </r>
  </si>
  <si>
    <t>в том числе биомасса, биотопливо и отходы</t>
  </si>
  <si>
    <r>
      <t>Общий объем энергопотребления</t>
    </r>
    <r>
      <rPr>
        <sz val="12"/>
        <color indexed="8"/>
        <rFont val="Calibri"/>
        <family val="2"/>
      </rPr>
      <t xml:space="preserve"> определяется как: производство + импорт - экспорт - бункерное топливо + / - изменение запасов</t>
    </r>
  </si>
  <si>
    <r>
      <t>К</t>
    </r>
    <r>
      <rPr>
        <b/>
        <sz val="12"/>
        <rFont val="Calibri"/>
        <family val="2"/>
      </rPr>
      <t xml:space="preserve"> бункерному топливу</t>
    </r>
    <r>
      <rPr>
        <sz val="12"/>
        <rFont val="Calibri"/>
        <family val="2"/>
      </rPr>
      <t xml:space="preserve"> обычно относят топливо, поставляемое судам для выполнения ими международных морских и воздушных перевозок, независимо от того, какому  государству они принадлежат.</t>
    </r>
  </si>
  <si>
    <t xml:space="preserve">Категория "твердое топливо" включает уголь, торф и другие твердые виды топлива. Категория "жидкое топливо" означает сырую нефть и нефтепродукты. Категория "другие возобновляемые источники энергии" включает в себя  энергию ветра, геотермальную энергию и солнечную энергию. </t>
  </si>
  <si>
    <r>
      <rPr>
        <b/>
        <sz val="12"/>
        <rFont val="Calibri"/>
        <family val="2"/>
      </rPr>
      <t>1000 т н.э.</t>
    </r>
    <r>
      <rPr>
        <sz val="12"/>
        <rFont val="Calibri"/>
        <family val="2"/>
      </rPr>
      <t xml:space="preserve"> (1000 тонн в нефтяном эквиваленте): количество энергии, вырабатываемой за счет сжигания 1000 тонн  нефти; используется для агрегации энергии, вырабатываемой различными способами. Коэффициенты пересчета: см. таблицу t4.</t>
    </r>
  </si>
  <si>
    <r>
      <rPr>
        <b/>
        <sz val="12"/>
        <rFont val="Calibri"/>
        <family val="2"/>
      </rPr>
      <t>Изменение запасов</t>
    </r>
    <r>
      <rPr>
        <sz val="12"/>
        <rFont val="Calibri"/>
        <family val="2"/>
      </rPr>
      <t xml:space="preserve"> отражает разницу между уровнями начальных запасов в первый день года и конечных запасов в последний день года, имеющихся на территории страны у производителей, импортеров, предприятий, преобразующих энергию и крупных потребителей. </t>
    </r>
  </si>
  <si>
    <r>
      <rPr>
        <b/>
        <sz val="12"/>
        <rFont val="Calibri"/>
        <family val="2"/>
      </rPr>
      <t>Качество питьевой воды по микробиологическим показателям</t>
    </r>
    <r>
      <rPr>
        <sz val="12"/>
        <rFont val="Calibri"/>
        <family val="2"/>
      </rPr>
      <t xml:space="preserve"> выражается через параметры E.coli и Enterococci. Страны могут представлять информацию в соответствии с другими, используемыми ими критериями микробиологического качества воды, в частности наличием в воде Pseudomonas aeruginosa (синегнойная палочка).</t>
    </r>
  </si>
  <si>
    <r>
      <rPr>
        <b/>
        <sz val="12"/>
        <rFont val="Calibri"/>
        <family val="2"/>
      </rPr>
      <t>Химические качества питьевой воды</t>
    </r>
    <r>
      <rPr>
        <sz val="12"/>
        <rFont val="Calibri"/>
        <family val="2"/>
      </rPr>
      <t>: в руководящих принципах ВОЗ определено содержание в питьевой воде следующих веществ: мышьяка, бария, бора, кадмия, хрома, цианидов, фторидов, марганца, ртути, молибдена, нитратов, нитритов, урана, ароматических углеводородов, хлорированных углеводородов.</t>
    </r>
  </si>
  <si>
    <t>в том числе гидроэлектроэнергия</t>
  </si>
  <si>
    <r>
      <t xml:space="preserve">Самое большое </t>
    </r>
    <r>
      <rPr>
        <sz val="12"/>
        <rFont val="Calibri"/>
        <family val="2"/>
      </rPr>
      <t>месячное количество выпавших осадков</t>
    </r>
  </si>
  <si>
    <r>
      <t xml:space="preserve">Самое малое </t>
    </r>
    <r>
      <rPr>
        <sz val="12"/>
        <rFont val="Calibri"/>
        <family val="2"/>
      </rPr>
      <t>месячное количество выпавших осадков</t>
    </r>
  </si>
  <si>
    <r>
      <t>Самое малое</t>
    </r>
    <r>
      <rPr>
        <strike/>
        <sz val="12"/>
        <color indexed="30"/>
        <rFont val="Calibri"/>
        <family val="2"/>
      </rPr>
      <t xml:space="preserve"> </t>
    </r>
    <r>
      <rPr>
        <sz val="12"/>
        <rFont val="Calibri"/>
        <family val="2"/>
      </rPr>
      <t>месячное количество выпавших садков</t>
    </r>
  </si>
  <si>
    <r>
      <t xml:space="preserve">Формат этого вопросника (категории транспортных средств, возрастные группы) был заимствован из Руководящих принципов. В случае, если в вашей стране применяется </t>
    </r>
    <r>
      <rPr>
        <b/>
        <sz val="12"/>
        <rFont val="Calibri"/>
        <family val="2"/>
      </rPr>
      <t>другой</t>
    </r>
    <r>
      <rPr>
        <sz val="12"/>
        <rFont val="Calibri"/>
        <family val="2"/>
      </rPr>
      <t xml:space="preserve"> формат, вы можете изменить таблицу таким образом, чтобы она была сопоставима с вашими данными. В случае таких изменений, добавьте, пожалуйста, определение своей национальной классификации категорий транспортных средств в сноске.</t>
    </r>
  </si>
  <si>
    <r>
      <t>Если в вашей стране применяются</t>
    </r>
    <r>
      <rPr>
        <b/>
        <sz val="12"/>
        <rFont val="Calibri"/>
        <family val="2"/>
      </rPr>
      <t xml:space="preserve"> другие </t>
    </r>
    <r>
      <rPr>
        <sz val="12"/>
        <rFont val="Calibri"/>
        <family val="2"/>
      </rPr>
      <t>категории стандартов (например, паразитические показатели), добавьте, пожалуйста, новые строки соответственно под строками 4, 10 и 16.</t>
    </r>
  </si>
  <si>
    <r>
      <t>0C</t>
    </r>
  </si>
  <si>
    <t>Второй по величине город: Гюмри</t>
  </si>
  <si>
    <t>Местность ( область или регион) с самой высокой долгосрочной средней температурой 1961 - 1990: название и ее местонахождение : Мегри</t>
  </si>
  <si>
    <t>Местность ( область или регион) с самой низкой  долгосрочной средней температурой 1961 - 1990: название и ее местонахождение: Арагац</t>
  </si>
  <si>
    <r>
      <t>Столица:</t>
    </r>
    <r>
      <rPr>
        <b/>
        <i/>
        <sz val="12"/>
        <color indexed="8"/>
        <rFont val="Calibri"/>
        <family val="2"/>
      </rPr>
      <t xml:space="preserve"> Ереван</t>
    </r>
  </si>
  <si>
    <r>
      <t xml:space="preserve">Местность (область или регион) с самым большим долгосрочным средним количеством выпавших осадков за период 1961 - 1990 гг.: </t>
    </r>
    <r>
      <rPr>
        <b/>
        <i/>
        <sz val="12"/>
        <rFont val="Calibri"/>
        <family val="2"/>
      </rPr>
      <t>Арагац</t>
    </r>
  </si>
  <si>
    <r>
      <rPr>
        <b/>
        <sz val="12"/>
        <rFont val="Calibri"/>
        <family val="2"/>
      </rPr>
      <t xml:space="preserve">Местность </t>
    </r>
    <r>
      <rPr>
        <b/>
        <i/>
        <sz val="12"/>
        <rFont val="Calibri"/>
        <family val="2"/>
      </rPr>
      <t>(</t>
    </r>
    <r>
      <rPr>
        <b/>
        <sz val="12"/>
        <rFont val="Calibri"/>
        <family val="2"/>
      </rPr>
      <t>область или регион) с самым малым долгосрочным средним количеством  выпавших осадков за период 1961 - 1990 гг.:</t>
    </r>
    <r>
      <rPr>
        <b/>
        <i/>
        <sz val="12"/>
        <rFont val="Calibri"/>
        <family val="2"/>
      </rPr>
      <t xml:space="preserve"> Арташат</t>
    </r>
  </si>
  <si>
    <t>Гидромет служба МЧС Армения</t>
  </si>
  <si>
    <t xml:space="preserve">Климатические справочники, WMO RA VI Annual Bulletin </t>
  </si>
  <si>
    <t xml:space="preserve">Для контроля качества суточных данных используется пакет RClimdex, а проверка месячных данных проводится методом объективного анализа </t>
  </si>
  <si>
    <t>Среднегодовые отклонения от долгосрочной средней температуры                                     Cтрока 2 - cтрока 1</t>
  </si>
  <si>
    <t>0C</t>
  </si>
  <si>
    <t>…</t>
  </si>
  <si>
    <r>
      <t xml:space="preserve">Доля проб с превышением </t>
    </r>
    <r>
      <rPr>
        <b/>
        <sz val="12"/>
        <rFont val="Calibri"/>
        <family val="2"/>
      </rPr>
      <t>установленных в стране ст</t>
    </r>
    <r>
      <rPr>
        <b/>
        <sz val="12"/>
        <color indexed="8"/>
        <rFont val="Calibri"/>
        <family val="2"/>
      </rPr>
      <t xml:space="preserve">андартов                 </t>
    </r>
    <r>
      <rPr>
        <b/>
        <sz val="12"/>
        <color indexed="10"/>
        <rFont val="Calibri"/>
        <family val="2"/>
      </rPr>
      <t>100 x (cтрока</t>
    </r>
    <r>
      <rPr>
        <b/>
        <sz val="12"/>
        <color indexed="10"/>
        <rFont val="Calibri"/>
        <family val="2"/>
      </rPr>
      <t xml:space="preserve"> 2 / cтрока 1)</t>
    </r>
  </si>
  <si>
    <r>
      <t xml:space="preserve">Доля проб с превышением </t>
    </r>
    <r>
      <rPr>
        <b/>
        <sz val="12"/>
        <rFont val="Calibri"/>
        <family val="2"/>
      </rPr>
      <t xml:space="preserve">установленных в стране </t>
    </r>
    <r>
      <rPr>
        <b/>
        <sz val="12"/>
        <color indexed="8"/>
        <rFont val="Calibri"/>
        <family val="2"/>
      </rPr>
      <t xml:space="preserve">стандартов                 </t>
    </r>
    <r>
      <rPr>
        <b/>
        <sz val="12"/>
        <color indexed="10"/>
        <rFont val="Calibri"/>
        <family val="2"/>
      </rPr>
      <t>100 x (cтрока</t>
    </r>
    <r>
      <rPr>
        <b/>
        <sz val="12"/>
        <color indexed="10"/>
        <rFont val="Calibri"/>
        <family val="2"/>
      </rPr>
      <t xml:space="preserve"> 8 / cтрока 7)</t>
    </r>
  </si>
  <si>
    <r>
      <rPr>
        <b/>
        <sz val="12"/>
        <rFont val="Calibri"/>
        <family val="2"/>
      </rPr>
      <t>Доля проб с превышением установленных в стране стандартов</t>
    </r>
    <r>
      <rPr>
        <b/>
        <sz val="12"/>
        <color indexed="10"/>
        <rFont val="Calibri"/>
        <family val="2"/>
      </rPr>
      <t xml:space="preserve">                 100 x (cтрока</t>
    </r>
    <r>
      <rPr>
        <b/>
        <sz val="12"/>
        <color indexed="10"/>
        <rFont val="Calibri"/>
        <family val="2"/>
      </rPr>
      <t xml:space="preserve"> 14/ cтрока 13)</t>
    </r>
  </si>
  <si>
    <r>
      <t xml:space="preserve"> Временные ряды данных по показателям за период 1990-2011 гг., Таблица1. Температура воздуха:</t>
    </r>
    <r>
      <rPr>
        <i/>
        <sz val="12"/>
        <color indexed="8"/>
        <rFont val="Calibri"/>
        <family val="2"/>
      </rPr>
      <t xml:space="preserve">  Армения</t>
    </r>
  </si>
  <si>
    <t>Число проб не отвечающих нормам по сан-хим. и бактер. показателям одновременно</t>
  </si>
  <si>
    <t xml:space="preserve"> </t>
  </si>
  <si>
    <t xml:space="preserve">Импорт-экспорт  </t>
  </si>
  <si>
    <t>млн.Квт-ч</t>
  </si>
  <si>
    <t>1000т н.э.</t>
  </si>
  <si>
    <t>Фактич                      /Учитывая экс-имп/</t>
  </si>
  <si>
    <t>Санепидемиологическая служба Минздрава РА</t>
  </si>
  <si>
    <t xml:space="preserve">Все процессы проводятся в соответствии правилам установленным Минздравом РА, составленным на основе междунароных требований. </t>
  </si>
  <si>
    <t>Полная информация находится в ведении  Гидромет службы,   предоставляются пользователям по писменным заявкам.</t>
  </si>
  <si>
    <t>Боле полная информация находится в ведении  Гидромет службы,   предоставляются пользователям по писменным заявкам.</t>
  </si>
  <si>
    <t>Сводные годовые данные предоставлются в нацстатслужбе РА, используются в различных докладах.</t>
  </si>
  <si>
    <t xml:space="preserve">Ведение энергетического баланса в республике в процессе, и приведенные данные - расчетны. </t>
  </si>
  <si>
    <t>Основные данные автомобильного хозяйства  не публикуются.</t>
  </si>
  <si>
    <t>Представлено:  Арменией</t>
  </si>
  <si>
    <t>Подготовлено:  г-ом Ю. Погосяном, членом Госсовета стасистики РА,  г-жой Дж. Гличян,  зав. отделом стратегических программ и мониторинга УСПМ Минприроды  РА</t>
  </si>
  <si>
    <r>
      <t xml:space="preserve"> Временные ряды данных по показателям за период 1990-2011 гг., Таблица 2. Атмосферные осадки: </t>
    </r>
    <r>
      <rPr>
        <i/>
        <sz val="14"/>
        <color indexed="8"/>
        <rFont val="Calibri"/>
        <family val="2"/>
      </rPr>
      <t xml:space="preserve"> Армения</t>
    </r>
  </si>
  <si>
    <r>
      <t xml:space="preserve"> Временные ряды данных по показателям за период 1990-2011 гг., Таблица 3. Качество питьевой воды: </t>
    </r>
    <r>
      <rPr>
        <i/>
        <sz val="14"/>
        <color indexed="8"/>
        <rFont val="Calibri"/>
        <family val="2"/>
      </rPr>
      <t xml:space="preserve"> Армения</t>
    </r>
  </si>
  <si>
    <r>
      <t xml:space="preserve"> Временные ряды данных по показателям за период 1990-2011 гг., Таблица 4. Конечное энергопотребление: </t>
    </r>
    <r>
      <rPr>
        <i/>
        <sz val="14"/>
        <color indexed="8"/>
        <rFont val="Calibri"/>
        <family val="2"/>
      </rPr>
      <t xml:space="preserve"> Армения</t>
    </r>
  </si>
  <si>
    <r>
      <t xml:space="preserve"> Временные ряды данных по показателям за период 1990-2011 гг., Таблица 5. Общий объем энергопотребления:</t>
    </r>
    <r>
      <rPr>
        <i/>
        <sz val="14"/>
        <color indexed="8"/>
        <rFont val="Calibri"/>
        <family val="2"/>
      </rPr>
      <t xml:space="preserve">  Армения</t>
    </r>
  </si>
  <si>
    <t xml:space="preserve">Примечания:     1. 97% используемой питьевой воды - вода питьвого качества, 96%-подземные воды: Все поверхностные воды используемые дла питья - проктически проходять подготовку.      2. Данные по подземным водам -  охватывают всю систену вдоснабжения  и  данные  по нецентрализованной часты - не отделены.   </t>
  </si>
  <si>
    <r>
      <t xml:space="preserve">Подземные воды, </t>
    </r>
    <r>
      <rPr>
        <b/>
        <sz val="12"/>
        <color indexed="10"/>
        <rFont val="Calibri"/>
        <family val="2"/>
      </rPr>
      <t>всего</t>
    </r>
    <r>
      <rPr>
        <b/>
        <sz val="12"/>
        <rFont val="Calibri"/>
        <family val="2"/>
      </rPr>
      <t xml:space="preserve"> - родники, колодцы, вода из которых используется в качестве питьевой </t>
    </r>
  </si>
  <si>
    <r>
      <rPr>
        <sz val="12"/>
        <rFont val="Calibri"/>
        <family val="2"/>
      </rPr>
      <t xml:space="preserve">в том числе в других видах деятельности     </t>
    </r>
    <r>
      <rPr>
        <sz val="12"/>
        <color indexed="8"/>
        <rFont val="Calibri"/>
        <family val="2"/>
      </rPr>
      <t xml:space="preserve">             
</t>
    </r>
    <r>
      <rPr>
        <sz val="12"/>
        <color indexed="10"/>
        <rFont val="Calibri"/>
        <family val="2"/>
      </rPr>
      <t>100 x (cтрока</t>
    </r>
    <r>
      <rPr>
        <sz val="12"/>
        <color indexed="10"/>
        <rFont val="Calibri"/>
        <family val="2"/>
      </rPr>
      <t xml:space="preserve"> 12 / cтрока 1)</t>
    </r>
  </si>
  <si>
    <r>
      <rPr>
        <sz val="12"/>
        <rFont val="Calibri"/>
        <family val="2"/>
      </rPr>
      <t>в том числе неэнергетическое использование энергии</t>
    </r>
    <r>
      <rPr>
        <sz val="12"/>
        <color indexed="8"/>
        <rFont val="Calibri"/>
        <family val="2"/>
      </rPr>
      <t xml:space="preserve">               
</t>
    </r>
    <r>
      <rPr>
        <sz val="12"/>
        <color indexed="10"/>
        <rFont val="Calibri"/>
        <family val="2"/>
      </rPr>
      <t>100 x (cтрока</t>
    </r>
    <r>
      <rPr>
        <sz val="12"/>
        <color indexed="10"/>
        <rFont val="Calibri"/>
        <family val="2"/>
      </rPr>
      <t xml:space="preserve"> 14 / cтрока 1)</t>
    </r>
  </si>
  <si>
    <r>
      <rPr>
        <sz val="12"/>
        <rFont val="Calibri"/>
        <family val="2"/>
      </rPr>
      <t>в том числе тве</t>
    </r>
    <r>
      <rPr>
        <sz val="12"/>
        <color indexed="8"/>
        <rFont val="Calibri"/>
        <family val="2"/>
      </rPr>
      <t xml:space="preserve">рдое топливо    
</t>
    </r>
    <r>
      <rPr>
        <sz val="12"/>
        <color indexed="10"/>
        <rFont val="Calibri"/>
        <family val="2"/>
      </rPr>
      <t>100 x (cтрока</t>
    </r>
    <r>
      <rPr>
        <sz val="12"/>
        <color indexed="10"/>
        <rFont val="Calibri"/>
        <family val="2"/>
      </rPr>
      <t xml:space="preserve"> 7 / cтрока 6)</t>
    </r>
  </si>
  <si>
    <r>
      <rPr>
        <sz val="12"/>
        <rFont val="Calibri"/>
        <family val="2"/>
      </rPr>
      <t>в том числе</t>
    </r>
    <r>
      <rPr>
        <sz val="12"/>
        <color indexed="8"/>
        <rFont val="Calibri"/>
        <family val="2"/>
      </rPr>
      <t xml:space="preserve"> жидкое топливо 
</t>
    </r>
    <r>
      <rPr>
        <sz val="12"/>
        <color indexed="10"/>
        <rFont val="Calibri"/>
        <family val="2"/>
      </rPr>
      <t>100 x (cтрока 9 / cтрока 6)</t>
    </r>
  </si>
  <si>
    <r>
      <rPr>
        <sz val="12"/>
        <rFont val="Calibri"/>
        <family val="2"/>
      </rPr>
      <t>в том числе</t>
    </r>
    <r>
      <rPr>
        <sz val="12"/>
        <color indexed="8"/>
        <rFont val="Calibri"/>
        <family val="2"/>
      </rPr>
      <t xml:space="preserve"> жидкое топливо 
</t>
    </r>
    <r>
      <rPr>
        <sz val="12"/>
        <color indexed="10"/>
        <rFont val="Calibri"/>
        <family val="2"/>
      </rPr>
      <t>100 x (cтрока 9 / cтрока 6.1)</t>
    </r>
  </si>
  <si>
    <r>
      <rPr>
        <sz val="12"/>
        <rFont val="Calibri"/>
        <family val="2"/>
      </rPr>
      <t xml:space="preserve">в том числе </t>
    </r>
    <r>
      <rPr>
        <sz val="12"/>
        <color indexed="8"/>
        <rFont val="Calibri"/>
        <family val="2"/>
      </rPr>
      <t xml:space="preserve">газообразное топливо 
</t>
    </r>
    <r>
      <rPr>
        <sz val="12"/>
        <color indexed="10"/>
        <rFont val="Calibri"/>
        <family val="2"/>
      </rPr>
      <t>100 x (cтрока</t>
    </r>
    <r>
      <rPr>
        <sz val="12"/>
        <color indexed="10"/>
        <rFont val="Calibri"/>
        <family val="2"/>
      </rPr>
      <t xml:space="preserve"> 11 / cтрока 6)</t>
    </r>
  </si>
  <si>
    <r>
      <rPr>
        <sz val="12"/>
        <rFont val="Calibri"/>
        <family val="2"/>
      </rPr>
      <t xml:space="preserve">в том числе </t>
    </r>
    <r>
      <rPr>
        <sz val="12"/>
        <color indexed="8"/>
        <rFont val="Calibri"/>
        <family val="2"/>
      </rPr>
      <t xml:space="preserve">газообразное топливо 
</t>
    </r>
    <r>
      <rPr>
        <sz val="12"/>
        <color indexed="10"/>
        <rFont val="Calibri"/>
        <family val="2"/>
      </rPr>
      <t>100 x (cтрока</t>
    </r>
    <r>
      <rPr>
        <sz val="12"/>
        <color indexed="10"/>
        <rFont val="Calibri"/>
        <family val="2"/>
      </rPr>
      <t xml:space="preserve"> 11 / cтрока 6.1)</t>
    </r>
  </si>
  <si>
    <r>
      <rPr>
        <sz val="12"/>
        <rFont val="Calibri"/>
        <family val="2"/>
      </rPr>
      <t xml:space="preserve">в том числе  </t>
    </r>
    <r>
      <rPr>
        <sz val="12"/>
        <color indexed="8"/>
        <rFont val="Calibri"/>
        <family val="2"/>
      </rPr>
      <t xml:space="preserve">ядерная энергия 
</t>
    </r>
    <r>
      <rPr>
        <sz val="12"/>
        <color indexed="10"/>
        <rFont val="Calibri"/>
        <family val="2"/>
      </rPr>
      <t>100 x (cтрока</t>
    </r>
    <r>
      <rPr>
        <sz val="12"/>
        <color indexed="10"/>
        <rFont val="Calibri"/>
        <family val="2"/>
      </rPr>
      <t xml:space="preserve"> 13 /cтрока 6)</t>
    </r>
  </si>
  <si>
    <r>
      <rPr>
        <sz val="12"/>
        <rFont val="Calibri"/>
        <family val="2"/>
      </rPr>
      <t xml:space="preserve">в том числе  </t>
    </r>
    <r>
      <rPr>
        <sz val="12"/>
        <color indexed="8"/>
        <rFont val="Calibri"/>
        <family val="2"/>
      </rPr>
      <t xml:space="preserve">ядерная энергия 
</t>
    </r>
    <r>
      <rPr>
        <sz val="12"/>
        <color indexed="10"/>
        <rFont val="Calibri"/>
        <family val="2"/>
      </rPr>
      <t>100 x (cтрока</t>
    </r>
    <r>
      <rPr>
        <sz val="12"/>
        <color indexed="10"/>
        <rFont val="Calibri"/>
        <family val="2"/>
      </rPr>
      <t xml:space="preserve"> 13 /cтрока 6.1)</t>
    </r>
  </si>
  <si>
    <r>
      <rPr>
        <sz val="12"/>
        <rFont val="Calibri"/>
        <family val="2"/>
      </rPr>
      <t>в том числе гидроэлек-троэнергия</t>
    </r>
    <r>
      <rPr>
        <sz val="12"/>
        <color indexed="10"/>
        <rFont val="Calibri"/>
        <family val="2"/>
      </rPr>
      <t xml:space="preserve"> 
100 x (cтрока 15 /cтрока 6)</t>
    </r>
  </si>
  <si>
    <r>
      <rPr>
        <sz val="12"/>
        <rFont val="Calibri"/>
        <family val="2"/>
      </rPr>
      <t>в том числе гидроэлек-троэнергия</t>
    </r>
    <r>
      <rPr>
        <sz val="12"/>
        <color indexed="10"/>
        <rFont val="Calibri"/>
        <family val="2"/>
      </rPr>
      <t xml:space="preserve"> 
100 x (cтрока 15 /cтрока 6.1)</t>
    </r>
  </si>
  <si>
    <r>
      <t xml:space="preserve">из них возрастом 2 года и меньше   
</t>
    </r>
    <r>
      <rPr>
        <sz val="12"/>
        <color indexed="10"/>
        <rFont val="Calibri"/>
        <family val="2"/>
      </rPr>
      <t>100 x (cтрока 2/ cтрока 1)</t>
    </r>
  </si>
  <si>
    <r>
      <t xml:space="preserve">из них возрастом от 2 до 5 лет 
</t>
    </r>
    <r>
      <rPr>
        <sz val="12"/>
        <color indexed="10"/>
        <rFont val="Calibri"/>
        <family val="2"/>
      </rPr>
      <t>100 x (cтрока 4/ cтрока 1)</t>
    </r>
  </si>
  <si>
    <r>
      <t xml:space="preserve">из них возрастом от 5 </t>
    </r>
    <r>
      <rPr>
        <sz val="12"/>
        <color indexed="10"/>
        <rFont val="Calibri"/>
        <family val="2"/>
      </rPr>
      <t>до 10 лет 
100 x (cтрока 6/ cтрока 1)</t>
    </r>
  </si>
  <si>
    <r>
      <t xml:space="preserve">из них возрастом старше 10 лет   </t>
    </r>
    <r>
      <rPr>
        <sz val="12"/>
        <color indexed="10"/>
        <rFont val="Calibri"/>
        <family val="2"/>
      </rPr>
      <t xml:space="preserve"> 
100 x (cтрока 8/ cтрока 1)</t>
    </r>
  </si>
  <si>
    <r>
      <t xml:space="preserve">из них возрастом 2 года и меньше    
</t>
    </r>
    <r>
      <rPr>
        <sz val="12"/>
        <color indexed="10"/>
        <rFont val="Calibri"/>
        <family val="2"/>
      </rPr>
      <t>100 x (cтрока 12/ cтрока 11)</t>
    </r>
  </si>
  <si>
    <r>
      <t xml:space="preserve">из них возрастом от 2 до 5 лет    
</t>
    </r>
    <r>
      <rPr>
        <sz val="12"/>
        <color indexed="10"/>
        <rFont val="Calibri"/>
        <family val="2"/>
      </rPr>
      <t>100 x (cтрока 14/ cтрока 11)</t>
    </r>
  </si>
  <si>
    <r>
      <t xml:space="preserve">из них возрастом от 5 до 10 лет   
</t>
    </r>
    <r>
      <rPr>
        <sz val="12"/>
        <color indexed="10"/>
        <rFont val="Calibri"/>
        <family val="2"/>
      </rPr>
      <t>100 x (cтрока 16/ cтрока 11)</t>
    </r>
  </si>
  <si>
    <r>
      <t xml:space="preserve">из них возрастом старше 10 лет    
</t>
    </r>
    <r>
      <rPr>
        <sz val="12"/>
        <color indexed="10"/>
        <rFont val="Calibri"/>
        <family val="2"/>
      </rPr>
      <t>100 x (cтрока 18/ cтрока 11)</t>
    </r>
  </si>
  <si>
    <r>
      <t xml:space="preserve">из них возрастом 2 гоа и меньше    
</t>
    </r>
    <r>
      <rPr>
        <sz val="12"/>
        <color indexed="10"/>
        <rFont val="Calibri"/>
        <family val="2"/>
      </rPr>
      <t>100 x (cтрока 24/ cтрока 23)</t>
    </r>
  </si>
  <si>
    <r>
      <t xml:space="preserve">из них возрастом от 2 до 5 лет    
</t>
    </r>
    <r>
      <rPr>
        <sz val="12"/>
        <color indexed="10"/>
        <rFont val="Calibri"/>
        <family val="2"/>
      </rPr>
      <t>100 x (cтрока 26/ cтрока 23)</t>
    </r>
  </si>
  <si>
    <r>
      <t xml:space="preserve">из них возрастом от 5 до 10 лет 
</t>
    </r>
    <r>
      <rPr>
        <sz val="12"/>
        <color indexed="10"/>
        <rFont val="Calibri"/>
        <family val="2"/>
      </rPr>
      <t>100 x (cтрока 28/ cтрока 23)</t>
    </r>
  </si>
  <si>
    <r>
      <t xml:space="preserve">из них возрастом 2 года и меньше   </t>
    </r>
    <r>
      <rPr>
        <sz val="12"/>
        <color indexed="10"/>
        <rFont val="Calibri"/>
        <family val="2"/>
      </rPr>
      <t xml:space="preserve"> 
100 x (cтрока 34/ cтрока 33)</t>
    </r>
  </si>
  <si>
    <r>
      <t xml:space="preserve">из них возрастом от 2 до 5 лет    
</t>
    </r>
    <r>
      <rPr>
        <sz val="12"/>
        <color indexed="10"/>
        <rFont val="Calibri"/>
        <family val="2"/>
      </rPr>
      <t>100 x (cтрока 36/ cтрока 33)</t>
    </r>
  </si>
  <si>
    <r>
      <t xml:space="preserve">из них взрастом от 5 до 10 лет  
</t>
    </r>
    <r>
      <rPr>
        <sz val="12"/>
        <color indexed="10"/>
        <rFont val="Calibri"/>
        <family val="2"/>
      </rPr>
      <t>100 x (cтрока 38/ cтрока 33)</t>
    </r>
  </si>
  <si>
    <r>
      <t xml:space="preserve">из них возрастом старше 10 лет     
</t>
    </r>
    <r>
      <rPr>
        <sz val="12"/>
        <color indexed="10"/>
        <rFont val="Calibri"/>
        <family val="2"/>
      </rPr>
      <t>100 x (cтрока 40/ cтрока 33)</t>
    </r>
  </si>
  <si>
    <r>
      <t xml:space="preserve">из них возрастом 2 года и меньше    
</t>
    </r>
    <r>
      <rPr>
        <sz val="12"/>
        <color indexed="10"/>
        <rFont val="Calibri"/>
        <family val="2"/>
      </rPr>
      <t>100 x (cтрока 44/ cтрока 43)</t>
    </r>
  </si>
  <si>
    <r>
      <t xml:space="preserve"> из них возрастом от 2 до 5 лет    
</t>
    </r>
    <r>
      <rPr>
        <sz val="12"/>
        <color indexed="10"/>
        <rFont val="Calibri"/>
        <family val="2"/>
      </rPr>
      <t>100 x (cтрока 46/ cтрока 43)</t>
    </r>
  </si>
  <si>
    <r>
      <t xml:space="preserve">из них возрастом от 5 до 10 лет  
</t>
    </r>
    <r>
      <rPr>
        <sz val="12"/>
        <color indexed="10"/>
        <rFont val="Calibri"/>
        <family val="2"/>
      </rPr>
      <t>100 x (cтрока 48/ cтрока 43)</t>
    </r>
  </si>
  <si>
    <r>
      <t xml:space="preserve">из них возрастом старше 10 лет   
</t>
    </r>
    <r>
      <rPr>
        <sz val="12"/>
        <color indexed="10"/>
        <rFont val="Calibri"/>
        <family val="2"/>
      </rPr>
      <t>100 x (cтрока 50/ cтрока 43)</t>
    </r>
  </si>
  <si>
    <r>
      <t xml:space="preserve"> Временные ряды данных по показателям за период 1990-2011 гг., Таблица 6. Средний возраст парка дорожных механических транспортных средств: </t>
    </r>
    <r>
      <rPr>
        <i/>
        <sz val="14"/>
        <color indexed="8"/>
        <rFont val="Calibri"/>
        <family val="2"/>
      </rPr>
      <t xml:space="preserve"> Армения</t>
    </r>
    <r>
      <rPr>
        <b/>
        <i/>
        <sz val="14"/>
        <color indexed="8"/>
        <rFont val="Calibri"/>
        <family val="2"/>
      </rPr>
      <t>*</t>
    </r>
  </si>
  <si>
    <t xml:space="preserve">Примечание: * Данные по количественному составу автотранспорта и связанные с ним другим показателям не подлежат публикации в РА.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</si>
</sst>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¥€-2]\ #\ ##,000_);[Red]\([$€-2]\ #\ ##,000\)"/>
    <numFmt numFmtId="192" formatCode="0.0"/>
    <numFmt numFmtId="193" formatCode="0.00000"/>
    <numFmt numFmtId="194" formatCode="0.0000"/>
    <numFmt numFmtId="195" formatCode="0.000"/>
    <numFmt numFmtId="196" formatCode="0.000000"/>
    <numFmt numFmtId="197" formatCode="0.0000000"/>
    <numFmt numFmtId="198" formatCode="0.00000000"/>
    <numFmt numFmtId="199" formatCode="[$-409]dddd\,\ mmmm\ dd\,\ yyyy"/>
    <numFmt numFmtId="200" formatCode="[$-409]h:mm:ss\ AM/PM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-BoldItalic"/>
      <family val="0"/>
    </font>
    <font>
      <b/>
      <i/>
      <sz val="15.5"/>
      <color indexed="8"/>
      <name val="Times-BoldItalic"/>
      <family val="0"/>
    </font>
    <font>
      <b/>
      <sz val="14"/>
      <color indexed="8"/>
      <name val="Times New Roman"/>
      <family val="1"/>
    </font>
    <font>
      <vertAlign val="superscript"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i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i/>
      <sz val="10"/>
      <color indexed="8"/>
      <name val="Times New Roman"/>
      <family val="1"/>
    </font>
    <font>
      <sz val="12"/>
      <color indexed="8"/>
      <name val="Times-BoldItalic"/>
      <family val="0"/>
    </font>
    <font>
      <b/>
      <sz val="12"/>
      <color indexed="8"/>
      <name val="Times-BoldItalic"/>
      <family val="0"/>
    </font>
    <font>
      <b/>
      <sz val="14"/>
      <color indexed="8"/>
      <name val="Calibri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strike/>
      <sz val="12"/>
      <color indexed="30"/>
      <name val="Calibri"/>
      <family val="2"/>
    </font>
    <font>
      <sz val="12"/>
      <color indexed="30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" fillId="32" borderId="7" applyNumberFormat="0" applyFont="0" applyAlignment="0" applyProtection="0"/>
    <xf numFmtId="0" fontId="68" fillId="27" borderId="8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34">
    <xf numFmtId="0" fontId="0" fillId="0" borderId="0" xfId="0" applyFont="1" applyAlignment="1">
      <alignment/>
    </xf>
    <xf numFmtId="0" fontId="1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justify"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10" fillId="33" borderId="0" xfId="0" applyFont="1" applyFill="1" applyAlignment="1">
      <alignment wrapText="1"/>
    </xf>
    <xf numFmtId="0" fontId="20" fillId="33" borderId="0" xfId="0" applyFont="1" applyFill="1" applyAlignment="1">
      <alignment horizontal="left"/>
    </xf>
    <xf numFmtId="0" fontId="22" fillId="33" borderId="0" xfId="0" applyFont="1" applyFill="1" applyBorder="1" applyAlignment="1">
      <alignment vertical="top" wrapText="1"/>
    </xf>
    <xf numFmtId="0" fontId="0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3" fillId="33" borderId="0" xfId="53" applyFont="1" applyFill="1" applyAlignment="1" applyProtection="1">
      <alignment/>
      <protection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0" fillId="33" borderId="0" xfId="0" applyFont="1" applyFill="1" applyAlignment="1">
      <alignment shrinkToFit="1"/>
    </xf>
    <xf numFmtId="0" fontId="5" fillId="33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0" fontId="24" fillId="33" borderId="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0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 vertical="center" wrapText="1"/>
    </xf>
    <xf numFmtId="0" fontId="33" fillId="33" borderId="0" xfId="0" applyFont="1" applyFill="1" applyAlignment="1">
      <alignment/>
    </xf>
    <xf numFmtId="0" fontId="13" fillId="33" borderId="13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justify" vertical="center" wrapText="1"/>
    </xf>
    <xf numFmtId="0" fontId="10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35" fillId="33" borderId="0" xfId="0" applyFont="1" applyFill="1" applyBorder="1" applyAlignment="1">
      <alignment horizontal="left" wrapText="1"/>
    </xf>
    <xf numFmtId="0" fontId="5" fillId="33" borderId="0" xfId="0" applyFont="1" applyFill="1" applyAlignment="1">
      <alignment/>
    </xf>
    <xf numFmtId="0" fontId="25" fillId="33" borderId="0" xfId="0" applyFont="1" applyFill="1" applyBorder="1" applyAlignment="1">
      <alignment horizontal="left" vertical="center"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10" fillId="0" borderId="13" xfId="0" applyFont="1" applyBorder="1" applyAlignment="1">
      <alignment/>
    </xf>
    <xf numFmtId="0" fontId="10" fillId="33" borderId="13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10" fillId="33" borderId="11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5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 horizontal="justify"/>
    </xf>
    <xf numFmtId="0" fontId="10" fillId="33" borderId="13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left" vertical="top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1" fontId="10" fillId="35" borderId="11" xfId="0" applyNumberFormat="1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92" fontId="10" fillId="0" borderId="0" xfId="0" applyNumberFormat="1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92" fontId="13" fillId="0" borderId="18" xfId="0" applyNumberFormat="1" applyFont="1" applyFill="1" applyBorder="1" applyAlignment="1">
      <alignment horizontal="center" vertical="center" wrapText="1"/>
    </xf>
    <xf numFmtId="192" fontId="13" fillId="0" borderId="19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 wrapText="1"/>
    </xf>
    <xf numFmtId="192" fontId="10" fillId="37" borderId="15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92" fontId="1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8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92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top" wrapText="1"/>
    </xf>
    <xf numFmtId="192" fontId="5" fillId="0" borderId="11" xfId="0" applyNumberFormat="1" applyFont="1" applyFill="1" applyBorder="1" applyAlignment="1">
      <alignment horizontal="center" vertical="top" wrapText="1"/>
    </xf>
    <xf numFmtId="1" fontId="10" fillId="0" borderId="11" xfId="0" applyNumberFormat="1" applyFont="1" applyFill="1" applyBorder="1" applyAlignment="1">
      <alignment horizontal="center" vertical="top" wrapText="1"/>
    </xf>
    <xf numFmtId="192" fontId="10" fillId="0" borderId="13" xfId="0" applyNumberFormat="1" applyFont="1" applyFill="1" applyBorder="1" applyAlignment="1">
      <alignment horizontal="center" vertical="top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92" fontId="10" fillId="0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92" fontId="13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192" fontId="10" fillId="0" borderId="11" xfId="0" applyNumberFormat="1" applyFont="1" applyFill="1" applyBorder="1" applyAlignment="1">
      <alignment horizontal="center" vertical="top" wrapText="1"/>
    </xf>
    <xf numFmtId="192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192" fontId="10" fillId="0" borderId="11" xfId="0" applyNumberFormat="1" applyFont="1" applyFill="1" applyBorder="1" applyAlignment="1">
      <alignment horizontal="center" vertical="top" wrapText="1"/>
    </xf>
    <xf numFmtId="0" fontId="57" fillId="28" borderId="2" xfId="41" applyAlignment="1">
      <alignment/>
    </xf>
    <xf numFmtId="0" fontId="15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5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5" fillId="34" borderId="12" xfId="0" applyFont="1" applyFill="1" applyBorder="1" applyAlignment="1">
      <alignment horizontal="center" vertical="top" wrapText="1"/>
    </xf>
    <xf numFmtId="0" fontId="5" fillId="34" borderId="22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24" fillId="33" borderId="23" xfId="0" applyFont="1" applyFill="1" applyBorder="1" applyAlignment="1">
      <alignment horizontal="left" vertical="center" wrapText="1"/>
    </xf>
    <xf numFmtId="0" fontId="24" fillId="33" borderId="24" xfId="0" applyFont="1" applyFill="1" applyBorder="1" applyAlignment="1">
      <alignment horizontal="left" vertical="center" wrapText="1"/>
    </xf>
    <xf numFmtId="0" fontId="24" fillId="33" borderId="21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vertical="top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top" wrapText="1"/>
    </xf>
    <xf numFmtId="0" fontId="5" fillId="34" borderId="26" xfId="0" applyFont="1" applyFill="1" applyBorder="1" applyAlignment="1">
      <alignment horizontal="center" vertical="top" wrapText="1"/>
    </xf>
    <xf numFmtId="0" fontId="5" fillId="34" borderId="27" xfId="0" applyFont="1" applyFill="1" applyBorder="1" applyAlignment="1">
      <alignment horizontal="center" vertical="top" wrapText="1"/>
    </xf>
    <xf numFmtId="0" fontId="5" fillId="34" borderId="28" xfId="0" applyFont="1" applyFill="1" applyBorder="1" applyAlignment="1">
      <alignment horizontal="center" vertical="top" wrapText="1"/>
    </xf>
    <xf numFmtId="0" fontId="5" fillId="34" borderId="29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10" fillId="33" borderId="2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horizontal="center" wrapText="1"/>
    </xf>
    <xf numFmtId="0" fontId="5" fillId="39" borderId="12" xfId="0" applyFont="1" applyFill="1" applyBorder="1" applyAlignment="1">
      <alignment horizontal="center" vertical="center" wrapText="1"/>
    </xf>
    <xf numFmtId="0" fontId="5" fillId="39" borderId="22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 wrapText="1"/>
    </xf>
    <xf numFmtId="0" fontId="10" fillId="39" borderId="22" xfId="0" applyFont="1" applyFill="1" applyBorder="1" applyAlignment="1">
      <alignment horizontal="center" vertical="center" wrapText="1"/>
    </xf>
    <xf numFmtId="0" fontId="10" fillId="39" borderId="14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33" borderId="0" xfId="0" applyFont="1" applyFill="1" applyAlignment="1">
      <alignment wrapText="1"/>
    </xf>
    <xf numFmtId="0" fontId="30" fillId="33" borderId="0" xfId="53" applyFont="1" applyFill="1" applyAlignment="1" applyProtection="1">
      <alignment wrapText="1"/>
      <protection/>
    </xf>
    <xf numFmtId="0" fontId="10" fillId="33" borderId="0" xfId="0" applyFont="1" applyFill="1" applyBorder="1" applyAlignment="1">
      <alignment/>
    </xf>
    <xf numFmtId="0" fontId="32" fillId="39" borderId="12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5" fillId="39" borderId="12" xfId="0" applyFont="1" applyFill="1" applyBorder="1" applyAlignment="1">
      <alignment horizontal="center" vertical="top" wrapText="1"/>
    </xf>
    <xf numFmtId="0" fontId="10" fillId="39" borderId="22" xfId="0" applyFont="1" applyFill="1" applyBorder="1" applyAlignment="1">
      <alignment horizontal="center" vertical="top" wrapText="1"/>
    </xf>
    <xf numFmtId="0" fontId="10" fillId="39" borderId="14" xfId="0" applyFont="1" applyFill="1" applyBorder="1" applyAlignment="1">
      <alignment horizontal="center" vertical="top" wrapText="1"/>
    </xf>
    <xf numFmtId="192" fontId="10" fillId="33" borderId="12" xfId="0" applyNumberFormat="1" applyFont="1" applyFill="1" applyBorder="1" applyAlignment="1">
      <alignment horizontal="center" vertical="center" wrapText="1"/>
    </xf>
    <xf numFmtId="192" fontId="10" fillId="33" borderId="22" xfId="0" applyNumberFormat="1" applyFont="1" applyFill="1" applyBorder="1" applyAlignment="1">
      <alignment horizontal="center" vertical="center" wrapText="1"/>
    </xf>
    <xf numFmtId="192" fontId="10" fillId="33" borderId="14" xfId="0" applyNumberFormat="1" applyFont="1" applyFill="1" applyBorder="1" applyAlignment="1">
      <alignment horizontal="center" vertical="center" wrapText="1"/>
    </xf>
    <xf numFmtId="0" fontId="10" fillId="39" borderId="22" xfId="0" applyFont="1" applyFill="1" applyBorder="1" applyAlignment="1">
      <alignment horizontal="center" vertical="center" wrapText="1"/>
    </xf>
    <xf numFmtId="0" fontId="10" fillId="39" borderId="14" xfId="0" applyFont="1" applyFill="1" applyBorder="1" applyAlignment="1">
      <alignment horizontal="center" vertical="center" wrapText="1"/>
    </xf>
    <xf numFmtId="0" fontId="32" fillId="39" borderId="12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192" fontId="10" fillId="33" borderId="12" xfId="0" applyNumberFormat="1" applyFont="1" applyFill="1" applyBorder="1" applyAlignment="1">
      <alignment horizontal="center" vertical="center" wrapText="1"/>
    </xf>
    <xf numFmtId="192" fontId="10" fillId="33" borderId="22" xfId="0" applyNumberFormat="1" applyFont="1" applyFill="1" applyBorder="1" applyAlignment="1">
      <alignment horizontal="center" vertical="center" wrapText="1"/>
    </xf>
    <xf numFmtId="192" fontId="10" fillId="33" borderId="14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29" fillId="34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3" fillId="33" borderId="0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4" fillId="39" borderId="1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30" fillId="33" borderId="0" xfId="53" applyFont="1" applyFill="1" applyAlignment="1" applyProtection="1">
      <alignment/>
      <protection/>
    </xf>
    <xf numFmtId="0" fontId="64" fillId="33" borderId="0" xfId="53" applyFill="1" applyAlignment="1" applyProtection="1">
      <alignment wrapText="1"/>
      <protection/>
    </xf>
    <xf numFmtId="0" fontId="14" fillId="39" borderId="12" xfId="0" applyFont="1" applyFill="1" applyBorder="1" applyAlignment="1">
      <alignment horizontal="center" vertical="top" wrapText="1"/>
    </xf>
    <xf numFmtId="0" fontId="13" fillId="39" borderId="22" xfId="0" applyFont="1" applyFill="1" applyBorder="1" applyAlignment="1">
      <alignment horizontal="center" vertical="top" wrapText="1"/>
    </xf>
    <xf numFmtId="0" fontId="13" fillId="39" borderId="14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 wrapText="1"/>
    </xf>
    <xf numFmtId="0" fontId="10" fillId="34" borderId="12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4" fillId="39" borderId="12" xfId="0" applyFont="1" applyFill="1" applyBorder="1" applyAlignment="1">
      <alignment horizontal="center" vertical="top" wrapText="1"/>
    </xf>
    <xf numFmtId="0" fontId="13" fillId="39" borderId="22" xfId="0" applyFont="1" applyFill="1" applyBorder="1" applyAlignment="1">
      <alignment horizontal="center" vertical="top" wrapText="1"/>
    </xf>
    <xf numFmtId="0" fontId="13" fillId="39" borderId="14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justify"/>
    </xf>
    <xf numFmtId="0" fontId="10" fillId="33" borderId="0" xfId="0" applyFont="1" applyFill="1" applyBorder="1" applyAlignment="1">
      <alignment horizontal="left" wrapText="1"/>
    </xf>
    <xf numFmtId="0" fontId="14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justify"/>
    </xf>
    <xf numFmtId="0" fontId="5" fillId="33" borderId="0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23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16" fontId="0" fillId="33" borderId="23" xfId="0" applyNumberFormat="1" applyFont="1" applyFill="1" applyBorder="1" applyAlignment="1">
      <alignment horizontal="center"/>
    </xf>
    <xf numFmtId="3" fontId="0" fillId="33" borderId="2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justify"/>
    </xf>
    <xf numFmtId="0" fontId="13" fillId="33" borderId="0" xfId="0" applyFont="1" applyFill="1" applyBorder="1" applyAlignment="1">
      <alignment horizontal="left" vertical="top" wrapText="1"/>
    </xf>
    <xf numFmtId="0" fontId="25" fillId="33" borderId="0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13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top" wrapText="1"/>
    </xf>
    <xf numFmtId="0" fontId="29" fillId="34" borderId="0" xfId="0" applyFont="1" applyFill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 wrapText="1"/>
    </xf>
    <xf numFmtId="0" fontId="5" fillId="39" borderId="22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left" wrapText="1"/>
    </xf>
    <xf numFmtId="192" fontId="10" fillId="0" borderId="12" xfId="0" applyNumberFormat="1" applyFont="1" applyFill="1" applyBorder="1" applyAlignment="1">
      <alignment horizontal="center" vertical="center" wrapText="1"/>
    </xf>
    <xf numFmtId="192" fontId="10" fillId="0" borderId="13" xfId="0" applyNumberFormat="1" applyFont="1" applyFill="1" applyBorder="1" applyAlignment="1">
      <alignment horizontal="center" vertical="center" wrapText="1"/>
    </xf>
    <xf numFmtId="192" fontId="10" fillId="34" borderId="11" xfId="0" applyNumberFormat="1" applyFont="1" applyFill="1" applyBorder="1" applyAlignment="1">
      <alignment horizontal="center" vertical="center" wrapText="1"/>
    </xf>
    <xf numFmtId="192" fontId="10" fillId="36" borderId="11" xfId="0" applyNumberFormat="1" applyFont="1" applyFill="1" applyBorder="1" applyAlignment="1">
      <alignment horizontal="center" vertical="center" wrapText="1"/>
    </xf>
    <xf numFmtId="192" fontId="5" fillId="34" borderId="11" xfId="0" applyNumberFormat="1" applyFont="1" applyFill="1" applyBorder="1" applyAlignment="1">
      <alignment horizontal="center" vertical="center" wrapText="1"/>
    </xf>
    <xf numFmtId="192" fontId="10" fillId="34" borderId="20" xfId="0" applyNumberFormat="1" applyFont="1" applyFill="1" applyBorder="1" applyAlignment="1">
      <alignment horizontal="center" vertical="center" wrapText="1"/>
    </xf>
    <xf numFmtId="0" fontId="9" fillId="37" borderId="30" xfId="0" applyFont="1" applyFill="1" applyBorder="1" applyAlignment="1">
      <alignment horizontal="center" vertical="center" wrapText="1"/>
    </xf>
    <xf numFmtId="0" fontId="9" fillId="37" borderId="31" xfId="0" applyFont="1" applyFill="1" applyBorder="1" applyAlignment="1">
      <alignment horizontal="center" vertical="center" wrapText="1"/>
    </xf>
    <xf numFmtId="0" fontId="9" fillId="37" borderId="32" xfId="0" applyFont="1" applyFill="1" applyBorder="1" applyAlignment="1">
      <alignment horizontal="center" vertical="center" wrapText="1"/>
    </xf>
    <xf numFmtId="0" fontId="72" fillId="40" borderId="0" xfId="0" applyFont="1" applyFill="1" applyBorder="1" applyAlignment="1">
      <alignment horizontal="justify" vertical="center"/>
    </xf>
    <xf numFmtId="0" fontId="73" fillId="4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justify" vertical="center"/>
    </xf>
    <xf numFmtId="0" fontId="73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wmo.int/pages/prog/gcos/documents/gruanmanuals/CIMO/CIMO_Guide-7th_Edition-2008.pdf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wmo.int/pages/prog/gcos/documents/gruanmanuals/CIMO/CIMO_Guide-7th_Edition-2008.pdf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PageLayoutView="0" workbookViewId="0" topLeftCell="A1">
      <selection activeCell="A20" sqref="A20:O20"/>
    </sheetView>
  </sheetViews>
  <sheetFormatPr defaultColWidth="9.140625" defaultRowHeight="15"/>
  <cols>
    <col min="1" max="16384" width="9.140625" style="2" customWidth="1"/>
  </cols>
  <sheetData>
    <row r="1" ht="15.75">
      <c r="A1" s="1"/>
    </row>
    <row r="2" ht="15.75">
      <c r="A2" s="1"/>
    </row>
    <row r="3" ht="15.75">
      <c r="A3" s="1"/>
    </row>
    <row r="4" spans="1:15" ht="18.75">
      <c r="A4" s="168" t="s">
        <v>13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ht="15.75">
      <c r="A5" s="3"/>
    </row>
    <row r="6" spans="1:15" ht="15.75">
      <c r="A6" s="167" t="s">
        <v>14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</row>
    <row r="7" spans="1:15" ht="15.75">
      <c r="A7" s="167" t="s">
        <v>15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</row>
    <row r="8" ht="15.75">
      <c r="A8" s="1"/>
    </row>
    <row r="9" spans="1:15" ht="15.75">
      <c r="A9" s="171" t="s">
        <v>16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ht="15.75">
      <c r="A10" s="3"/>
    </row>
    <row r="11" ht="15.75">
      <c r="A11" s="3"/>
    </row>
    <row r="12" spans="1:15" ht="15.75">
      <c r="A12" s="173" t="s">
        <v>17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</row>
    <row r="13" spans="1:15" ht="15">
      <c r="A13" s="172" t="s">
        <v>18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</row>
    <row r="14" ht="15.75">
      <c r="A14" s="4"/>
    </row>
    <row r="15" ht="19.5">
      <c r="A15" s="5"/>
    </row>
    <row r="16" ht="18.75">
      <c r="A16" s="6"/>
    </row>
    <row r="17" spans="1:15" ht="15.75">
      <c r="A17" s="171" t="s">
        <v>19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</row>
    <row r="18" ht="15.75">
      <c r="A18" s="1"/>
    </row>
    <row r="19" spans="1:15" ht="15">
      <c r="A19" s="170" t="s">
        <v>198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</row>
    <row r="20" spans="1:15" ht="31.5" customHeight="1">
      <c r="A20" s="318" t="s">
        <v>199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</row>
    <row r="21" ht="15">
      <c r="A21" s="7"/>
    </row>
    <row r="22" spans="1:15" ht="15">
      <c r="A22" s="169" t="s">
        <v>20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</row>
  </sheetData>
  <sheetProtection/>
  <mergeCells count="10">
    <mergeCell ref="A7:O7"/>
    <mergeCell ref="A4:O4"/>
    <mergeCell ref="A6:O6"/>
    <mergeCell ref="A22:O22"/>
    <mergeCell ref="A20:O20"/>
    <mergeCell ref="A19:O19"/>
    <mergeCell ref="A17:O17"/>
    <mergeCell ref="A13:O13"/>
    <mergeCell ref="A12:O12"/>
    <mergeCell ref="A9:O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zoomScale="80" zoomScaleNormal="80" zoomScalePageLayoutView="0" workbookViewId="0" topLeftCell="A1">
      <selection activeCell="G9" sqref="G9:I9"/>
    </sheetView>
  </sheetViews>
  <sheetFormatPr defaultColWidth="9.140625" defaultRowHeight="15"/>
  <cols>
    <col min="1" max="1" width="23.8515625" style="8" customWidth="1"/>
    <col min="2" max="9" width="10.28125" style="8" customWidth="1"/>
    <col min="10" max="18" width="11.28125" style="8" customWidth="1"/>
    <col min="19" max="16384" width="9.140625" style="8" customWidth="1"/>
  </cols>
  <sheetData>
    <row r="1" spans="1:18" ht="18.75">
      <c r="A1" s="212" t="s">
        <v>21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</row>
    <row r="2" ht="16.5" thickBot="1">
      <c r="A2" s="9"/>
    </row>
    <row r="3" spans="1:18" ht="105" customHeight="1" thickBot="1">
      <c r="A3" s="215" t="s">
        <v>22</v>
      </c>
      <c r="B3" s="216"/>
      <c r="C3" s="216"/>
      <c r="D3" s="216"/>
      <c r="E3" s="216"/>
      <c r="F3" s="217"/>
      <c r="G3" s="214" t="s">
        <v>23</v>
      </c>
      <c r="H3" s="201"/>
      <c r="I3" s="202"/>
      <c r="J3" s="200" t="s">
        <v>24</v>
      </c>
      <c r="K3" s="201"/>
      <c r="L3" s="202"/>
      <c r="M3" s="200" t="s">
        <v>25</v>
      </c>
      <c r="N3" s="201"/>
      <c r="O3" s="202"/>
      <c r="P3" s="218" t="s">
        <v>149</v>
      </c>
      <c r="Q3" s="201"/>
      <c r="R3" s="202"/>
    </row>
    <row r="4" spans="1:18" ht="87.75" customHeight="1" thickBot="1">
      <c r="A4" s="206" t="s">
        <v>39</v>
      </c>
      <c r="B4" s="207"/>
      <c r="C4" s="207"/>
      <c r="D4" s="207"/>
      <c r="E4" s="207"/>
      <c r="F4" s="208"/>
      <c r="G4" s="174" t="s">
        <v>175</v>
      </c>
      <c r="H4" s="175"/>
      <c r="I4" s="176"/>
      <c r="J4" s="182" t="s">
        <v>177</v>
      </c>
      <c r="K4" s="183"/>
      <c r="L4" s="184"/>
      <c r="M4" s="182" t="s">
        <v>176</v>
      </c>
      <c r="N4" s="183"/>
      <c r="O4" s="184"/>
      <c r="P4" s="188" t="s">
        <v>193</v>
      </c>
      <c r="Q4" s="189"/>
      <c r="R4" s="190"/>
    </row>
    <row r="5" spans="1:18" ht="91.5" customHeight="1" thickBot="1">
      <c r="A5" s="206" t="s">
        <v>40</v>
      </c>
      <c r="B5" s="207"/>
      <c r="C5" s="207"/>
      <c r="D5" s="207"/>
      <c r="E5" s="207"/>
      <c r="F5" s="208"/>
      <c r="G5" s="181" t="s">
        <v>175</v>
      </c>
      <c r="H5" s="175"/>
      <c r="I5" s="176"/>
      <c r="J5" s="185"/>
      <c r="K5" s="186"/>
      <c r="L5" s="187"/>
      <c r="M5" s="185"/>
      <c r="N5" s="186"/>
      <c r="O5" s="187"/>
      <c r="P5" s="191"/>
      <c r="Q5" s="192"/>
      <c r="R5" s="193"/>
    </row>
    <row r="6" spans="1:18" ht="99.75" customHeight="1" thickBot="1">
      <c r="A6" s="206" t="s">
        <v>37</v>
      </c>
      <c r="B6" s="207"/>
      <c r="C6" s="207"/>
      <c r="D6" s="207"/>
      <c r="E6" s="207"/>
      <c r="F6" s="208"/>
      <c r="G6" s="174" t="s">
        <v>191</v>
      </c>
      <c r="H6" s="175"/>
      <c r="I6" s="176"/>
      <c r="J6" s="174" t="s">
        <v>192</v>
      </c>
      <c r="K6" s="175"/>
      <c r="L6" s="176"/>
      <c r="M6" s="174" t="s">
        <v>195</v>
      </c>
      <c r="N6" s="175"/>
      <c r="O6" s="176"/>
      <c r="P6" s="174" t="s">
        <v>194</v>
      </c>
      <c r="Q6" s="175"/>
      <c r="R6" s="176"/>
    </row>
    <row r="7" spans="1:18" ht="60" customHeight="1" thickBot="1">
      <c r="A7" s="206" t="s">
        <v>41</v>
      </c>
      <c r="B7" s="207"/>
      <c r="C7" s="207"/>
      <c r="D7" s="207"/>
      <c r="E7" s="207"/>
      <c r="F7" s="208"/>
      <c r="G7" s="194" t="s">
        <v>196</v>
      </c>
      <c r="H7" s="195"/>
      <c r="I7" s="196"/>
      <c r="J7" s="181" t="s">
        <v>1</v>
      </c>
      <c r="K7" s="175"/>
      <c r="L7" s="176"/>
      <c r="M7" s="181" t="s">
        <v>1</v>
      </c>
      <c r="N7" s="175"/>
      <c r="O7" s="176"/>
      <c r="P7" s="181" t="s">
        <v>1</v>
      </c>
      <c r="Q7" s="175"/>
      <c r="R7" s="176"/>
    </row>
    <row r="8" spans="1:18" ht="60" customHeight="1" thickBot="1">
      <c r="A8" s="206" t="s">
        <v>42</v>
      </c>
      <c r="B8" s="207"/>
      <c r="C8" s="207"/>
      <c r="D8" s="207"/>
      <c r="E8" s="207"/>
      <c r="F8" s="208"/>
      <c r="G8" s="197"/>
      <c r="H8" s="198"/>
      <c r="I8" s="199"/>
      <c r="J8" s="181" t="s">
        <v>1</v>
      </c>
      <c r="K8" s="175"/>
      <c r="L8" s="176"/>
      <c r="M8" s="181" t="s">
        <v>1</v>
      </c>
      <c r="N8" s="175"/>
      <c r="O8" s="176"/>
      <c r="P8" s="181" t="s">
        <v>1</v>
      </c>
      <c r="Q8" s="175"/>
      <c r="R8" s="176"/>
    </row>
    <row r="9" spans="1:18" ht="60" customHeight="1" thickBot="1">
      <c r="A9" s="206" t="s">
        <v>38</v>
      </c>
      <c r="B9" s="207"/>
      <c r="C9" s="207"/>
      <c r="D9" s="207"/>
      <c r="E9" s="207"/>
      <c r="F9" s="208"/>
      <c r="G9" s="174" t="s">
        <v>197</v>
      </c>
      <c r="H9" s="175"/>
      <c r="I9" s="176"/>
      <c r="J9" s="181" t="s">
        <v>1</v>
      </c>
      <c r="K9" s="175"/>
      <c r="L9" s="176"/>
      <c r="M9" s="181" t="s">
        <v>1</v>
      </c>
      <c r="N9" s="175"/>
      <c r="O9" s="176"/>
      <c r="P9" s="181" t="s">
        <v>1</v>
      </c>
      <c r="Q9" s="175"/>
      <c r="R9" s="176"/>
    </row>
    <row r="10" ht="15.75">
      <c r="A10" s="10"/>
    </row>
    <row r="11" spans="1:18" s="18" customFormat="1" ht="15.75">
      <c r="A11" s="63" t="s">
        <v>26</v>
      </c>
      <c r="B11" s="180" t="s">
        <v>27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</row>
    <row r="12" spans="1:18" s="18" customFormat="1" ht="53.25" customHeight="1">
      <c r="A12" s="177" t="s">
        <v>28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9"/>
    </row>
    <row r="13" spans="1:18" s="18" customFormat="1" ht="15.75">
      <c r="A13" s="63" t="s">
        <v>29</v>
      </c>
      <c r="B13" s="180" t="s">
        <v>30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</row>
    <row r="14" spans="1:18" s="18" customFormat="1" ht="53.25" customHeight="1">
      <c r="A14" s="177" t="s">
        <v>31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9"/>
    </row>
    <row r="15" spans="1:18" s="18" customFormat="1" ht="15.75">
      <c r="A15" s="63" t="s">
        <v>32</v>
      </c>
      <c r="B15" s="209" t="s">
        <v>33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1"/>
    </row>
    <row r="16" spans="1:18" s="18" customFormat="1" ht="45" customHeight="1">
      <c r="A16" s="177" t="s">
        <v>148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9"/>
    </row>
    <row r="17" spans="1:18" s="18" customFormat="1" ht="12.75" customHeight="1">
      <c r="A17" s="63" t="s">
        <v>34</v>
      </c>
      <c r="B17" s="209" t="s">
        <v>35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1"/>
    </row>
    <row r="18" spans="1:18" s="18" customFormat="1" ht="38.25" customHeight="1">
      <c r="A18" s="177" t="s">
        <v>150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9"/>
    </row>
    <row r="19" spans="1:18" s="18" customFormat="1" ht="15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8" s="18" customFormat="1" ht="15.75">
      <c r="A20" s="203" t="s">
        <v>36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5"/>
    </row>
    <row r="21" s="18" customFormat="1" ht="12.75"/>
    <row r="22" s="18" customFormat="1" ht="12.75">
      <c r="A22" s="19"/>
    </row>
    <row r="23" s="18" customFormat="1" ht="12.75"/>
    <row r="24" s="18" customFormat="1" ht="12.75"/>
    <row r="25" spans="1:18" s="18" customFormat="1" ht="15.75">
      <c r="A25" s="1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s="18" customFormat="1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</sheetData>
  <sheetProtection/>
  <mergeCells count="41">
    <mergeCell ref="A5:F5"/>
    <mergeCell ref="G5:I5"/>
    <mergeCell ref="P8:R8"/>
    <mergeCell ref="P7:R7"/>
    <mergeCell ref="P6:R6"/>
    <mergeCell ref="M6:O6"/>
    <mergeCell ref="G6:I6"/>
    <mergeCell ref="A1:R1"/>
    <mergeCell ref="A4:F4"/>
    <mergeCell ref="G4:I4"/>
    <mergeCell ref="G3:I3"/>
    <mergeCell ref="A3:F3"/>
    <mergeCell ref="P3:R3"/>
    <mergeCell ref="J3:L3"/>
    <mergeCell ref="A20:R20"/>
    <mergeCell ref="A9:F9"/>
    <mergeCell ref="A18:R18"/>
    <mergeCell ref="B17:R17"/>
    <mergeCell ref="A16:R16"/>
    <mergeCell ref="B15:R15"/>
    <mergeCell ref="M9:O9"/>
    <mergeCell ref="A14:R14"/>
    <mergeCell ref="B13:R13"/>
    <mergeCell ref="J4:L5"/>
    <mergeCell ref="M4:O5"/>
    <mergeCell ref="P4:R5"/>
    <mergeCell ref="G7:I8"/>
    <mergeCell ref="J8:L8"/>
    <mergeCell ref="M3:O3"/>
    <mergeCell ref="M8:O8"/>
    <mergeCell ref="M7:O7"/>
    <mergeCell ref="J7:L7"/>
    <mergeCell ref="J6:L6"/>
    <mergeCell ref="A12:R12"/>
    <mergeCell ref="B11:R11"/>
    <mergeCell ref="G9:I9"/>
    <mergeCell ref="J9:L9"/>
    <mergeCell ref="P9:R9"/>
    <mergeCell ref="A8:F8"/>
    <mergeCell ref="A7:F7"/>
    <mergeCell ref="A6:F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4"/>
  <sheetViews>
    <sheetView zoomScale="75" zoomScaleNormal="75" zoomScalePageLayoutView="0" workbookViewId="0" topLeftCell="A2">
      <pane ySplit="975" topLeftCell="A1" activePane="bottomLeft" state="split"/>
      <selection pane="topLeft" activeCell="C13" sqref="C13"/>
      <selection pane="bottomLeft" activeCell="B1" sqref="B1:Q1"/>
    </sheetView>
  </sheetViews>
  <sheetFormatPr defaultColWidth="9.140625" defaultRowHeight="15"/>
  <cols>
    <col min="1" max="1" width="5.7109375" style="68" customWidth="1"/>
    <col min="2" max="2" width="33.7109375" style="68" customWidth="1"/>
    <col min="3" max="3" width="10.7109375" style="68" customWidth="1"/>
    <col min="4" max="5" width="12.7109375" style="68" bestFit="1" customWidth="1"/>
    <col min="6" max="6" width="13.28125" style="68" bestFit="1" customWidth="1"/>
    <col min="7" max="7" width="11.7109375" style="68" bestFit="1" customWidth="1"/>
    <col min="8" max="8" width="12.140625" style="68" bestFit="1" customWidth="1"/>
    <col min="9" max="9" width="11.7109375" style="68" bestFit="1" customWidth="1"/>
    <col min="10" max="14" width="12.421875" style="68" bestFit="1" customWidth="1"/>
    <col min="15" max="16" width="11.7109375" style="68" bestFit="1" customWidth="1"/>
    <col min="17" max="16384" width="9.140625" style="68" customWidth="1"/>
  </cols>
  <sheetData>
    <row r="1" spans="1:17" ht="19.5" customHeight="1">
      <c r="A1" s="82"/>
      <c r="B1" s="219" t="s">
        <v>184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</row>
    <row r="2" spans="1:17" s="82" customFormat="1" ht="15.75">
      <c r="A2" s="68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2" ht="16.5" thickBot="1">
      <c r="A3" s="82"/>
      <c r="B3" s="84"/>
    </row>
    <row r="4" spans="1:17" ht="16.5" thickBot="1">
      <c r="A4" s="85"/>
      <c r="B4" s="86"/>
      <c r="C4" s="87" t="s">
        <v>48</v>
      </c>
      <c r="D4" s="87">
        <v>1990</v>
      </c>
      <c r="E4" s="87">
        <v>1995</v>
      </c>
      <c r="F4" s="87">
        <v>2000</v>
      </c>
      <c r="G4" s="87">
        <v>2001</v>
      </c>
      <c r="H4" s="87">
        <v>2002</v>
      </c>
      <c r="I4" s="87">
        <v>2003</v>
      </c>
      <c r="J4" s="87">
        <v>2004</v>
      </c>
      <c r="K4" s="87">
        <v>2005</v>
      </c>
      <c r="L4" s="87">
        <v>2006</v>
      </c>
      <c r="M4" s="87">
        <v>2007</v>
      </c>
      <c r="N4" s="87">
        <v>2008</v>
      </c>
      <c r="O4" s="87">
        <v>2009</v>
      </c>
      <c r="P4" s="87">
        <v>2010</v>
      </c>
      <c r="Q4" s="87">
        <v>2011</v>
      </c>
    </row>
    <row r="5" spans="1:17" s="82" customFormat="1" ht="16.5" thickBot="1">
      <c r="A5" s="88"/>
      <c r="B5" s="220" t="s">
        <v>43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2"/>
    </row>
    <row r="6" spans="1:17" ht="48" thickBot="1">
      <c r="A6" s="89">
        <v>1</v>
      </c>
      <c r="B6" s="90" t="s">
        <v>89</v>
      </c>
      <c r="C6" s="26" t="s">
        <v>168</v>
      </c>
      <c r="D6" s="225">
        <v>5.5</v>
      </c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</row>
    <row r="7" spans="1:20" ht="16.5" thickBot="1">
      <c r="A7" s="88">
        <v>2</v>
      </c>
      <c r="B7" s="91" t="s">
        <v>45</v>
      </c>
      <c r="C7" s="92" t="s">
        <v>168</v>
      </c>
      <c r="D7" s="160">
        <v>5.6</v>
      </c>
      <c r="E7" s="160">
        <v>6.1</v>
      </c>
      <c r="F7" s="161">
        <v>6.1756761904761905</v>
      </c>
      <c r="G7" s="161">
        <v>6.811275416666668</v>
      </c>
      <c r="H7" s="161">
        <v>5.684117857142858</v>
      </c>
      <c r="I7" s="161">
        <v>5.509048333333335</v>
      </c>
      <c r="J7" s="161">
        <v>6.2</v>
      </c>
      <c r="K7" s="161">
        <v>6.1</v>
      </c>
      <c r="L7" s="161">
        <v>6.6</v>
      </c>
      <c r="M7" s="161">
        <v>6</v>
      </c>
      <c r="N7" s="161">
        <v>5.9</v>
      </c>
      <c r="O7" s="161">
        <v>6.1</v>
      </c>
      <c r="P7" s="160">
        <v>8.2</v>
      </c>
      <c r="Q7" s="160">
        <v>5.3</v>
      </c>
      <c r="T7" s="93"/>
    </row>
    <row r="8" spans="1:27" ht="70.5" customHeight="1" thickBot="1">
      <c r="A8" s="88">
        <v>3</v>
      </c>
      <c r="B8" s="91" t="s">
        <v>178</v>
      </c>
      <c r="C8" s="92" t="s">
        <v>179</v>
      </c>
      <c r="D8" s="162">
        <f>D7-5.5</f>
        <v>0.09999999999999964</v>
      </c>
      <c r="E8" s="162">
        <f aca="true" t="shared" si="0" ref="E8:Q8">E7-5.5</f>
        <v>0.5999999999999996</v>
      </c>
      <c r="F8" s="162">
        <f t="shared" si="0"/>
        <v>0.6756761904761905</v>
      </c>
      <c r="G8" s="162">
        <f t="shared" si="0"/>
        <v>1.3112754166666676</v>
      </c>
      <c r="H8" s="162">
        <f t="shared" si="0"/>
        <v>0.18411785714285767</v>
      </c>
      <c r="I8" s="162">
        <f t="shared" si="0"/>
        <v>0.009048333333335101</v>
      </c>
      <c r="J8" s="162">
        <f t="shared" si="0"/>
        <v>0.7000000000000002</v>
      </c>
      <c r="K8" s="162">
        <f t="shared" si="0"/>
        <v>0.5999999999999996</v>
      </c>
      <c r="L8" s="162">
        <f t="shared" si="0"/>
        <v>1.0999999999999996</v>
      </c>
      <c r="M8" s="162">
        <f t="shared" si="0"/>
        <v>0.5</v>
      </c>
      <c r="N8" s="162">
        <f t="shared" si="0"/>
        <v>0.40000000000000036</v>
      </c>
      <c r="O8" s="162">
        <f t="shared" si="0"/>
        <v>0.5999999999999996</v>
      </c>
      <c r="P8" s="162">
        <f t="shared" si="0"/>
        <v>2.6999999999999993</v>
      </c>
      <c r="Q8" s="162">
        <f t="shared" si="0"/>
        <v>-0.20000000000000018</v>
      </c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ht="32.25" thickBot="1">
      <c r="A9" s="88">
        <v>4</v>
      </c>
      <c r="B9" s="91" t="s">
        <v>46</v>
      </c>
      <c r="C9" s="92" t="s">
        <v>168</v>
      </c>
      <c r="D9" s="162">
        <v>17.67025744047619</v>
      </c>
      <c r="E9" s="162">
        <v>17.998591979877112</v>
      </c>
      <c r="F9" s="163">
        <v>20.9</v>
      </c>
      <c r="G9" s="163">
        <v>18.6</v>
      </c>
      <c r="H9" s="163">
        <v>17.3</v>
      </c>
      <c r="I9" s="163">
        <v>17.8</v>
      </c>
      <c r="J9" s="163">
        <v>18.4</v>
      </c>
      <c r="K9" s="163">
        <v>18.6</v>
      </c>
      <c r="L9" s="163">
        <v>20.4</v>
      </c>
      <c r="M9" s="163">
        <v>17.3</v>
      </c>
      <c r="N9" s="163">
        <v>18.4</v>
      </c>
      <c r="O9" s="162">
        <v>17</v>
      </c>
      <c r="P9" s="163">
        <v>19.4</v>
      </c>
      <c r="Q9" s="163">
        <v>18.7</v>
      </c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ht="32.25" thickBot="1">
      <c r="A10" s="88">
        <v>5</v>
      </c>
      <c r="B10" s="91" t="s">
        <v>47</v>
      </c>
      <c r="C10" s="92" t="s">
        <v>168</v>
      </c>
      <c r="D10" s="162">
        <v>-8.530586112406255</v>
      </c>
      <c r="E10" s="162">
        <v>-4.7541787016129025</v>
      </c>
      <c r="F10" s="163">
        <v>-6.8</v>
      </c>
      <c r="G10" s="163">
        <v>-5.2</v>
      </c>
      <c r="H10" s="163">
        <v>-8.4</v>
      </c>
      <c r="I10" s="163">
        <v>-5.1</v>
      </c>
      <c r="J10" s="163">
        <v>-7.1</v>
      </c>
      <c r="K10" s="163">
        <v>-6.7</v>
      </c>
      <c r="L10" s="162">
        <v>-8</v>
      </c>
      <c r="M10" s="163">
        <v>-7.9</v>
      </c>
      <c r="N10" s="163">
        <v>-11.6</v>
      </c>
      <c r="O10" s="163">
        <v>-6.9</v>
      </c>
      <c r="P10" s="163">
        <v>-2.3</v>
      </c>
      <c r="Q10" s="163">
        <v>-5.9</v>
      </c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17" s="82" customFormat="1" ht="16.5" thickBot="1">
      <c r="A11" s="88">
        <v>6</v>
      </c>
      <c r="B11" s="220" t="s">
        <v>172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7"/>
    </row>
    <row r="12" spans="1:17" ht="48" thickBot="1">
      <c r="A12" s="89">
        <v>7</v>
      </c>
      <c r="B12" s="90" t="s">
        <v>89</v>
      </c>
      <c r="C12" s="26" t="s">
        <v>168</v>
      </c>
      <c r="D12" s="206">
        <v>11.5</v>
      </c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8"/>
    </row>
    <row r="13" spans="1:17" ht="16.5" thickBot="1">
      <c r="A13" s="88">
        <v>8</v>
      </c>
      <c r="B13" s="91" t="s">
        <v>45</v>
      </c>
      <c r="C13" s="95" t="s">
        <v>168</v>
      </c>
      <c r="D13" s="160">
        <v>11.5</v>
      </c>
      <c r="E13" s="160">
        <v>12.3</v>
      </c>
      <c r="F13" s="161">
        <v>12.642574465455445</v>
      </c>
      <c r="G13" s="161">
        <v>12.83596390168971</v>
      </c>
      <c r="H13" s="161">
        <v>11.946185995903734</v>
      </c>
      <c r="I13" s="161">
        <v>11.860502432155657</v>
      </c>
      <c r="J13" s="161">
        <v>12.207107279693483</v>
      </c>
      <c r="K13" s="161">
        <v>12.202538402457757</v>
      </c>
      <c r="L13" s="161">
        <v>12.786443932411673</v>
      </c>
      <c r="M13" s="161">
        <v>11.733165002560165</v>
      </c>
      <c r="N13" s="161">
        <v>12.58090532690644</v>
      </c>
      <c r="O13" s="161">
        <v>12.398550947260626</v>
      </c>
      <c r="P13" s="161">
        <v>14.51172811059908</v>
      </c>
      <c r="Q13" s="160">
        <v>11.8</v>
      </c>
    </row>
    <row r="14" spans="1:17" ht="72" customHeight="1" thickBot="1">
      <c r="A14" s="88">
        <v>9</v>
      </c>
      <c r="B14" s="91" t="s">
        <v>178</v>
      </c>
      <c r="C14" s="92" t="s">
        <v>179</v>
      </c>
      <c r="D14" s="162">
        <f>D13-11.5</f>
        <v>0</v>
      </c>
      <c r="E14" s="162">
        <f aca="true" t="shared" si="1" ref="E14:Q14">E13-11.5</f>
        <v>0.8000000000000007</v>
      </c>
      <c r="F14" s="162">
        <f t="shared" si="1"/>
        <v>1.1425744654554446</v>
      </c>
      <c r="G14" s="162">
        <f t="shared" si="1"/>
        <v>1.3359639016897091</v>
      </c>
      <c r="H14" s="162">
        <f t="shared" si="1"/>
        <v>0.4461859959037344</v>
      </c>
      <c r="I14" s="162">
        <f t="shared" si="1"/>
        <v>0.36050243215565736</v>
      </c>
      <c r="J14" s="162">
        <f t="shared" si="1"/>
        <v>0.7071072796934832</v>
      </c>
      <c r="K14" s="162">
        <f t="shared" si="1"/>
        <v>0.7025384024577566</v>
      </c>
      <c r="L14" s="162">
        <f t="shared" si="1"/>
        <v>1.2864439324116734</v>
      </c>
      <c r="M14" s="162">
        <f t="shared" si="1"/>
        <v>0.23316500256016504</v>
      </c>
      <c r="N14" s="162">
        <f t="shared" si="1"/>
        <v>1.0809053269064393</v>
      </c>
      <c r="O14" s="162">
        <f t="shared" si="1"/>
        <v>0.8985509472606257</v>
      </c>
      <c r="P14" s="162">
        <f t="shared" si="1"/>
        <v>3.01172811059908</v>
      </c>
      <c r="Q14" s="162">
        <f t="shared" si="1"/>
        <v>0.3000000000000007</v>
      </c>
    </row>
    <row r="15" spans="1:17" ht="32.25" thickBot="1">
      <c r="A15" s="88">
        <v>10</v>
      </c>
      <c r="B15" s="91" t="s">
        <v>46</v>
      </c>
      <c r="C15" s="95" t="s">
        <v>168</v>
      </c>
      <c r="D15" s="162">
        <v>25</v>
      </c>
      <c r="E15" s="163">
        <v>25.8</v>
      </c>
      <c r="F15" s="162">
        <v>28.480645161290322</v>
      </c>
      <c r="G15" s="162">
        <v>26.045161290322582</v>
      </c>
      <c r="H15" s="162">
        <v>25.154838709677414</v>
      </c>
      <c r="I15" s="162">
        <v>25.383870967741938</v>
      </c>
      <c r="J15" s="162">
        <v>26.716129032258067</v>
      </c>
      <c r="K15" s="162">
        <v>26.89032258064517</v>
      </c>
      <c r="L15" s="162">
        <v>28.777419354838703</v>
      </c>
      <c r="M15" s="162">
        <v>24.887096774193548</v>
      </c>
      <c r="N15" s="162">
        <v>26.503225806451614</v>
      </c>
      <c r="O15" s="162">
        <v>24.448387096774194</v>
      </c>
      <c r="P15" s="162">
        <v>27.029032258064515</v>
      </c>
      <c r="Q15" s="162">
        <v>27</v>
      </c>
    </row>
    <row r="16" spans="1:17" ht="32.25" thickBot="1">
      <c r="A16" s="88">
        <v>11</v>
      </c>
      <c r="B16" s="91" t="s">
        <v>47</v>
      </c>
      <c r="C16" s="95" t="s">
        <v>168</v>
      </c>
      <c r="D16" s="162">
        <v>-6</v>
      </c>
      <c r="E16" s="162">
        <v>-2</v>
      </c>
      <c r="F16" s="162">
        <v>-1.6741935483870964</v>
      </c>
      <c r="G16" s="162">
        <v>-2.8838709677419354</v>
      </c>
      <c r="H16" s="162">
        <v>-5.661290322580645</v>
      </c>
      <c r="I16" s="162">
        <v>-2.632258064516128</v>
      </c>
      <c r="J16" s="162">
        <v>-3.9258064516129023</v>
      </c>
      <c r="K16" s="162">
        <v>-4.538709677419355</v>
      </c>
      <c r="L16" s="162">
        <v>-4.061290322580645</v>
      </c>
      <c r="M16" s="162">
        <v>-8.380645161290321</v>
      </c>
      <c r="N16" s="162">
        <v>-9.051612903225807</v>
      </c>
      <c r="O16" s="162">
        <v>-4.435483870967743</v>
      </c>
      <c r="P16" s="162">
        <v>2.5</v>
      </c>
      <c r="Q16" s="163">
        <v>-2.1</v>
      </c>
    </row>
    <row r="17" spans="1:17" s="82" customFormat="1" ht="16.5" thickBot="1">
      <c r="A17" s="88">
        <v>12</v>
      </c>
      <c r="B17" s="220" t="s">
        <v>169</v>
      </c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2"/>
    </row>
    <row r="18" spans="1:17" ht="48" thickBot="1">
      <c r="A18" s="89">
        <v>13</v>
      </c>
      <c r="B18" s="90" t="s">
        <v>89</v>
      </c>
      <c r="C18" s="26" t="s">
        <v>168</v>
      </c>
      <c r="D18" s="206">
        <v>6.2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8"/>
    </row>
    <row r="19" spans="1:17" ht="16.5" thickBot="1">
      <c r="A19" s="88">
        <v>14</v>
      </c>
      <c r="B19" s="91" t="s">
        <v>45</v>
      </c>
      <c r="C19" s="92" t="s">
        <v>168</v>
      </c>
      <c r="D19" s="160">
        <v>6.9</v>
      </c>
      <c r="E19" s="160">
        <v>6.8</v>
      </c>
      <c r="F19" s="161">
        <v>7.055081263131875</v>
      </c>
      <c r="G19" s="161">
        <v>7.660152329749105</v>
      </c>
      <c r="H19" s="161">
        <v>6.835107526881721</v>
      </c>
      <c r="I19" s="161">
        <v>6.627826420890937</v>
      </c>
      <c r="J19" s="161">
        <v>6.439956433073786</v>
      </c>
      <c r="K19" s="161">
        <v>6.743594470046084</v>
      </c>
      <c r="L19" s="161">
        <v>7.272512800819253</v>
      </c>
      <c r="M19" s="161">
        <v>6.293200204813107</v>
      </c>
      <c r="N19" s="161">
        <v>6.336912309974044</v>
      </c>
      <c r="O19" s="161">
        <v>6.958650153609831</v>
      </c>
      <c r="P19" s="161">
        <v>9.389419482846902</v>
      </c>
      <c r="Q19" s="160">
        <v>6.6</v>
      </c>
    </row>
    <row r="20" spans="1:17" ht="69.75" customHeight="1" thickBot="1">
      <c r="A20" s="88">
        <v>15</v>
      </c>
      <c r="B20" s="91" t="s">
        <v>178</v>
      </c>
      <c r="C20" s="92" t="s">
        <v>179</v>
      </c>
      <c r="D20" s="162">
        <f>D19-6.2</f>
        <v>0.7000000000000002</v>
      </c>
      <c r="E20" s="162">
        <f>E19-6.2</f>
        <v>0.5999999999999996</v>
      </c>
      <c r="F20" s="162">
        <f aca="true" t="shared" si="2" ref="F20:Q20">F19-6.2</f>
        <v>0.8550812631318747</v>
      </c>
      <c r="G20" s="162">
        <f t="shared" si="2"/>
        <v>1.4601523297491052</v>
      </c>
      <c r="H20" s="162">
        <f t="shared" si="2"/>
        <v>0.635107526881721</v>
      </c>
      <c r="I20" s="162">
        <f t="shared" si="2"/>
        <v>0.4278264208909368</v>
      </c>
      <c r="J20" s="162">
        <f t="shared" si="2"/>
        <v>0.239956433073786</v>
      </c>
      <c r="K20" s="162">
        <f t="shared" si="2"/>
        <v>0.5435944700460835</v>
      </c>
      <c r="L20" s="162">
        <f t="shared" si="2"/>
        <v>1.0725128008192533</v>
      </c>
      <c r="M20" s="162">
        <f t="shared" si="2"/>
        <v>0.09320020481310642</v>
      </c>
      <c r="N20" s="162">
        <f t="shared" si="2"/>
        <v>0.13691230997404347</v>
      </c>
      <c r="O20" s="162">
        <f t="shared" si="2"/>
        <v>0.7586501536098309</v>
      </c>
      <c r="P20" s="162">
        <f t="shared" si="2"/>
        <v>3.189419482846902</v>
      </c>
      <c r="Q20" s="162">
        <f t="shared" si="2"/>
        <v>0.39999999999999947</v>
      </c>
    </row>
    <row r="21" spans="1:17" ht="32.25" thickBot="1">
      <c r="A21" s="88">
        <v>16</v>
      </c>
      <c r="B21" s="91" t="s">
        <v>46</v>
      </c>
      <c r="C21" s="92" t="s">
        <v>168</v>
      </c>
      <c r="D21" s="160">
        <v>20.2</v>
      </c>
      <c r="E21" s="160">
        <v>21.4</v>
      </c>
      <c r="F21" s="161">
        <v>23.551612903225806</v>
      </c>
      <c r="G21" s="161">
        <v>21.190322580645166</v>
      </c>
      <c r="H21" s="161">
        <v>19.912903225806446</v>
      </c>
      <c r="I21" s="161">
        <v>20.390322580645158</v>
      </c>
      <c r="J21" s="161">
        <v>20.616129032258065</v>
      </c>
      <c r="K21" s="161">
        <v>21.141935483870967</v>
      </c>
      <c r="L21" s="161">
        <v>22.812903225806455</v>
      </c>
      <c r="M21" s="161">
        <v>19.606451612903225</v>
      </c>
      <c r="N21" s="161">
        <v>21.041935483870958</v>
      </c>
      <c r="O21" s="161">
        <v>18.887096774193548</v>
      </c>
      <c r="P21" s="161">
        <v>21.832258064516125</v>
      </c>
      <c r="Q21" s="160">
        <v>21.5</v>
      </c>
    </row>
    <row r="22" spans="1:17" s="82" customFormat="1" ht="32.25" thickBot="1">
      <c r="A22" s="88">
        <v>17</v>
      </c>
      <c r="B22" s="91" t="s">
        <v>47</v>
      </c>
      <c r="C22" s="92" t="s">
        <v>168</v>
      </c>
      <c r="D22" s="160">
        <v>-8.2</v>
      </c>
      <c r="E22" s="164">
        <v>-8.9</v>
      </c>
      <c r="F22" s="165">
        <v>-9.296551724137931</v>
      </c>
      <c r="G22" s="165">
        <v>-7.6741935483870956</v>
      </c>
      <c r="H22" s="165">
        <v>-9.938709677419356</v>
      </c>
      <c r="I22" s="165">
        <v>-6.664516129032258</v>
      </c>
      <c r="J22" s="165">
        <v>-10.283870967741938</v>
      </c>
      <c r="K22" s="165">
        <v>-10.225806451612904</v>
      </c>
      <c r="L22" s="165">
        <v>-10.10967741935484</v>
      </c>
      <c r="M22" s="165">
        <v>-12.174193548387098</v>
      </c>
      <c r="N22" s="165">
        <v>-14.425806451612903</v>
      </c>
      <c r="O22" s="165">
        <v>-9.751612903225807</v>
      </c>
      <c r="P22" s="165">
        <v>-2.690322580645161</v>
      </c>
      <c r="Q22" s="149">
        <v>-7.5</v>
      </c>
    </row>
    <row r="23" spans="1:17" s="82" customFormat="1" ht="16.5" thickBot="1">
      <c r="A23" s="89">
        <v>18</v>
      </c>
      <c r="B23" s="236" t="s">
        <v>170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8"/>
    </row>
    <row r="24" spans="1:17" ht="48" thickBot="1">
      <c r="A24" s="89">
        <v>19</v>
      </c>
      <c r="B24" s="90" t="s">
        <v>89</v>
      </c>
      <c r="C24" s="26" t="s">
        <v>168</v>
      </c>
      <c r="D24" s="206">
        <v>14.2</v>
      </c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8"/>
    </row>
    <row r="25" spans="1:17" ht="16.5" thickBot="1">
      <c r="A25" s="88">
        <v>20</v>
      </c>
      <c r="B25" s="91" t="s">
        <v>45</v>
      </c>
      <c r="C25" s="97" t="s">
        <v>168</v>
      </c>
      <c r="D25" s="163">
        <v>14.4</v>
      </c>
      <c r="E25" s="163">
        <v>15.5</v>
      </c>
      <c r="F25" s="162">
        <v>15.446998207885306</v>
      </c>
      <c r="G25" s="162">
        <v>15.987446876600101</v>
      </c>
      <c r="H25" s="162">
        <v>15.121728750640038</v>
      </c>
      <c r="I25" s="162">
        <v>14.417471838197647</v>
      </c>
      <c r="J25" s="162">
        <v>15.052583735014217</v>
      </c>
      <c r="K25" s="162">
        <v>15.121171274961597</v>
      </c>
      <c r="L25" s="162">
        <v>15.201772913466462</v>
      </c>
      <c r="M25" s="162">
        <v>14.68420186891961</v>
      </c>
      <c r="N25" s="162">
        <v>15.398208812260535</v>
      </c>
      <c r="O25" s="162">
        <v>15.231838197644649</v>
      </c>
      <c r="P25" s="162">
        <v>16.731214797747054</v>
      </c>
      <c r="Q25" s="163">
        <v>14.3</v>
      </c>
    </row>
    <row r="26" spans="1:17" ht="63" customHeight="1" thickBot="1">
      <c r="A26" s="88">
        <v>21</v>
      </c>
      <c r="B26" s="91" t="s">
        <v>178</v>
      </c>
      <c r="C26" s="92" t="s">
        <v>179</v>
      </c>
      <c r="D26" s="162">
        <f>D25-14.2</f>
        <v>0.20000000000000107</v>
      </c>
      <c r="E26" s="162">
        <f aca="true" t="shared" si="3" ref="E26:Q26">E25-14.2</f>
        <v>1.3000000000000007</v>
      </c>
      <c r="F26" s="162">
        <f t="shared" si="3"/>
        <v>1.2469982078853068</v>
      </c>
      <c r="G26" s="162">
        <f t="shared" si="3"/>
        <v>1.787446876600102</v>
      </c>
      <c r="H26" s="162">
        <f t="shared" si="3"/>
        <v>0.9217287506400389</v>
      </c>
      <c r="I26" s="162">
        <f t="shared" si="3"/>
        <v>0.21747183819764793</v>
      </c>
      <c r="J26" s="162">
        <f t="shared" si="3"/>
        <v>0.8525837350142176</v>
      </c>
      <c r="K26" s="162">
        <f t="shared" si="3"/>
        <v>0.9211712749615977</v>
      </c>
      <c r="L26" s="162">
        <f t="shared" si="3"/>
        <v>1.0017729134664624</v>
      </c>
      <c r="M26" s="162">
        <f t="shared" si="3"/>
        <v>0.4842018689196106</v>
      </c>
      <c r="N26" s="162">
        <f t="shared" si="3"/>
        <v>1.1982088122605354</v>
      </c>
      <c r="O26" s="162">
        <f t="shared" si="3"/>
        <v>1.0318381976446496</v>
      </c>
      <c r="P26" s="162">
        <f t="shared" si="3"/>
        <v>2.5312147977470545</v>
      </c>
      <c r="Q26" s="162">
        <f t="shared" si="3"/>
        <v>0.10000000000000142</v>
      </c>
    </row>
    <row r="27" spans="1:17" ht="32.25" thickBot="1">
      <c r="A27" s="88">
        <v>22</v>
      </c>
      <c r="B27" s="91" t="s">
        <v>46</v>
      </c>
      <c r="C27" s="97" t="s">
        <v>168</v>
      </c>
      <c r="D27" s="163">
        <v>26.8</v>
      </c>
      <c r="E27" s="163">
        <v>26.9</v>
      </c>
      <c r="F27" s="162">
        <v>29.306451612903228</v>
      </c>
      <c r="G27" s="162">
        <v>27.619354838709683</v>
      </c>
      <c r="H27" s="162">
        <v>28.04516129032258</v>
      </c>
      <c r="I27" s="162">
        <v>26.980645161290322</v>
      </c>
      <c r="J27" s="162">
        <v>27.706451612903237</v>
      </c>
      <c r="K27" s="162">
        <v>28.59677419354838</v>
      </c>
      <c r="L27" s="162">
        <v>29.60645161290323</v>
      </c>
      <c r="M27" s="162">
        <v>27.409677419354843</v>
      </c>
      <c r="N27" s="162">
        <v>27.90967741935484</v>
      </c>
      <c r="O27" s="162">
        <v>27.119354838709672</v>
      </c>
      <c r="P27" s="162">
        <v>28.848387096774193</v>
      </c>
      <c r="Q27" s="163">
        <v>29.3</v>
      </c>
    </row>
    <row r="28" spans="1:17" ht="32.25" thickBot="1">
      <c r="A28" s="88">
        <v>23</v>
      </c>
      <c r="B28" s="91" t="s">
        <v>47</v>
      </c>
      <c r="C28" s="97" t="s">
        <v>168</v>
      </c>
      <c r="D28" s="163">
        <v>-1.5</v>
      </c>
      <c r="E28" s="163">
        <v>3.9</v>
      </c>
      <c r="F28" s="162">
        <v>3.5483870967741935</v>
      </c>
      <c r="G28" s="162">
        <v>1.206451612903226</v>
      </c>
      <c r="H28" s="162">
        <v>-2.0161290322580645</v>
      </c>
      <c r="I28" s="162">
        <v>3.474193548387096</v>
      </c>
      <c r="J28" s="162">
        <v>0.7064516129032258</v>
      </c>
      <c r="K28" s="162">
        <v>0.43225806451612897</v>
      </c>
      <c r="L28" s="162">
        <v>0.27741935483870966</v>
      </c>
      <c r="M28" s="162">
        <v>-1.83225806451613</v>
      </c>
      <c r="N28" s="162">
        <v>-3.703225806451612</v>
      </c>
      <c r="O28" s="162">
        <v>0.5677419354838708</v>
      </c>
      <c r="P28" s="162">
        <v>6.0928571428571425</v>
      </c>
      <c r="Q28" s="163">
        <v>2.8</v>
      </c>
    </row>
    <row r="29" spans="1:17" s="82" customFormat="1" ht="16.5" thickBot="1">
      <c r="A29" s="88">
        <v>24</v>
      </c>
      <c r="B29" s="236" t="s">
        <v>171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8"/>
    </row>
    <row r="30" spans="1:17" ht="48" thickBot="1">
      <c r="A30" s="89">
        <v>25</v>
      </c>
      <c r="B30" s="90" t="s">
        <v>89</v>
      </c>
      <c r="C30" s="26" t="s">
        <v>168</v>
      </c>
      <c r="D30" s="206">
        <v>-2.6</v>
      </c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2"/>
    </row>
    <row r="31" spans="1:17" ht="16.5" thickBot="1">
      <c r="A31" s="88">
        <v>26</v>
      </c>
      <c r="B31" s="91" t="s">
        <v>45</v>
      </c>
      <c r="C31" s="97" t="s">
        <v>168</v>
      </c>
      <c r="D31" s="163">
        <v>-2.3</v>
      </c>
      <c r="E31" s="162">
        <v>-2</v>
      </c>
      <c r="F31" s="162">
        <v>-1.6237656037572608</v>
      </c>
      <c r="G31" s="162">
        <v>-1.5051043266769077</v>
      </c>
      <c r="H31" s="162">
        <v>-2.0746191756272405</v>
      </c>
      <c r="I31" s="162">
        <v>-2.0263677675371228</v>
      </c>
      <c r="J31" s="162">
        <v>-2.42327122728958</v>
      </c>
      <c r="K31" s="162">
        <v>-1.4749820788530468</v>
      </c>
      <c r="L31" s="162">
        <v>-0.8318471582181267</v>
      </c>
      <c r="M31" s="162">
        <v>-3.9796524577572963</v>
      </c>
      <c r="N31" s="162">
        <v>-2.4735972067729572</v>
      </c>
      <c r="O31" s="162">
        <v>-3.284720302099334</v>
      </c>
      <c r="P31" s="162">
        <v>-0.5015501792114694</v>
      </c>
      <c r="Q31" s="163">
        <v>-3.6</v>
      </c>
    </row>
    <row r="32" spans="1:17" ht="70.5" customHeight="1" thickBot="1">
      <c r="A32" s="88">
        <v>27</v>
      </c>
      <c r="B32" s="91" t="s">
        <v>178</v>
      </c>
      <c r="C32" s="92" t="s">
        <v>179</v>
      </c>
      <c r="D32" s="162">
        <f aca="true" t="shared" si="4" ref="D32:Q32">D31-(-2.6)</f>
        <v>0.30000000000000027</v>
      </c>
      <c r="E32" s="162">
        <f t="shared" si="4"/>
        <v>0.6000000000000001</v>
      </c>
      <c r="F32" s="162">
        <f t="shared" si="4"/>
        <v>0.9762343962427393</v>
      </c>
      <c r="G32" s="162">
        <f t="shared" si="4"/>
        <v>1.0948956733230923</v>
      </c>
      <c r="H32" s="162">
        <f t="shared" si="4"/>
        <v>0.5253808243727596</v>
      </c>
      <c r="I32" s="162">
        <f t="shared" si="4"/>
        <v>0.5736322324628773</v>
      </c>
      <c r="J32" s="162">
        <f t="shared" si="4"/>
        <v>0.17672877271041987</v>
      </c>
      <c r="K32" s="162">
        <f t="shared" si="4"/>
        <v>1.1250179211469533</v>
      </c>
      <c r="L32" s="162">
        <f t="shared" si="4"/>
        <v>1.7681528417818733</v>
      </c>
      <c r="M32" s="162">
        <f t="shared" si="4"/>
        <v>-1.3796524577572962</v>
      </c>
      <c r="N32" s="162">
        <f t="shared" si="4"/>
        <v>0.12640279322704284</v>
      </c>
      <c r="O32" s="162">
        <f t="shared" si="4"/>
        <v>-0.684720302099334</v>
      </c>
      <c r="P32" s="162">
        <f t="shared" si="4"/>
        <v>2.098449820788531</v>
      </c>
      <c r="Q32" s="162">
        <f t="shared" si="4"/>
        <v>-1</v>
      </c>
    </row>
    <row r="33" spans="1:17" ht="32.25" thickBot="1">
      <c r="A33" s="88">
        <v>28</v>
      </c>
      <c r="B33" s="91" t="s">
        <v>46</v>
      </c>
      <c r="C33" s="97" t="s">
        <v>168</v>
      </c>
      <c r="D33" s="163">
        <v>9.9</v>
      </c>
      <c r="E33" s="163">
        <v>10.7</v>
      </c>
      <c r="F33" s="162">
        <v>12.674193548387096</v>
      </c>
      <c r="G33" s="162">
        <v>10.216129032258065</v>
      </c>
      <c r="H33" s="162">
        <v>8.519354838709678</v>
      </c>
      <c r="I33" s="162">
        <v>10.222580645161289</v>
      </c>
      <c r="J33" s="162">
        <v>11.051612903225806</v>
      </c>
      <c r="K33" s="162">
        <v>10.819354838709678</v>
      </c>
      <c r="L33" s="162">
        <v>11.512903225806454</v>
      </c>
      <c r="M33" s="162">
        <v>9.183870967741935</v>
      </c>
      <c r="N33" s="162">
        <v>10.73225806451613</v>
      </c>
      <c r="O33" s="162">
        <v>8.180645161290322</v>
      </c>
      <c r="P33" s="162">
        <v>10.941935483870969</v>
      </c>
      <c r="Q33" s="163">
        <v>9.4</v>
      </c>
    </row>
    <row r="34" spans="1:17" ht="32.25" thickBot="1">
      <c r="A34" s="88">
        <v>29</v>
      </c>
      <c r="B34" s="91" t="s">
        <v>47</v>
      </c>
      <c r="C34" s="97" t="s">
        <v>168</v>
      </c>
      <c r="D34" s="163">
        <v>-14.2</v>
      </c>
      <c r="E34" s="163">
        <v>-11.8</v>
      </c>
      <c r="F34" s="162">
        <v>-13.141935483870967</v>
      </c>
      <c r="G34" s="162">
        <v>-10.910714285714286</v>
      </c>
      <c r="H34" s="162">
        <v>-13.55483870967742</v>
      </c>
      <c r="I34" s="162">
        <v>-12.080645161290326</v>
      </c>
      <c r="J34" s="162">
        <v>-13.625806451612902</v>
      </c>
      <c r="K34" s="162">
        <v>-12.85</v>
      </c>
      <c r="L34" s="162">
        <v>-13.85483870967742</v>
      </c>
      <c r="M34" s="162">
        <v>-15.04</v>
      </c>
      <c r="N34" s="162">
        <v>-15.758064516129028</v>
      </c>
      <c r="O34" s="162">
        <v>-12.646428571428567</v>
      </c>
      <c r="P34" s="162">
        <v>-10.05</v>
      </c>
      <c r="Q34" s="163">
        <v>-14.7</v>
      </c>
    </row>
    <row r="35" spans="1:17" s="82" customFormat="1" ht="15.75">
      <c r="A35" s="98"/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1:17" ht="15.75">
      <c r="A36" s="73"/>
      <c r="B36" s="101" t="s">
        <v>50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 s="9" customFormat="1" ht="15.75">
      <c r="A37" s="98"/>
      <c r="B37" s="223" t="s">
        <v>90</v>
      </c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</row>
    <row r="38" spans="1:17" ht="15.75">
      <c r="A38" s="35"/>
      <c r="B38" s="239" t="s">
        <v>91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</row>
    <row r="39" spans="1:17" ht="15.75">
      <c r="A39" s="98"/>
      <c r="B39" s="235" t="s">
        <v>85</v>
      </c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</row>
    <row r="40" spans="1:17" s="82" customFormat="1" ht="15" customHeight="1">
      <c r="A40" s="66"/>
      <c r="B40" s="229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</row>
    <row r="41" spans="1:2" ht="15.75">
      <c r="A41" s="102"/>
      <c r="B41" s="80" t="s">
        <v>51</v>
      </c>
    </row>
    <row r="42" spans="1:17" s="82" customFormat="1" ht="15.75">
      <c r="A42" s="66"/>
      <c r="B42" s="228" t="s">
        <v>65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</row>
    <row r="43" spans="1:17" ht="15.75">
      <c r="A43" s="102"/>
      <c r="B43" s="234" t="s">
        <v>66</v>
      </c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</row>
    <row r="44" spans="2:17" ht="15.75"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</row>
    <row r="45" ht="33" customHeight="1"/>
    <row r="46" ht="34.5" customHeight="1"/>
  </sheetData>
  <sheetProtection/>
  <mergeCells count="18">
    <mergeCell ref="B44:Q44"/>
    <mergeCell ref="D12:Q12"/>
    <mergeCell ref="B40:Q40"/>
    <mergeCell ref="D30:Q30"/>
    <mergeCell ref="B42:Q42"/>
    <mergeCell ref="B43:Q43"/>
    <mergeCell ref="B39:Q39"/>
    <mergeCell ref="B29:Q29"/>
    <mergeCell ref="B23:Q23"/>
    <mergeCell ref="B38:Q38"/>
    <mergeCell ref="D24:Q24"/>
    <mergeCell ref="B1:Q1"/>
    <mergeCell ref="B5:Q5"/>
    <mergeCell ref="B37:Q37"/>
    <mergeCell ref="D6:Q6"/>
    <mergeCell ref="B11:Q11"/>
    <mergeCell ref="B17:Q17"/>
    <mergeCell ref="D18:Q18"/>
  </mergeCells>
  <hyperlinks>
    <hyperlink ref="B43" r:id="rId1" display="http://www.wmo.int/pages/prog/gcos/documents/gruanmanuals/CIMO/CIMO_Guide-7th_Edition-2008.pdf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1"/>
  <sheetViews>
    <sheetView zoomScale="75" zoomScaleNormal="75" zoomScalePageLayoutView="0" workbookViewId="0" topLeftCell="A1">
      <selection activeCell="B1" sqref="B1:Q1"/>
    </sheetView>
  </sheetViews>
  <sheetFormatPr defaultColWidth="9.140625" defaultRowHeight="15"/>
  <cols>
    <col min="1" max="1" width="5.7109375" style="8" customWidth="1"/>
    <col min="2" max="2" width="40.7109375" style="8" customWidth="1"/>
    <col min="3" max="3" width="10.7109375" style="8" customWidth="1"/>
    <col min="4" max="4" width="13.140625" style="8" bestFit="1" customWidth="1"/>
    <col min="5" max="5" width="9.140625" style="8" customWidth="1"/>
    <col min="6" max="6" width="10.00390625" style="8" customWidth="1"/>
    <col min="7" max="16384" width="9.140625" style="8" customWidth="1"/>
  </cols>
  <sheetData>
    <row r="1" spans="2:17" ht="18.75">
      <c r="B1" s="257" t="s">
        <v>200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ht="15.75" thickBot="1">
      <c r="B2" s="12"/>
    </row>
    <row r="3" spans="1:17" ht="16.5" thickBot="1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5"/>
    </row>
    <row r="4" spans="1:17" ht="16.5" thickBot="1">
      <c r="A4" s="41"/>
      <c r="B4" s="22"/>
      <c r="C4" s="21" t="s">
        <v>48</v>
      </c>
      <c r="D4" s="21">
        <v>1990</v>
      </c>
      <c r="E4" s="21">
        <v>1995</v>
      </c>
      <c r="F4" s="21">
        <v>2000</v>
      </c>
      <c r="G4" s="21">
        <v>2001</v>
      </c>
      <c r="H4" s="21">
        <v>2002</v>
      </c>
      <c r="I4" s="21">
        <v>2003</v>
      </c>
      <c r="J4" s="21">
        <v>2004</v>
      </c>
      <c r="K4" s="21">
        <v>2005</v>
      </c>
      <c r="L4" s="21">
        <v>2006</v>
      </c>
      <c r="M4" s="21">
        <v>2007</v>
      </c>
      <c r="N4" s="21">
        <v>2008</v>
      </c>
      <c r="O4" s="21">
        <v>2009</v>
      </c>
      <c r="P4" s="21">
        <v>2010</v>
      </c>
      <c r="Q4" s="21">
        <v>2011</v>
      </c>
    </row>
    <row r="5" spans="1:17" ht="16.5" thickBot="1">
      <c r="A5" s="41"/>
      <c r="B5" s="241" t="s">
        <v>44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3"/>
    </row>
    <row r="6" spans="1:17" ht="48" thickBot="1">
      <c r="A6" s="37">
        <v>1</v>
      </c>
      <c r="B6" s="51" t="s">
        <v>92</v>
      </c>
      <c r="C6" s="23" t="s">
        <v>52</v>
      </c>
      <c r="D6" s="244">
        <v>592</v>
      </c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6"/>
    </row>
    <row r="7" spans="1:21" ht="32.25" customHeight="1" thickBot="1">
      <c r="A7" s="37">
        <v>2</v>
      </c>
      <c r="B7" s="52" t="s">
        <v>93</v>
      </c>
      <c r="C7" s="23" t="s">
        <v>52</v>
      </c>
      <c r="D7" s="153">
        <v>509.5</v>
      </c>
      <c r="E7" s="154">
        <v>458</v>
      </c>
      <c r="F7" s="155">
        <v>416</v>
      </c>
      <c r="G7" s="153">
        <v>423.7182032621382</v>
      </c>
      <c r="H7" s="153">
        <v>600</v>
      </c>
      <c r="I7" s="153">
        <v>627.9353220238096</v>
      </c>
      <c r="J7" s="153">
        <v>517.1528729166668</v>
      </c>
      <c r="K7" s="153">
        <v>628</v>
      </c>
      <c r="L7" s="153">
        <v>571.0840103763394</v>
      </c>
      <c r="M7" s="153">
        <v>645.6068135574228</v>
      </c>
      <c r="N7" s="153">
        <v>491</v>
      </c>
      <c r="O7" s="153">
        <v>645.8</v>
      </c>
      <c r="P7" s="153">
        <v>652.5963334337068</v>
      </c>
      <c r="Q7" s="153">
        <v>657.045514824463</v>
      </c>
      <c r="U7" s="31"/>
    </row>
    <row r="8" spans="1:24" ht="63.75" thickBot="1">
      <c r="A8" s="37">
        <v>3</v>
      </c>
      <c r="B8" s="49" t="s">
        <v>94</v>
      </c>
      <c r="C8" s="23" t="s">
        <v>2</v>
      </c>
      <c r="D8" s="142">
        <f>100*(D7/592)</f>
        <v>86.0641891891892</v>
      </c>
      <c r="E8" s="142">
        <f>100*(E7/592)</f>
        <v>77.36486486486487</v>
      </c>
      <c r="F8" s="142">
        <f>100*(F7/592)</f>
        <v>70.27027027027027</v>
      </c>
      <c r="G8" s="142">
        <f aca="true" t="shared" si="0" ref="G8:P8">100*(G7/592)</f>
        <v>71.57402082130713</v>
      </c>
      <c r="H8" s="142">
        <f t="shared" si="0"/>
        <v>101.35135135135135</v>
      </c>
      <c r="I8" s="142">
        <f t="shared" si="0"/>
        <v>106.07015574726513</v>
      </c>
      <c r="J8" s="142">
        <f t="shared" si="0"/>
        <v>87.35690420889641</v>
      </c>
      <c r="K8" s="142">
        <f t="shared" si="0"/>
        <v>106.08108108108108</v>
      </c>
      <c r="L8" s="142">
        <f t="shared" si="0"/>
        <v>96.46689364465193</v>
      </c>
      <c r="M8" s="142">
        <f t="shared" si="0"/>
        <v>109.0552049928079</v>
      </c>
      <c r="N8" s="142">
        <f t="shared" si="0"/>
        <v>82.9391891891892</v>
      </c>
      <c r="O8" s="142">
        <f t="shared" si="0"/>
        <v>109.08783783783782</v>
      </c>
      <c r="P8" s="142">
        <f t="shared" si="0"/>
        <v>110.2358671340721</v>
      </c>
      <c r="Q8" s="142">
        <f>100*(Q7/592)</f>
        <v>110.98741804467281</v>
      </c>
      <c r="X8" s="50"/>
    </row>
    <row r="9" spans="1:17" ht="32.25" customHeight="1" thickBot="1">
      <c r="A9" s="37">
        <v>4</v>
      </c>
      <c r="B9" s="52" t="s">
        <v>163</v>
      </c>
      <c r="C9" s="23" t="s">
        <v>52</v>
      </c>
      <c r="D9" s="153">
        <v>104.5</v>
      </c>
      <c r="E9" s="154">
        <v>74</v>
      </c>
      <c r="F9" s="153">
        <v>73.1016</v>
      </c>
      <c r="G9" s="153">
        <v>72.99052205882353</v>
      </c>
      <c r="H9" s="153">
        <v>107.00280500000002</v>
      </c>
      <c r="I9" s="153">
        <v>83.28171142857144</v>
      </c>
      <c r="J9" s="153">
        <v>92.27919583333336</v>
      </c>
      <c r="K9" s="153">
        <v>96</v>
      </c>
      <c r="L9" s="153">
        <v>120.35251434523809</v>
      </c>
      <c r="M9" s="153">
        <v>114.23719418767504</v>
      </c>
      <c r="N9" s="153">
        <v>98</v>
      </c>
      <c r="O9" s="153">
        <v>89.1</v>
      </c>
      <c r="P9" s="153">
        <v>115.71482638888887</v>
      </c>
      <c r="Q9" s="153">
        <v>110.81720365079366</v>
      </c>
    </row>
    <row r="10" spans="1:17" ht="32.25" customHeight="1" thickBot="1">
      <c r="A10" s="37">
        <v>5</v>
      </c>
      <c r="B10" s="52" t="s">
        <v>164</v>
      </c>
      <c r="C10" s="23" t="s">
        <v>52</v>
      </c>
      <c r="D10" s="153">
        <v>14.3</v>
      </c>
      <c r="E10" s="154">
        <v>7</v>
      </c>
      <c r="F10" s="153">
        <v>10.6062</v>
      </c>
      <c r="G10" s="153">
        <v>4.779302287581699</v>
      </c>
      <c r="H10" s="153">
        <v>12.18604642857143</v>
      </c>
      <c r="I10" s="153">
        <v>24.39977547619048</v>
      </c>
      <c r="J10" s="153">
        <v>8.026793750000001</v>
      </c>
      <c r="K10" s="153">
        <v>27</v>
      </c>
      <c r="L10" s="153">
        <v>17.137600000000003</v>
      </c>
      <c r="M10" s="153">
        <v>1.688491911764706</v>
      </c>
      <c r="N10" s="153">
        <v>12</v>
      </c>
      <c r="O10" s="153">
        <v>20.6</v>
      </c>
      <c r="P10" s="153">
        <v>0</v>
      </c>
      <c r="Q10" s="153">
        <v>20.62141691876751</v>
      </c>
    </row>
    <row r="11" spans="1:17" ht="32.25" customHeight="1" thickBot="1">
      <c r="A11" s="37">
        <v>6</v>
      </c>
      <c r="B11" s="220" t="s">
        <v>172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8"/>
    </row>
    <row r="12" spans="1:17" ht="48" thickBot="1">
      <c r="A12" s="37">
        <v>7</v>
      </c>
      <c r="B12" s="51" t="s">
        <v>92</v>
      </c>
      <c r="C12" s="23" t="s">
        <v>52</v>
      </c>
      <c r="D12" s="253">
        <v>368</v>
      </c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5"/>
    </row>
    <row r="13" spans="1:17" ht="32.25" thickBot="1">
      <c r="A13" s="37">
        <v>8</v>
      </c>
      <c r="B13" s="52" t="s">
        <v>93</v>
      </c>
      <c r="C13" s="23" t="s">
        <v>52</v>
      </c>
      <c r="D13" s="155">
        <v>285.7</v>
      </c>
      <c r="E13" s="155">
        <v>229</v>
      </c>
      <c r="F13" s="155">
        <v>210.5</v>
      </c>
      <c r="G13" s="155">
        <v>300</v>
      </c>
      <c r="H13" s="155">
        <v>355.4</v>
      </c>
      <c r="I13" s="155">
        <v>470.8</v>
      </c>
      <c r="J13" s="155">
        <v>284.4</v>
      </c>
      <c r="K13" s="155">
        <v>358.1</v>
      </c>
      <c r="L13" s="155">
        <v>391.8</v>
      </c>
      <c r="M13" s="155">
        <v>446.7</v>
      </c>
      <c r="N13" s="155">
        <v>275.2</v>
      </c>
      <c r="O13" s="155">
        <v>434.9</v>
      </c>
      <c r="P13" s="155">
        <v>494.9</v>
      </c>
      <c r="Q13" s="155">
        <v>367.5</v>
      </c>
    </row>
    <row r="14" spans="1:17" ht="63.75" thickBot="1">
      <c r="A14" s="37">
        <v>9</v>
      </c>
      <c r="B14" s="49" t="s">
        <v>95</v>
      </c>
      <c r="C14" s="23" t="s">
        <v>2</v>
      </c>
      <c r="D14" s="156">
        <f>100*(D13/368)</f>
        <v>77.63586956521739</v>
      </c>
      <c r="E14" s="156">
        <f>100*(E13/368)</f>
        <v>62.22826086956522</v>
      </c>
      <c r="F14" s="156">
        <f>100*(F13/368)</f>
        <v>57.20108695652174</v>
      </c>
      <c r="G14" s="156">
        <f>100*(G13/368)</f>
        <v>81.52173913043478</v>
      </c>
      <c r="H14" s="156">
        <f aca="true" t="shared" si="1" ref="H14:Q14">100*(H13/368)</f>
        <v>96.57608695652173</v>
      </c>
      <c r="I14" s="156">
        <f t="shared" si="1"/>
        <v>127.93478260869566</v>
      </c>
      <c r="J14" s="156">
        <f t="shared" si="1"/>
        <v>77.28260869565217</v>
      </c>
      <c r="K14" s="156">
        <f t="shared" si="1"/>
        <v>97.30978260869566</v>
      </c>
      <c r="L14" s="156">
        <f t="shared" si="1"/>
        <v>106.46739130434784</v>
      </c>
      <c r="M14" s="156">
        <f t="shared" si="1"/>
        <v>121.38586956521739</v>
      </c>
      <c r="N14" s="156">
        <f t="shared" si="1"/>
        <v>74.78260869565217</v>
      </c>
      <c r="O14" s="156">
        <f t="shared" si="1"/>
        <v>118.17934782608694</v>
      </c>
      <c r="P14" s="156">
        <f t="shared" si="1"/>
        <v>134.4836956521739</v>
      </c>
      <c r="Q14" s="156">
        <f t="shared" si="1"/>
        <v>99.86413043478261</v>
      </c>
    </row>
    <row r="15" spans="1:17" ht="32.25" customHeight="1" thickBot="1">
      <c r="A15" s="37">
        <v>10</v>
      </c>
      <c r="B15" s="52" t="s">
        <v>163</v>
      </c>
      <c r="C15" s="23" t="s">
        <v>52</v>
      </c>
      <c r="D15" s="155">
        <v>79.1</v>
      </c>
      <c r="E15" s="155">
        <v>45</v>
      </c>
      <c r="F15" s="155">
        <v>46.8</v>
      </c>
      <c r="G15" s="155">
        <v>68</v>
      </c>
      <c r="H15" s="155">
        <v>96.7</v>
      </c>
      <c r="I15" s="155">
        <v>79.9</v>
      </c>
      <c r="J15" s="155">
        <v>72.1</v>
      </c>
      <c r="K15" s="155">
        <v>78.4</v>
      </c>
      <c r="L15" s="155">
        <v>82.3</v>
      </c>
      <c r="M15" s="155">
        <v>100.9</v>
      </c>
      <c r="N15" s="155">
        <v>57.5</v>
      </c>
      <c r="O15" s="155">
        <v>91.4</v>
      </c>
      <c r="P15" s="155">
        <v>126.6</v>
      </c>
      <c r="Q15" s="155">
        <v>89</v>
      </c>
    </row>
    <row r="16" spans="1:17" ht="32.25" customHeight="1" thickBot="1">
      <c r="A16" s="37">
        <v>11</v>
      </c>
      <c r="B16" s="52" t="s">
        <v>164</v>
      </c>
      <c r="C16" s="23" t="s">
        <v>52</v>
      </c>
      <c r="D16" s="155">
        <v>0.8</v>
      </c>
      <c r="E16" s="155">
        <v>1</v>
      </c>
      <c r="F16" s="155">
        <v>0.8</v>
      </c>
      <c r="G16" s="155">
        <v>0</v>
      </c>
      <c r="H16" s="155">
        <v>3.8</v>
      </c>
      <c r="I16" s="155">
        <v>11</v>
      </c>
      <c r="J16" s="155">
        <v>0.9</v>
      </c>
      <c r="K16" s="155">
        <v>1</v>
      </c>
      <c r="L16" s="155">
        <v>0</v>
      </c>
      <c r="M16" s="155">
        <v>0</v>
      </c>
      <c r="N16" s="155">
        <v>1.9</v>
      </c>
      <c r="O16" s="155">
        <v>12.7</v>
      </c>
      <c r="P16" s="155">
        <v>0</v>
      </c>
      <c r="Q16" s="155">
        <v>4.2</v>
      </c>
    </row>
    <row r="17" spans="1:17" ht="32.25" customHeight="1" thickBot="1">
      <c r="A17" s="37">
        <v>12</v>
      </c>
      <c r="B17" s="220" t="s">
        <v>169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8"/>
    </row>
    <row r="18" spans="1:17" ht="48" thickBot="1">
      <c r="A18" s="37">
        <v>13</v>
      </c>
      <c r="B18" s="51" t="s">
        <v>96</v>
      </c>
      <c r="C18" s="23" t="s">
        <v>52</v>
      </c>
      <c r="D18" s="244">
        <v>495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6"/>
    </row>
    <row r="19" spans="1:17" s="105" customFormat="1" ht="32.25" customHeight="1" thickBot="1">
      <c r="A19" s="103">
        <v>14</v>
      </c>
      <c r="B19" s="55" t="s">
        <v>93</v>
      </c>
      <c r="C19" s="104" t="s">
        <v>52</v>
      </c>
      <c r="D19" s="155">
        <v>436.4</v>
      </c>
      <c r="E19" s="155">
        <v>433</v>
      </c>
      <c r="F19" s="155">
        <v>365.3</v>
      </c>
      <c r="G19" s="155">
        <v>541.2</v>
      </c>
      <c r="H19" s="155">
        <v>646.9</v>
      </c>
      <c r="I19" s="155">
        <v>675</v>
      </c>
      <c r="J19" s="155">
        <v>494.9</v>
      </c>
      <c r="K19" s="155">
        <v>607.5</v>
      </c>
      <c r="L19" s="155">
        <v>628.1</v>
      </c>
      <c r="M19" s="155">
        <v>611.8</v>
      </c>
      <c r="N19" s="155">
        <v>441</v>
      </c>
      <c r="O19" s="155">
        <v>655.2</v>
      </c>
      <c r="P19" s="155">
        <v>551.6</v>
      </c>
      <c r="Q19" s="155">
        <v>494.2</v>
      </c>
    </row>
    <row r="20" spans="1:17" ht="63.75" thickBot="1">
      <c r="A20" s="37">
        <v>15</v>
      </c>
      <c r="B20" s="49" t="s">
        <v>97</v>
      </c>
      <c r="C20" s="23" t="s">
        <v>2</v>
      </c>
      <c r="D20" s="156">
        <f>100*(D19/495)</f>
        <v>88.16161616161615</v>
      </c>
      <c r="E20" s="156">
        <f>100*(E19/495)</f>
        <v>87.47474747474747</v>
      </c>
      <c r="F20" s="156">
        <f aca="true" t="shared" si="2" ref="F20:Q20">100*(F19/495)</f>
        <v>73.79797979797979</v>
      </c>
      <c r="G20" s="156">
        <f t="shared" si="2"/>
        <v>109.33333333333334</v>
      </c>
      <c r="H20" s="156">
        <f t="shared" si="2"/>
        <v>130.68686868686868</v>
      </c>
      <c r="I20" s="156">
        <f t="shared" si="2"/>
        <v>136.36363636363635</v>
      </c>
      <c r="J20" s="156">
        <f t="shared" si="2"/>
        <v>99.97979797979798</v>
      </c>
      <c r="K20" s="156">
        <f t="shared" si="2"/>
        <v>122.72727272727273</v>
      </c>
      <c r="L20" s="156">
        <f t="shared" si="2"/>
        <v>126.8888888888889</v>
      </c>
      <c r="M20" s="156">
        <f t="shared" si="2"/>
        <v>123.5959595959596</v>
      </c>
      <c r="N20" s="156">
        <f t="shared" si="2"/>
        <v>89.0909090909091</v>
      </c>
      <c r="O20" s="156">
        <f t="shared" si="2"/>
        <v>132.36363636363637</v>
      </c>
      <c r="P20" s="156">
        <f t="shared" si="2"/>
        <v>111.43434343434345</v>
      </c>
      <c r="Q20" s="156">
        <f t="shared" si="2"/>
        <v>99.83838383838383</v>
      </c>
    </row>
    <row r="21" spans="1:17" ht="32.25" customHeight="1" thickBot="1">
      <c r="A21" s="37">
        <v>16</v>
      </c>
      <c r="B21" s="52" t="s">
        <v>163</v>
      </c>
      <c r="C21" s="23" t="s">
        <v>52</v>
      </c>
      <c r="D21" s="155">
        <v>71.8</v>
      </c>
      <c r="E21" s="157">
        <v>84</v>
      </c>
      <c r="F21" s="155">
        <v>83.8</v>
      </c>
      <c r="G21" s="155">
        <v>112.9</v>
      </c>
      <c r="H21" s="155">
        <v>105.8</v>
      </c>
      <c r="I21" s="155">
        <v>111.8</v>
      </c>
      <c r="J21" s="155">
        <v>104.1</v>
      </c>
      <c r="K21" s="155">
        <v>123.3</v>
      </c>
      <c r="L21" s="155">
        <v>148.7</v>
      </c>
      <c r="M21" s="155">
        <v>121.3</v>
      </c>
      <c r="N21" s="155">
        <v>93</v>
      </c>
      <c r="O21" s="155">
        <v>136.1</v>
      </c>
      <c r="P21" s="155">
        <v>111.1</v>
      </c>
      <c r="Q21" s="155">
        <v>116.6</v>
      </c>
    </row>
    <row r="22" spans="1:17" ht="32.25" customHeight="1" thickBot="1">
      <c r="A22" s="37">
        <v>17</v>
      </c>
      <c r="B22" s="52" t="s">
        <v>165</v>
      </c>
      <c r="C22" s="23" t="s">
        <v>52</v>
      </c>
      <c r="D22" s="155">
        <v>0</v>
      </c>
      <c r="E22" s="157">
        <v>6</v>
      </c>
      <c r="F22" s="155">
        <v>0</v>
      </c>
      <c r="G22" s="155">
        <v>1.4</v>
      </c>
      <c r="H22" s="155">
        <v>4.6</v>
      </c>
      <c r="I22" s="155">
        <v>29</v>
      </c>
      <c r="J22" s="155">
        <v>3.5</v>
      </c>
      <c r="K22" s="155">
        <v>18.6</v>
      </c>
      <c r="L22" s="155">
        <v>6.5</v>
      </c>
      <c r="M22" s="155">
        <v>1.2</v>
      </c>
      <c r="N22" s="155">
        <v>10</v>
      </c>
      <c r="O22" s="155">
        <v>18.3</v>
      </c>
      <c r="P22" s="155">
        <v>0</v>
      </c>
      <c r="Q22" s="155">
        <v>11</v>
      </c>
    </row>
    <row r="23" spans="1:17" ht="32.25" customHeight="1" thickBot="1">
      <c r="A23" s="37">
        <v>18</v>
      </c>
      <c r="B23" s="266" t="s">
        <v>173</v>
      </c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1"/>
    </row>
    <row r="24" spans="1:17" ht="48" thickBot="1">
      <c r="A24" s="37">
        <v>19</v>
      </c>
      <c r="B24" s="51" t="s">
        <v>92</v>
      </c>
      <c r="C24" s="23" t="s">
        <v>52</v>
      </c>
      <c r="D24" s="215">
        <v>1000</v>
      </c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7"/>
    </row>
    <row r="25" spans="1:17" ht="32.25" thickBot="1">
      <c r="A25" s="37">
        <v>20</v>
      </c>
      <c r="B25" s="52" t="s">
        <v>98</v>
      </c>
      <c r="C25" s="23" t="s">
        <v>52</v>
      </c>
      <c r="D25" s="155">
        <v>727</v>
      </c>
      <c r="E25" s="158">
        <v>658</v>
      </c>
      <c r="F25" s="158">
        <v>732</v>
      </c>
      <c r="G25" s="155">
        <v>833.6</v>
      </c>
      <c r="H25" s="155">
        <v>909.2</v>
      </c>
      <c r="I25" s="155">
        <v>1035.6</v>
      </c>
      <c r="J25" s="158">
        <v>856</v>
      </c>
      <c r="K25" s="155">
        <v>823.9</v>
      </c>
      <c r="L25" s="158">
        <v>825</v>
      </c>
      <c r="M25" s="155">
        <v>782.4</v>
      </c>
      <c r="N25" s="158">
        <v>905</v>
      </c>
      <c r="O25" s="155">
        <v>705.7</v>
      </c>
      <c r="P25" s="155">
        <v>907</v>
      </c>
      <c r="Q25" s="155">
        <v>828.6</v>
      </c>
    </row>
    <row r="26" spans="1:17" ht="63.75" thickBot="1">
      <c r="A26" s="37">
        <v>21</v>
      </c>
      <c r="B26" s="49" t="s">
        <v>99</v>
      </c>
      <c r="C26" s="23" t="s">
        <v>2</v>
      </c>
      <c r="D26" s="142">
        <f>100*(D25/1000)</f>
        <v>72.7</v>
      </c>
      <c r="E26" s="159">
        <f>100*(E25/1000)</f>
        <v>65.8</v>
      </c>
      <c r="F26" s="159">
        <f>100*(F25/1000)</f>
        <v>73.2</v>
      </c>
      <c r="G26" s="142">
        <f aca="true" t="shared" si="3" ref="G26:Q26">100*(G25/1000)</f>
        <v>83.36</v>
      </c>
      <c r="H26" s="142">
        <f t="shared" si="3"/>
        <v>90.92</v>
      </c>
      <c r="I26" s="142">
        <f t="shared" si="3"/>
        <v>103.55999999999999</v>
      </c>
      <c r="J26" s="159">
        <f t="shared" si="3"/>
        <v>85.6</v>
      </c>
      <c r="K26" s="142">
        <f t="shared" si="3"/>
        <v>82.39</v>
      </c>
      <c r="L26" s="159">
        <f t="shared" si="3"/>
        <v>82.5</v>
      </c>
      <c r="M26" s="142">
        <f t="shared" si="3"/>
        <v>78.24</v>
      </c>
      <c r="N26" s="159">
        <f>100*(N25/1000)</f>
        <v>90.5</v>
      </c>
      <c r="O26" s="142">
        <f t="shared" si="3"/>
        <v>70.57</v>
      </c>
      <c r="P26" s="142">
        <f t="shared" si="3"/>
        <v>90.7</v>
      </c>
      <c r="Q26" s="142">
        <f t="shared" si="3"/>
        <v>82.86</v>
      </c>
    </row>
    <row r="27" spans="1:17" ht="32.25" thickBot="1">
      <c r="A27" s="37">
        <v>22</v>
      </c>
      <c r="B27" s="52" t="s">
        <v>163</v>
      </c>
      <c r="C27" s="23" t="s">
        <v>52</v>
      </c>
      <c r="D27" s="155">
        <v>140.5</v>
      </c>
      <c r="E27" s="158">
        <v>119</v>
      </c>
      <c r="F27" s="158">
        <v>135</v>
      </c>
      <c r="G27" s="155">
        <v>166.1</v>
      </c>
      <c r="H27" s="155">
        <v>152.2</v>
      </c>
      <c r="I27" s="155">
        <v>212.7</v>
      </c>
      <c r="J27" s="158">
        <v>126</v>
      </c>
      <c r="K27" s="155">
        <v>135.7</v>
      </c>
      <c r="L27" s="158">
        <v>128</v>
      </c>
      <c r="M27" s="155">
        <v>117.8</v>
      </c>
      <c r="N27" s="158">
        <v>154</v>
      </c>
      <c r="O27" s="155">
        <v>112.8</v>
      </c>
      <c r="P27" s="155">
        <v>193.2</v>
      </c>
      <c r="Q27" s="155">
        <v>122.6</v>
      </c>
    </row>
    <row r="28" spans="1:17" ht="32.25" customHeight="1" thickBot="1">
      <c r="A28" s="37">
        <v>23</v>
      </c>
      <c r="B28" s="52" t="s">
        <v>164</v>
      </c>
      <c r="C28" s="23" t="s">
        <v>52</v>
      </c>
      <c r="D28" s="155">
        <v>11.7</v>
      </c>
      <c r="E28" s="158">
        <v>14</v>
      </c>
      <c r="F28" s="158">
        <v>31</v>
      </c>
      <c r="G28" s="153">
        <v>0.8</v>
      </c>
      <c r="H28" s="153">
        <v>14.6</v>
      </c>
      <c r="I28" s="153">
        <v>23.5</v>
      </c>
      <c r="J28" s="158">
        <v>20</v>
      </c>
      <c r="K28" s="153">
        <v>17.8</v>
      </c>
      <c r="L28" s="158">
        <v>0</v>
      </c>
      <c r="M28" s="153">
        <v>1</v>
      </c>
      <c r="N28" s="158">
        <v>37</v>
      </c>
      <c r="O28" s="153">
        <v>17.8</v>
      </c>
      <c r="P28" s="153">
        <v>0</v>
      </c>
      <c r="Q28" s="153">
        <v>33.6</v>
      </c>
    </row>
    <row r="29" spans="1:17" ht="32.25" customHeight="1" thickBot="1">
      <c r="A29" s="37">
        <v>24</v>
      </c>
      <c r="B29" s="249" t="s">
        <v>174</v>
      </c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1"/>
    </row>
    <row r="30" spans="1:17" ht="48" thickBot="1">
      <c r="A30" s="37">
        <v>25</v>
      </c>
      <c r="B30" s="51" t="s">
        <v>92</v>
      </c>
      <c r="C30" s="23" t="s">
        <v>52</v>
      </c>
      <c r="D30" s="215">
        <v>207</v>
      </c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7"/>
    </row>
    <row r="31" spans="1:17" ht="32.25" customHeight="1" thickBot="1">
      <c r="A31" s="37">
        <v>26</v>
      </c>
      <c r="B31" s="52" t="s">
        <v>93</v>
      </c>
      <c r="C31" s="23" t="s">
        <v>52</v>
      </c>
      <c r="D31" s="153">
        <v>196.2</v>
      </c>
      <c r="E31" s="153">
        <v>161.3</v>
      </c>
      <c r="F31" s="153">
        <v>152.2</v>
      </c>
      <c r="G31" s="153">
        <v>239.2</v>
      </c>
      <c r="H31" s="153">
        <v>301.8</v>
      </c>
      <c r="I31" s="153">
        <v>333.8</v>
      </c>
      <c r="J31" s="153">
        <v>199.3</v>
      </c>
      <c r="K31" s="153">
        <v>300.1</v>
      </c>
      <c r="L31" s="153">
        <v>277.9</v>
      </c>
      <c r="M31" s="153">
        <v>317</v>
      </c>
      <c r="N31" s="153">
        <v>122.9</v>
      </c>
      <c r="O31" s="153">
        <v>272.1</v>
      </c>
      <c r="P31" s="153">
        <v>271.2</v>
      </c>
      <c r="Q31" s="153">
        <v>282.2</v>
      </c>
    </row>
    <row r="32" spans="1:17" ht="63.75" thickBot="1">
      <c r="A32" s="37">
        <v>27</v>
      </c>
      <c r="B32" s="49" t="s">
        <v>100</v>
      </c>
      <c r="C32" s="23" t="s">
        <v>2</v>
      </c>
      <c r="D32" s="142">
        <f>100*(D31/207)</f>
        <v>94.78260869565217</v>
      </c>
      <c r="E32" s="142">
        <f aca="true" t="shared" si="4" ref="E32:Q32">100*(E31/207)</f>
        <v>77.92270531400966</v>
      </c>
      <c r="F32" s="142">
        <f t="shared" si="4"/>
        <v>73.52657004830917</v>
      </c>
      <c r="G32" s="142">
        <f t="shared" si="4"/>
        <v>115.55555555555554</v>
      </c>
      <c r="H32" s="142">
        <f t="shared" si="4"/>
        <v>145.79710144927535</v>
      </c>
      <c r="I32" s="142">
        <f t="shared" si="4"/>
        <v>161.256038647343</v>
      </c>
      <c r="J32" s="142">
        <f t="shared" si="4"/>
        <v>96.28019323671498</v>
      </c>
      <c r="K32" s="142">
        <f t="shared" si="4"/>
        <v>144.975845410628</v>
      </c>
      <c r="L32" s="142">
        <f t="shared" si="4"/>
        <v>134.2512077294686</v>
      </c>
      <c r="M32" s="142">
        <f t="shared" si="4"/>
        <v>153.1400966183575</v>
      </c>
      <c r="N32" s="142">
        <f t="shared" si="4"/>
        <v>59.371980676328505</v>
      </c>
      <c r="O32" s="142">
        <f t="shared" si="4"/>
        <v>131.44927536231884</v>
      </c>
      <c r="P32" s="142">
        <f t="shared" si="4"/>
        <v>131.0144927536232</v>
      </c>
      <c r="Q32" s="142">
        <f t="shared" si="4"/>
        <v>136.32850241545893</v>
      </c>
    </row>
    <row r="33" spans="1:17" ht="32.25" customHeight="1" thickBot="1">
      <c r="A33" s="37">
        <v>28</v>
      </c>
      <c r="B33" s="52" t="s">
        <v>163</v>
      </c>
      <c r="C33" s="23" t="s">
        <v>52</v>
      </c>
      <c r="D33" s="155">
        <v>56.6</v>
      </c>
      <c r="E33" s="155">
        <v>34.5</v>
      </c>
      <c r="F33" s="153">
        <v>27.8</v>
      </c>
      <c r="G33" s="153">
        <v>58.6</v>
      </c>
      <c r="H33" s="153">
        <v>120.4</v>
      </c>
      <c r="I33" s="153">
        <v>61.3</v>
      </c>
      <c r="J33" s="153">
        <v>58.3</v>
      </c>
      <c r="K33" s="153">
        <v>74.2</v>
      </c>
      <c r="L33" s="153">
        <v>91.7</v>
      </c>
      <c r="M33" s="153">
        <v>79</v>
      </c>
      <c r="N33" s="153">
        <v>21.9</v>
      </c>
      <c r="O33" s="153">
        <v>48.9</v>
      </c>
      <c r="P33" s="153">
        <v>71.7</v>
      </c>
      <c r="Q33" s="153">
        <v>73.8</v>
      </c>
    </row>
    <row r="34" spans="1:17" ht="32.25" thickBot="1">
      <c r="A34" s="37">
        <v>29</v>
      </c>
      <c r="B34" s="52" t="s">
        <v>164</v>
      </c>
      <c r="C34" s="23" t="s">
        <v>52</v>
      </c>
      <c r="D34" s="155">
        <v>0</v>
      </c>
      <c r="E34" s="155">
        <v>0</v>
      </c>
      <c r="F34" s="155">
        <v>0.1</v>
      </c>
      <c r="G34" s="155">
        <v>0.2</v>
      </c>
      <c r="H34" s="155">
        <v>0.9</v>
      </c>
      <c r="I34" s="155">
        <v>3.1</v>
      </c>
      <c r="J34" s="155">
        <v>0.4</v>
      </c>
      <c r="K34" s="155">
        <v>0.4</v>
      </c>
      <c r="L34" s="155">
        <v>0</v>
      </c>
      <c r="M34" s="155">
        <v>0</v>
      </c>
      <c r="N34" s="155">
        <v>0.3</v>
      </c>
      <c r="O34" s="155">
        <v>8.1</v>
      </c>
      <c r="P34" s="155">
        <v>0</v>
      </c>
      <c r="Q34" s="155">
        <v>0.5</v>
      </c>
    </row>
    <row r="35" spans="1:17" ht="19.5" customHeight="1">
      <c r="A35" s="35"/>
      <c r="B35" s="38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9.5" customHeight="1">
      <c r="A36" s="35"/>
      <c r="B36" s="261" t="s">
        <v>50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</row>
    <row r="37" spans="1:17" ht="15.75">
      <c r="A37" s="36"/>
      <c r="B37" s="259" t="s">
        <v>90</v>
      </c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</row>
    <row r="38" spans="1:17" ht="15.75">
      <c r="A38" s="35"/>
      <c r="B38" s="240" t="s">
        <v>91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1:17" ht="15.75">
      <c r="A39" s="35"/>
      <c r="B39" s="256" t="s">
        <v>142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</row>
    <row r="40" spans="1:17" ht="15.75">
      <c r="A40" s="36"/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</row>
    <row r="41" spans="1:17" ht="15" customHeight="1">
      <c r="A41" s="35"/>
      <c r="B41" s="258" t="s">
        <v>51</v>
      </c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</row>
    <row r="42" spans="1:17" ht="15" customHeight="1">
      <c r="A42" s="36"/>
      <c r="B42" s="268" t="s">
        <v>65</v>
      </c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</row>
    <row r="43" spans="1:17" ht="15.75" customHeight="1">
      <c r="A43" s="35"/>
      <c r="B43" s="271" t="s">
        <v>66</v>
      </c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</row>
    <row r="44" spans="1:17" ht="15.75">
      <c r="A44" s="35"/>
      <c r="B44" s="270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</row>
    <row r="45" spans="1:17" ht="15.75">
      <c r="A45" s="35"/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</row>
    <row r="46" spans="1:17" ht="15.75">
      <c r="A46" s="35"/>
      <c r="B46" s="270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</row>
    <row r="47" spans="1:17" ht="15.75">
      <c r="A47" s="35"/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</row>
    <row r="48" spans="1:17" ht="15.75">
      <c r="A48" s="35"/>
      <c r="B48" s="270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</row>
    <row r="49" spans="1:17" ht="30" customHeight="1">
      <c r="A49" s="45"/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</row>
    <row r="50" spans="1:17" ht="15.75">
      <c r="A50" s="9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</row>
    <row r="51" spans="1:17" ht="15.75">
      <c r="A51" s="9"/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</row>
  </sheetData>
  <sheetProtection/>
  <mergeCells count="28">
    <mergeCell ref="B51:Q51"/>
    <mergeCell ref="B45:Q45"/>
    <mergeCell ref="B49:Q49"/>
    <mergeCell ref="B42:Q42"/>
    <mergeCell ref="B50:Q50"/>
    <mergeCell ref="B46:Q46"/>
    <mergeCell ref="B47:Q47"/>
    <mergeCell ref="B48:Q48"/>
    <mergeCell ref="B44:Q44"/>
    <mergeCell ref="B43:Q43"/>
    <mergeCell ref="B40:Q40"/>
    <mergeCell ref="D12:Q12"/>
    <mergeCell ref="D30:Q30"/>
    <mergeCell ref="B39:Q39"/>
    <mergeCell ref="B1:Q1"/>
    <mergeCell ref="B41:Q41"/>
    <mergeCell ref="B37:Q37"/>
    <mergeCell ref="B36:Q36"/>
    <mergeCell ref="A3:Q3"/>
    <mergeCell ref="B23:Q23"/>
    <mergeCell ref="B38:Q38"/>
    <mergeCell ref="B5:Q5"/>
    <mergeCell ref="D6:Q6"/>
    <mergeCell ref="B11:Q11"/>
    <mergeCell ref="B17:Q17"/>
    <mergeCell ref="B29:Q29"/>
    <mergeCell ref="D18:Q18"/>
    <mergeCell ref="D24:Q24"/>
  </mergeCells>
  <hyperlinks>
    <hyperlink ref="B43" r:id="rId1" display="http://www.wmo.int/pages/prog/gcos/documents/gruanmanuals/CIMO/CIMO_Guide-7th_Edition-2008.pdf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zoomScale="75" zoomScaleNormal="75" zoomScalePageLayoutView="0" workbookViewId="0" topLeftCell="A1">
      <selection activeCell="B1" sqref="B1:Q1"/>
    </sheetView>
  </sheetViews>
  <sheetFormatPr defaultColWidth="9.140625" defaultRowHeight="15"/>
  <cols>
    <col min="1" max="1" width="5.7109375" style="8" customWidth="1"/>
    <col min="2" max="2" width="23.8515625" style="8" customWidth="1"/>
    <col min="3" max="3" width="10.7109375" style="8" customWidth="1"/>
    <col min="4" max="16" width="9.140625" style="8" customWidth="1"/>
    <col min="17" max="17" width="9.57421875" style="8" bestFit="1" customWidth="1"/>
    <col min="18" max="16384" width="9.140625" style="8" customWidth="1"/>
  </cols>
  <sheetData>
    <row r="1" spans="2:17" ht="18.75">
      <c r="B1" s="257" t="s">
        <v>201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ht="16.5" thickBot="1">
      <c r="B2" s="106"/>
    </row>
    <row r="3" spans="1:17" s="82" customFormat="1" ht="16.5" thickBot="1">
      <c r="A3" s="41"/>
      <c r="B3" s="107"/>
      <c r="C3" s="279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1"/>
    </row>
    <row r="4" spans="1:17" s="82" customFormat="1" ht="16.5" thickBot="1">
      <c r="A4" s="108"/>
      <c r="B4" s="109"/>
      <c r="C4" s="110" t="s">
        <v>48</v>
      </c>
      <c r="D4" s="110">
        <v>1990</v>
      </c>
      <c r="E4" s="110">
        <v>1995</v>
      </c>
      <c r="F4" s="110">
        <v>2000</v>
      </c>
      <c r="G4" s="110">
        <v>2001</v>
      </c>
      <c r="H4" s="110">
        <v>2002</v>
      </c>
      <c r="I4" s="110">
        <v>2003</v>
      </c>
      <c r="J4" s="110">
        <v>2004</v>
      </c>
      <c r="K4" s="110">
        <v>2005</v>
      </c>
      <c r="L4" s="110">
        <v>2006</v>
      </c>
      <c r="M4" s="110">
        <v>2007</v>
      </c>
      <c r="N4" s="110">
        <v>2008</v>
      </c>
      <c r="O4" s="110">
        <v>2009</v>
      </c>
      <c r="P4" s="110">
        <v>2010</v>
      </c>
      <c r="Q4" s="110">
        <v>2011</v>
      </c>
    </row>
    <row r="5" spans="1:17" s="82" customFormat="1" ht="16.5" thickBot="1">
      <c r="A5" s="108"/>
      <c r="B5" s="272" t="s">
        <v>101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4"/>
    </row>
    <row r="6" spans="1:17" s="82" customFormat="1" ht="32.25" thickBot="1">
      <c r="A6" s="89">
        <v>1</v>
      </c>
      <c r="B6" s="109" t="s">
        <v>53</v>
      </c>
      <c r="C6" s="61" t="s">
        <v>3</v>
      </c>
      <c r="D6" s="149">
        <v>68002</v>
      </c>
      <c r="E6" s="149">
        <v>2912</v>
      </c>
      <c r="F6" s="149">
        <v>34496</v>
      </c>
      <c r="G6" s="149">
        <v>30644</v>
      </c>
      <c r="H6" s="149">
        <v>28593</v>
      </c>
      <c r="I6" s="149">
        <v>30671</v>
      </c>
      <c r="J6" s="149">
        <v>47268</v>
      </c>
      <c r="K6" s="149">
        <v>55689</v>
      </c>
      <c r="L6" s="149">
        <v>57374</v>
      </c>
      <c r="M6" s="149">
        <v>64682</v>
      </c>
      <c r="N6" s="149">
        <v>76297</v>
      </c>
      <c r="O6" s="149">
        <v>87760</v>
      </c>
      <c r="P6" s="149">
        <v>84914</v>
      </c>
      <c r="Q6" s="149">
        <v>84363</v>
      </c>
    </row>
    <row r="7" spans="1:17" s="82" customFormat="1" ht="63.75" thickBot="1">
      <c r="A7" s="89">
        <v>2</v>
      </c>
      <c r="B7" s="53" t="s">
        <v>102</v>
      </c>
      <c r="C7" s="61" t="s">
        <v>3</v>
      </c>
      <c r="D7" s="149">
        <f aca="true" t="shared" si="0" ref="D7:P7">D8+D9</f>
        <v>8428</v>
      </c>
      <c r="E7" s="149">
        <f t="shared" si="0"/>
        <v>290</v>
      </c>
      <c r="F7" s="149">
        <f t="shared" si="0"/>
        <v>6950</v>
      </c>
      <c r="G7" s="149">
        <f t="shared" si="0"/>
        <v>5972</v>
      </c>
      <c r="H7" s="149">
        <f t="shared" si="0"/>
        <v>5491</v>
      </c>
      <c r="I7" s="149">
        <f t="shared" si="0"/>
        <v>8215</v>
      </c>
      <c r="J7" s="149">
        <f t="shared" si="0"/>
        <v>15788</v>
      </c>
      <c r="K7" s="149">
        <f t="shared" si="0"/>
        <v>16395</v>
      </c>
      <c r="L7" s="149">
        <f t="shared" si="0"/>
        <v>19398</v>
      </c>
      <c r="M7" s="149">
        <f t="shared" si="0"/>
        <v>22957</v>
      </c>
      <c r="N7" s="149">
        <f t="shared" si="0"/>
        <v>23021</v>
      </c>
      <c r="O7" s="149">
        <f t="shared" si="0"/>
        <v>26727</v>
      </c>
      <c r="P7" s="149">
        <f t="shared" si="0"/>
        <v>24014</v>
      </c>
      <c r="Q7" s="149">
        <f>Q8+Q9</f>
        <v>26129</v>
      </c>
    </row>
    <row r="8" spans="1:17" s="82" customFormat="1" ht="48" thickBot="1">
      <c r="A8" s="89">
        <v>3</v>
      </c>
      <c r="B8" s="53" t="s">
        <v>103</v>
      </c>
      <c r="C8" s="61" t="s">
        <v>3</v>
      </c>
      <c r="D8" s="149">
        <v>6318</v>
      </c>
      <c r="E8" s="149">
        <v>274</v>
      </c>
      <c r="F8" s="149">
        <v>4269</v>
      </c>
      <c r="G8" s="149">
        <v>4189</v>
      </c>
      <c r="H8" s="149">
        <v>3041</v>
      </c>
      <c r="I8" s="149">
        <v>4700</v>
      </c>
      <c r="J8" s="149">
        <v>8693</v>
      </c>
      <c r="K8" s="149">
        <v>10644</v>
      </c>
      <c r="L8" s="149">
        <v>12172</v>
      </c>
      <c r="M8" s="149">
        <v>14138</v>
      </c>
      <c r="N8" s="149">
        <v>15843</v>
      </c>
      <c r="O8" s="149">
        <v>16940</v>
      </c>
      <c r="P8" s="149">
        <v>15712</v>
      </c>
      <c r="Q8" s="149">
        <v>14880</v>
      </c>
    </row>
    <row r="9" spans="1:17" s="82" customFormat="1" ht="48" thickBot="1">
      <c r="A9" s="89">
        <v>4</v>
      </c>
      <c r="B9" s="53" t="s">
        <v>104</v>
      </c>
      <c r="C9" s="61" t="s">
        <v>3</v>
      </c>
      <c r="D9" s="149">
        <v>2110</v>
      </c>
      <c r="E9" s="149">
        <v>16</v>
      </c>
      <c r="F9" s="149">
        <v>2681</v>
      </c>
      <c r="G9" s="149">
        <v>1783</v>
      </c>
      <c r="H9" s="149">
        <v>2450</v>
      </c>
      <c r="I9" s="149">
        <v>3515</v>
      </c>
      <c r="J9" s="149">
        <v>7095</v>
      </c>
      <c r="K9" s="149">
        <v>5751</v>
      </c>
      <c r="L9" s="149">
        <v>7226</v>
      </c>
      <c r="M9" s="149">
        <v>8819</v>
      </c>
      <c r="N9" s="149">
        <v>7178</v>
      </c>
      <c r="O9" s="149">
        <v>9787</v>
      </c>
      <c r="P9" s="149">
        <v>8302</v>
      </c>
      <c r="Q9" s="149">
        <v>11249</v>
      </c>
    </row>
    <row r="10" spans="1:17" s="82" customFormat="1" ht="79.5" thickBot="1">
      <c r="A10" s="111"/>
      <c r="B10" s="112" t="s">
        <v>185</v>
      </c>
      <c r="C10" s="113" t="s">
        <v>3</v>
      </c>
      <c r="D10" s="114" t="s">
        <v>180</v>
      </c>
      <c r="E10" s="114">
        <v>16</v>
      </c>
      <c r="F10" s="114">
        <v>758</v>
      </c>
      <c r="G10" s="114">
        <v>653</v>
      </c>
      <c r="H10" s="114">
        <v>272</v>
      </c>
      <c r="I10" s="114">
        <v>1024</v>
      </c>
      <c r="J10" s="114">
        <v>1683</v>
      </c>
      <c r="K10" s="114">
        <v>620</v>
      </c>
      <c r="L10" s="114">
        <v>3029</v>
      </c>
      <c r="M10" s="114">
        <v>4497</v>
      </c>
      <c r="N10" s="114">
        <v>3912</v>
      </c>
      <c r="O10" s="114">
        <v>4463</v>
      </c>
      <c r="P10" s="114">
        <v>3991</v>
      </c>
      <c r="Q10" s="114">
        <v>4268</v>
      </c>
    </row>
    <row r="11" spans="1:17" s="82" customFormat="1" ht="95.25" thickBot="1">
      <c r="A11" s="89">
        <v>5</v>
      </c>
      <c r="B11" s="54" t="s">
        <v>181</v>
      </c>
      <c r="C11" s="115" t="s">
        <v>2</v>
      </c>
      <c r="D11" s="150">
        <f>D7*100/D6</f>
        <v>12.393753124908091</v>
      </c>
      <c r="E11" s="150">
        <f aca="true" t="shared" si="1" ref="E11:P11">E7*100/E6</f>
        <v>9.958791208791208</v>
      </c>
      <c r="F11" s="150">
        <f t="shared" si="1"/>
        <v>20.14726345083488</v>
      </c>
      <c r="G11" s="150">
        <f t="shared" si="1"/>
        <v>19.48831745202976</v>
      </c>
      <c r="H11" s="150">
        <f t="shared" si="1"/>
        <v>19.20400097926066</v>
      </c>
      <c r="I11" s="150">
        <f t="shared" si="1"/>
        <v>26.784258746046753</v>
      </c>
      <c r="J11" s="150">
        <f t="shared" si="1"/>
        <v>33.401032410933404</v>
      </c>
      <c r="K11" s="150">
        <f t="shared" si="1"/>
        <v>29.440284436782846</v>
      </c>
      <c r="L11" s="150">
        <f t="shared" si="1"/>
        <v>33.809739603304635</v>
      </c>
      <c r="M11" s="150">
        <f t="shared" si="1"/>
        <v>35.49209981138493</v>
      </c>
      <c r="N11" s="150">
        <f t="shared" si="1"/>
        <v>30.17287704627967</v>
      </c>
      <c r="O11" s="150">
        <f t="shared" si="1"/>
        <v>30.45464904284412</v>
      </c>
      <c r="P11" s="150">
        <f t="shared" si="1"/>
        <v>28.280377794003346</v>
      </c>
      <c r="Q11" s="150">
        <f>Q7*100/Q6</f>
        <v>30.972108625819377</v>
      </c>
    </row>
    <row r="12" spans="1:17" s="82" customFormat="1" ht="16.5" thickBot="1">
      <c r="A12" s="89">
        <v>6</v>
      </c>
      <c r="B12" s="282" t="s">
        <v>105</v>
      </c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4"/>
    </row>
    <row r="13" spans="1:17" s="82" customFormat="1" ht="32.25" thickBot="1">
      <c r="A13" s="89">
        <v>7</v>
      </c>
      <c r="B13" s="109" t="s">
        <v>53</v>
      </c>
      <c r="C13" s="61" t="s">
        <v>3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7" s="82" customFormat="1" ht="63.75" thickBot="1">
      <c r="A14" s="89">
        <v>8</v>
      </c>
      <c r="B14" s="53" t="s">
        <v>106</v>
      </c>
      <c r="C14" s="61" t="s">
        <v>3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s="82" customFormat="1" ht="48" thickBot="1">
      <c r="A15" s="89">
        <v>9</v>
      </c>
      <c r="B15" s="53" t="s">
        <v>103</v>
      </c>
      <c r="C15" s="61" t="s">
        <v>3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1:17" s="82" customFormat="1" ht="48" thickBot="1">
      <c r="A16" s="89">
        <v>10</v>
      </c>
      <c r="B16" s="53" t="s">
        <v>107</v>
      </c>
      <c r="C16" s="61" t="s">
        <v>3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17" s="82" customFormat="1" ht="95.25" thickBot="1">
      <c r="A17" s="89">
        <v>11</v>
      </c>
      <c r="B17" s="54" t="s">
        <v>182</v>
      </c>
      <c r="C17" s="115" t="s">
        <v>2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s="82" customFormat="1" ht="16.5" thickBot="1">
      <c r="A18" s="89">
        <v>12</v>
      </c>
      <c r="B18" s="272" t="s">
        <v>205</v>
      </c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4"/>
    </row>
    <row r="19" spans="1:17" s="82" customFormat="1" ht="32.25" thickBot="1">
      <c r="A19" s="89">
        <v>13</v>
      </c>
      <c r="B19" s="109" t="s">
        <v>53</v>
      </c>
      <c r="C19" s="61" t="s">
        <v>3</v>
      </c>
      <c r="D19" s="151">
        <v>65621</v>
      </c>
      <c r="E19" s="151">
        <v>2810.08</v>
      </c>
      <c r="F19" s="151">
        <v>33288.64</v>
      </c>
      <c r="G19" s="151">
        <v>29571.46</v>
      </c>
      <c r="H19" s="151">
        <v>27592.245</v>
      </c>
      <c r="I19" s="151">
        <v>29597.515</v>
      </c>
      <c r="J19" s="151">
        <v>45613.62</v>
      </c>
      <c r="K19" s="151">
        <v>53739.884999999995</v>
      </c>
      <c r="L19" s="151">
        <v>55365.91</v>
      </c>
      <c r="M19" s="151">
        <v>62418.13</v>
      </c>
      <c r="N19" s="151">
        <v>73626.605</v>
      </c>
      <c r="O19" s="151">
        <v>84688.4</v>
      </c>
      <c r="P19" s="151">
        <v>81942.01</v>
      </c>
      <c r="Q19" s="151">
        <v>80144.85</v>
      </c>
    </row>
    <row r="20" spans="1:17" s="82" customFormat="1" ht="63.75" thickBot="1">
      <c r="A20" s="89">
        <v>14</v>
      </c>
      <c r="B20" s="53" t="s">
        <v>106</v>
      </c>
      <c r="C20" s="61" t="s">
        <v>3</v>
      </c>
      <c r="D20" s="151">
        <f aca="true" t="shared" si="2" ref="D20:P20">D21+D22</f>
        <v>8069.78</v>
      </c>
      <c r="E20" s="151">
        <f t="shared" si="2"/>
        <v>278.24</v>
      </c>
      <c r="F20" s="151">
        <f t="shared" si="2"/>
        <v>6645.19</v>
      </c>
      <c r="G20" s="151">
        <f t="shared" si="2"/>
        <v>5715.29</v>
      </c>
      <c r="H20" s="151">
        <f t="shared" si="2"/>
        <v>5246.860000000001</v>
      </c>
      <c r="I20" s="151">
        <f t="shared" si="2"/>
        <v>7851.25</v>
      </c>
      <c r="J20" s="151">
        <f t="shared" si="2"/>
        <v>15085.53</v>
      </c>
      <c r="K20" s="151">
        <f t="shared" si="2"/>
        <v>15681.689999999999</v>
      </c>
      <c r="L20" s="151">
        <f t="shared" si="2"/>
        <v>18549.82</v>
      </c>
      <c r="M20" s="151">
        <f t="shared" si="2"/>
        <v>21950.53</v>
      </c>
      <c r="N20" s="151">
        <f t="shared" si="2"/>
        <v>22028.38</v>
      </c>
      <c r="O20" s="151">
        <f t="shared" si="2"/>
        <v>25560.05</v>
      </c>
      <c r="P20" s="151">
        <f t="shared" si="2"/>
        <v>22970.42</v>
      </c>
      <c r="Q20" s="151">
        <f>Q21+Q22</f>
        <v>24971.35</v>
      </c>
    </row>
    <row r="21" spans="1:17" s="82" customFormat="1" ht="48" thickBot="1">
      <c r="A21" s="89">
        <v>15</v>
      </c>
      <c r="B21" s="53" t="s">
        <v>103</v>
      </c>
      <c r="C21" s="61" t="s">
        <v>3</v>
      </c>
      <c r="D21" s="151">
        <v>6065.28</v>
      </c>
      <c r="E21" s="151">
        <v>263.04</v>
      </c>
      <c r="F21" s="151">
        <v>4098.24</v>
      </c>
      <c r="G21" s="151">
        <v>4021.44</v>
      </c>
      <c r="H21" s="151">
        <v>2919.36</v>
      </c>
      <c r="I21" s="151">
        <v>4512</v>
      </c>
      <c r="J21" s="151">
        <v>8345.28</v>
      </c>
      <c r="K21" s="151">
        <v>10218.24</v>
      </c>
      <c r="L21" s="151">
        <v>11685.12</v>
      </c>
      <c r="M21" s="151">
        <v>13572.48</v>
      </c>
      <c r="N21" s="151">
        <v>15209.28</v>
      </c>
      <c r="O21" s="151">
        <v>16262.4</v>
      </c>
      <c r="P21" s="151">
        <v>15083.52</v>
      </c>
      <c r="Q21" s="151">
        <v>14284.8</v>
      </c>
    </row>
    <row r="22" spans="1:17" s="82" customFormat="1" ht="32.25" thickBot="1">
      <c r="A22" s="89">
        <v>16</v>
      </c>
      <c r="B22" s="53" t="s">
        <v>108</v>
      </c>
      <c r="C22" s="61" t="s">
        <v>3</v>
      </c>
      <c r="D22" s="151">
        <v>2004.5</v>
      </c>
      <c r="E22" s="151">
        <v>15.2</v>
      </c>
      <c r="F22" s="151">
        <v>2546.95</v>
      </c>
      <c r="G22" s="151">
        <v>1693.85</v>
      </c>
      <c r="H22" s="151">
        <v>2327.5</v>
      </c>
      <c r="I22" s="151">
        <v>3339.25</v>
      </c>
      <c r="J22" s="151">
        <v>6740.25</v>
      </c>
      <c r="K22" s="151">
        <v>5463.45</v>
      </c>
      <c r="L22" s="151">
        <v>6864.7</v>
      </c>
      <c r="M22" s="151">
        <v>8378.05</v>
      </c>
      <c r="N22" s="151">
        <v>6819.1</v>
      </c>
      <c r="O22" s="151">
        <v>9297.65</v>
      </c>
      <c r="P22" s="151">
        <v>7886.9</v>
      </c>
      <c r="Q22" s="151">
        <v>10686.55</v>
      </c>
    </row>
    <row r="23" spans="1:17" s="82" customFormat="1" ht="79.5" thickBot="1">
      <c r="A23" s="111"/>
      <c r="B23" s="112" t="s">
        <v>185</v>
      </c>
      <c r="C23" s="113" t="s">
        <v>3</v>
      </c>
      <c r="D23" s="116" t="s">
        <v>180</v>
      </c>
      <c r="E23" s="116">
        <v>15.44</v>
      </c>
      <c r="F23" s="116">
        <v>731.47</v>
      </c>
      <c r="G23" s="116">
        <v>630.145</v>
      </c>
      <c r="H23" s="116">
        <v>262.48</v>
      </c>
      <c r="I23" s="116">
        <v>988.16</v>
      </c>
      <c r="J23" s="116">
        <v>1624.095</v>
      </c>
      <c r="K23" s="116">
        <v>598.3</v>
      </c>
      <c r="L23" s="116">
        <v>2922.985</v>
      </c>
      <c r="M23" s="116">
        <v>4339.605</v>
      </c>
      <c r="N23" s="116">
        <v>3775.08</v>
      </c>
      <c r="O23" s="116">
        <v>4306.795</v>
      </c>
      <c r="P23" s="116">
        <v>3851.315</v>
      </c>
      <c r="Q23" s="116">
        <v>4118.62</v>
      </c>
    </row>
    <row r="24" spans="1:17" s="82" customFormat="1" ht="95.25" thickBot="1">
      <c r="A24" s="89">
        <v>17</v>
      </c>
      <c r="B24" s="117" t="s">
        <v>183</v>
      </c>
      <c r="C24" s="118" t="s">
        <v>2</v>
      </c>
      <c r="D24" s="152">
        <f>D20*100/D19</f>
        <v>12.297557184437908</v>
      </c>
      <c r="E24" s="152">
        <f aca="true" t="shared" si="3" ref="E24:P24">E20*100/E19</f>
        <v>9.901497466264306</v>
      </c>
      <c r="F24" s="152">
        <f t="shared" si="3"/>
        <v>19.962335499437646</v>
      </c>
      <c r="G24" s="152">
        <f>G20*100/G19</f>
        <v>19.327047092027247</v>
      </c>
      <c r="H24" s="152">
        <f t="shared" si="3"/>
        <v>19.015705318650223</v>
      </c>
      <c r="I24" s="152">
        <f t="shared" si="3"/>
        <v>26.52672023310065</v>
      </c>
      <c r="J24" s="152">
        <f t="shared" si="3"/>
        <v>33.07242442060069</v>
      </c>
      <c r="K24" s="152">
        <f t="shared" si="3"/>
        <v>29.180728615254758</v>
      </c>
      <c r="L24" s="152">
        <f t="shared" si="3"/>
        <v>33.5040460817857</v>
      </c>
      <c r="M24" s="152">
        <f t="shared" si="3"/>
        <v>35.16691384378225</v>
      </c>
      <c r="N24" s="152">
        <f t="shared" si="3"/>
        <v>29.919048963346878</v>
      </c>
      <c r="O24" s="152">
        <f t="shared" si="3"/>
        <v>30.181288110296098</v>
      </c>
      <c r="P24" s="152">
        <f t="shared" si="3"/>
        <v>28.032531786808747</v>
      </c>
      <c r="Q24" s="152">
        <f>Q20*100/Q19</f>
        <v>31.157772458242793</v>
      </c>
    </row>
    <row r="25" spans="1:17" s="82" customFormat="1" ht="15.75">
      <c r="A25" s="73"/>
      <c r="B25" s="71"/>
      <c r="C25" s="119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</row>
    <row r="26" spans="1:17" s="82" customFormat="1" ht="51.75" customHeight="1">
      <c r="A26" s="70"/>
      <c r="B26" s="275" t="s">
        <v>204</v>
      </c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</row>
    <row r="27" spans="1:17" s="18" customFormat="1" ht="17.25" customHeight="1">
      <c r="A27" s="72"/>
      <c r="B27" s="276" t="s">
        <v>49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</row>
    <row r="28" spans="1:17" s="18" customFormat="1" ht="30" customHeight="1">
      <c r="A28" s="72"/>
      <c r="B28" s="278" t="s">
        <v>160</v>
      </c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</row>
    <row r="29" spans="1:17" s="18" customFormat="1" ht="30" customHeight="1">
      <c r="A29" s="72"/>
      <c r="B29" s="278" t="s">
        <v>161</v>
      </c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</row>
    <row r="30" spans="1:17" s="18" customFormat="1" ht="12.75" customHeight="1">
      <c r="A30" s="72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</row>
    <row r="31" spans="1:17" s="18" customFormat="1" ht="15.75">
      <c r="A31" s="72"/>
      <c r="B31" s="289" t="s">
        <v>50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</row>
    <row r="32" spans="1:17" s="18" customFormat="1" ht="9.75" customHeight="1">
      <c r="A32" s="72"/>
      <c r="B32" s="278" t="s">
        <v>109</v>
      </c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</row>
    <row r="33" spans="1:17" s="18" customFormat="1" ht="9.75" customHeight="1">
      <c r="A33" s="73"/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</row>
    <row r="34" spans="1:17" s="18" customFormat="1" ht="15" customHeight="1">
      <c r="A34" s="73"/>
      <c r="B34" s="286" t="s">
        <v>83</v>
      </c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</row>
    <row r="35" spans="1:17" s="18" customFormat="1" ht="12.75" customHeight="1">
      <c r="A35" s="73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s="18" customFormat="1" ht="28.5" customHeight="1">
      <c r="A36" s="73"/>
      <c r="B36" s="278" t="s">
        <v>167</v>
      </c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</row>
    <row r="37" spans="1:17" s="18" customFormat="1" ht="13.5" customHeight="1">
      <c r="A37" s="73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1:17" ht="15.75">
      <c r="A38" s="82"/>
      <c r="B38" s="288" t="s">
        <v>51</v>
      </c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</row>
    <row r="39" spans="1:17" ht="15" customHeight="1">
      <c r="A39" s="82"/>
      <c r="B39" s="285" t="s">
        <v>67</v>
      </c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</row>
    <row r="40" spans="1:17" ht="15.75">
      <c r="A40" s="82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</row>
    <row r="41" ht="15.75">
      <c r="B41" s="106"/>
    </row>
    <row r="42" ht="15.75">
      <c r="B42" s="106"/>
    </row>
    <row r="43" ht="15.75">
      <c r="B43" s="106"/>
    </row>
    <row r="44" ht="15.75">
      <c r="B44" s="106"/>
    </row>
    <row r="45" ht="15.75">
      <c r="B45" s="106"/>
    </row>
    <row r="46" ht="15.75">
      <c r="B46" s="106"/>
    </row>
  </sheetData>
  <sheetProtection/>
  <mergeCells count="17">
    <mergeCell ref="B40:Q40"/>
    <mergeCell ref="B34:Q34"/>
    <mergeCell ref="B36:Q36"/>
    <mergeCell ref="B38:Q38"/>
    <mergeCell ref="B39:Q39"/>
    <mergeCell ref="B29:Q29"/>
    <mergeCell ref="B30:Q30"/>
    <mergeCell ref="B31:Q31"/>
    <mergeCell ref="B32:Q33"/>
    <mergeCell ref="B18:Q18"/>
    <mergeCell ref="B26:Q26"/>
    <mergeCell ref="B27:Q27"/>
    <mergeCell ref="B28:Q28"/>
    <mergeCell ref="B1:Q1"/>
    <mergeCell ref="C3:Q3"/>
    <mergeCell ref="B5:Q5"/>
    <mergeCell ref="B12:Q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4"/>
  <sheetViews>
    <sheetView zoomScale="75" zoomScaleNormal="75" zoomScalePageLayoutView="0" workbookViewId="0" topLeftCell="A1">
      <selection activeCell="B1" sqref="B1:Q1"/>
    </sheetView>
  </sheetViews>
  <sheetFormatPr defaultColWidth="9.140625" defaultRowHeight="15"/>
  <cols>
    <col min="1" max="1" width="5.7109375" style="8" customWidth="1"/>
    <col min="2" max="2" width="38.8515625" style="17" customWidth="1"/>
    <col min="3" max="3" width="12.7109375" style="8" customWidth="1"/>
    <col min="4" max="4" width="5.7109375" style="8" customWidth="1"/>
    <col min="5" max="5" width="5.421875" style="8" customWidth="1"/>
    <col min="6" max="10" width="10.28125" style="8" customWidth="1"/>
    <col min="11" max="17" width="11.28125" style="8" customWidth="1"/>
    <col min="18" max="16384" width="9.140625" style="8" customWidth="1"/>
  </cols>
  <sheetData>
    <row r="1" spans="2:17" ht="18.75">
      <c r="B1" s="257" t="s">
        <v>202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ht="15.75" thickBot="1">
      <c r="B2" s="15"/>
    </row>
    <row r="3" spans="1:26" ht="16.5" customHeight="1" thickBot="1">
      <c r="A3" s="43"/>
      <c r="B3" s="290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2"/>
      <c r="R3" s="16"/>
      <c r="S3" s="16"/>
      <c r="T3" s="16"/>
      <c r="U3" s="16"/>
      <c r="V3" s="16"/>
      <c r="W3" s="16"/>
      <c r="X3" s="16"/>
      <c r="Y3" s="16"/>
      <c r="Z3" s="14"/>
    </row>
    <row r="4" spans="1:18" ht="16.5" thickBot="1">
      <c r="A4" s="41"/>
      <c r="B4" s="20"/>
      <c r="C4" s="23" t="s">
        <v>48</v>
      </c>
      <c r="D4" s="23">
        <v>1990</v>
      </c>
      <c r="E4" s="23">
        <v>1995</v>
      </c>
      <c r="F4" s="23">
        <v>2000</v>
      </c>
      <c r="G4" s="23">
        <v>2001</v>
      </c>
      <c r="H4" s="23">
        <v>2002</v>
      </c>
      <c r="I4" s="25">
        <v>2003</v>
      </c>
      <c r="J4" s="25">
        <v>2004</v>
      </c>
      <c r="K4" s="25">
        <v>2005</v>
      </c>
      <c r="L4" s="25">
        <v>2006</v>
      </c>
      <c r="M4" s="25">
        <v>2007</v>
      </c>
      <c r="N4" s="25">
        <v>2008</v>
      </c>
      <c r="O4" s="25">
        <v>2009</v>
      </c>
      <c r="P4" s="25">
        <v>2010</v>
      </c>
      <c r="Q4" s="26">
        <v>2011</v>
      </c>
      <c r="R4" s="14"/>
    </row>
    <row r="5" spans="1:18" ht="32.25" thickBot="1">
      <c r="A5" s="37">
        <v>1</v>
      </c>
      <c r="B5" s="32" t="s">
        <v>55</v>
      </c>
      <c r="C5" s="23" t="s">
        <v>56</v>
      </c>
      <c r="D5" s="24"/>
      <c r="E5" s="24"/>
      <c r="F5" s="142">
        <v>2136.6532263536637</v>
      </c>
      <c r="G5" s="142">
        <v>2189.9997584999</v>
      </c>
      <c r="H5" s="142">
        <v>2002.9085078322987</v>
      </c>
      <c r="I5" s="142">
        <v>2121.858924425421</v>
      </c>
      <c r="J5" s="142">
        <v>2334.8568598350535</v>
      </c>
      <c r="K5" s="142">
        <v>2687.1292823381223</v>
      </c>
      <c r="L5" s="142">
        <v>2721.313756518812</v>
      </c>
      <c r="M5" s="142">
        <v>3047.024980656868</v>
      </c>
      <c r="N5" s="142">
        <v>3145.370151002708</v>
      </c>
      <c r="O5" s="142">
        <v>2795.5962240522035</v>
      </c>
      <c r="P5" s="142">
        <v>2780.7107201245435</v>
      </c>
      <c r="Q5" s="142">
        <v>3026.3581379960888</v>
      </c>
      <c r="R5" s="14"/>
    </row>
    <row r="6" spans="1:18" ht="16.5" thickBot="1">
      <c r="A6" s="37">
        <v>2</v>
      </c>
      <c r="B6" s="55" t="s">
        <v>110</v>
      </c>
      <c r="C6" s="23" t="s">
        <v>56</v>
      </c>
      <c r="D6" s="24"/>
      <c r="E6" s="24"/>
      <c r="F6" s="142">
        <v>607.3535552175197</v>
      </c>
      <c r="G6" s="142">
        <v>601.1499222753578</v>
      </c>
      <c r="H6" s="142">
        <v>588.6084107839151</v>
      </c>
      <c r="I6" s="319">
        <v>592.4222433917122</v>
      </c>
      <c r="J6" s="319">
        <v>781.7080920630108</v>
      </c>
      <c r="K6" s="319">
        <v>938.3080953826523</v>
      </c>
      <c r="L6" s="319">
        <v>892.047680929438</v>
      </c>
      <c r="M6" s="319">
        <v>1038.488190563228</v>
      </c>
      <c r="N6" s="319">
        <v>1012.7906462697553</v>
      </c>
      <c r="O6" s="319">
        <v>722.8617041623716</v>
      </c>
      <c r="P6" s="319">
        <v>575.7929602177437</v>
      </c>
      <c r="Q6" s="320">
        <v>799.5441398205007</v>
      </c>
      <c r="R6" s="14"/>
    </row>
    <row r="7" spans="1:18" ht="32.25" thickBot="1">
      <c r="A7" s="37">
        <v>3</v>
      </c>
      <c r="B7" s="56" t="s">
        <v>111</v>
      </c>
      <c r="C7" s="23" t="s">
        <v>2</v>
      </c>
      <c r="D7" s="24"/>
      <c r="E7" s="24"/>
      <c r="F7" s="142">
        <v>28.42546220071507</v>
      </c>
      <c r="G7" s="142">
        <v>27.44977116742386</v>
      </c>
      <c r="H7" s="142">
        <v>29.38768338554577</v>
      </c>
      <c r="I7" s="142">
        <v>27.919963790813025</v>
      </c>
      <c r="J7" s="142">
        <v>33.47991500079516</v>
      </c>
      <c r="K7" s="142">
        <v>34.91860631901613</v>
      </c>
      <c r="L7" s="142">
        <v>32.78003790605067</v>
      </c>
      <c r="M7" s="142">
        <v>34.082037303788496</v>
      </c>
      <c r="N7" s="142">
        <v>32.19941048740763</v>
      </c>
      <c r="O7" s="142">
        <v>25.857156979364746</v>
      </c>
      <c r="P7" s="142">
        <v>20.70668322492585</v>
      </c>
      <c r="Q7" s="142">
        <v>26.419349705581144</v>
      </c>
      <c r="R7" s="14"/>
    </row>
    <row r="8" spans="1:18" ht="16.5" thickBot="1">
      <c r="A8" s="37">
        <v>4</v>
      </c>
      <c r="B8" s="55" t="s">
        <v>112</v>
      </c>
      <c r="C8" s="23" t="s">
        <v>56</v>
      </c>
      <c r="D8" s="24"/>
      <c r="E8" s="24"/>
      <c r="F8" s="142">
        <v>228.39129006099571</v>
      </c>
      <c r="G8" s="142">
        <v>244.28462803973022</v>
      </c>
      <c r="H8" s="142">
        <v>256.4865579483468</v>
      </c>
      <c r="I8" s="319">
        <v>288.14505597791367</v>
      </c>
      <c r="J8" s="319">
        <v>314.49346689964307</v>
      </c>
      <c r="K8" s="319">
        <v>324.396635520793</v>
      </c>
      <c r="L8" s="319">
        <v>357.2364524543798</v>
      </c>
      <c r="M8" s="319">
        <v>381.09695873473146</v>
      </c>
      <c r="N8" s="319">
        <v>424.2000956948759</v>
      </c>
      <c r="O8" s="319">
        <v>419.38429234723077</v>
      </c>
      <c r="P8" s="319">
        <v>444.31973883330284</v>
      </c>
      <c r="Q8" s="320">
        <v>454.0883252610865</v>
      </c>
      <c r="R8" s="14"/>
    </row>
    <row r="9" spans="1:18" ht="32.25" thickBot="1">
      <c r="A9" s="37">
        <v>5</v>
      </c>
      <c r="B9" s="57" t="s">
        <v>113</v>
      </c>
      <c r="C9" s="26" t="s">
        <v>2</v>
      </c>
      <c r="D9" s="24"/>
      <c r="E9" s="24"/>
      <c r="F9" s="142">
        <v>10.689207178965589</v>
      </c>
      <c r="G9" s="142">
        <v>11.154550455615558</v>
      </c>
      <c r="H9" s="142">
        <v>12.805705150553093</v>
      </c>
      <c r="I9" s="142">
        <v>13.579840424873703</v>
      </c>
      <c r="J9" s="142">
        <v>13.46949666635498</v>
      </c>
      <c r="K9" s="142">
        <v>12.072237746541518</v>
      </c>
      <c r="L9" s="142">
        <v>13.127352610430616</v>
      </c>
      <c r="M9" s="142">
        <v>12.507181961224871</v>
      </c>
      <c r="N9" s="142">
        <v>13.486492060708523</v>
      </c>
      <c r="O9" s="142">
        <v>15.001604621547788</v>
      </c>
      <c r="P9" s="142">
        <v>15.978639403864436</v>
      </c>
      <c r="Q9" s="142">
        <v>15.004447740668338</v>
      </c>
      <c r="R9" s="14"/>
    </row>
    <row r="10" spans="1:18" ht="16.5" thickBot="1">
      <c r="A10" s="37">
        <v>6</v>
      </c>
      <c r="B10" s="55" t="s">
        <v>114</v>
      </c>
      <c r="C10" s="23" t="s">
        <v>56</v>
      </c>
      <c r="D10" s="24"/>
      <c r="E10" s="24"/>
      <c r="F10" s="142">
        <v>396.0121381696569</v>
      </c>
      <c r="G10" s="142">
        <v>393.18909918795697</v>
      </c>
      <c r="H10" s="142">
        <v>401.81353910003673</v>
      </c>
      <c r="I10" s="319">
        <v>441.89162505579486</v>
      </c>
      <c r="J10" s="319">
        <v>557.7553008723993</v>
      </c>
      <c r="K10" s="319">
        <v>674.3245514346768</v>
      </c>
      <c r="L10" s="319">
        <v>728.7296231349947</v>
      </c>
      <c r="M10" s="319">
        <v>833.2398313589088</v>
      </c>
      <c r="N10" s="319">
        <v>895.7794090380769</v>
      </c>
      <c r="O10" s="319">
        <v>833.8502275426013</v>
      </c>
      <c r="P10" s="319">
        <v>799.8980210734974</v>
      </c>
      <c r="Q10" s="320">
        <v>947.5256729145017</v>
      </c>
      <c r="R10" s="14"/>
    </row>
    <row r="11" spans="1:18" ht="32.25" thickBot="1">
      <c r="A11" s="37">
        <v>7</v>
      </c>
      <c r="B11" s="56" t="s">
        <v>115</v>
      </c>
      <c r="C11" s="23" t="s">
        <v>2</v>
      </c>
      <c r="D11" s="24"/>
      <c r="E11" s="24"/>
      <c r="F11" s="142">
        <v>18.534226016894518</v>
      </c>
      <c r="G11" s="142">
        <v>17.953842125411125</v>
      </c>
      <c r="H11" s="142">
        <v>20.06150243651969</v>
      </c>
      <c r="I11" s="142">
        <v>20.825683553653544</v>
      </c>
      <c r="J11" s="142">
        <v>23.88820104851319</v>
      </c>
      <c r="K11" s="142">
        <v>25.094607686606512</v>
      </c>
      <c r="L11" s="142">
        <v>26.77859623460721</v>
      </c>
      <c r="M11" s="142">
        <v>27.346012476053986</v>
      </c>
      <c r="N11" s="142">
        <v>28.4793002423741</v>
      </c>
      <c r="O11" s="142">
        <v>29.827276928208867</v>
      </c>
      <c r="P11" s="142">
        <v>28.765955958110997</v>
      </c>
      <c r="Q11" s="142">
        <v>31.309105852948004</v>
      </c>
      <c r="R11" s="14"/>
    </row>
    <row r="12" spans="1:18" ht="16.5" thickBot="1">
      <c r="A12" s="37">
        <v>8</v>
      </c>
      <c r="B12" s="55" t="s">
        <v>116</v>
      </c>
      <c r="C12" s="23" t="s">
        <v>56</v>
      </c>
      <c r="D12" s="24"/>
      <c r="E12" s="24"/>
      <c r="F12" s="142">
        <v>136.09624290549147</v>
      </c>
      <c r="G12" s="142">
        <v>132.67610899685528</v>
      </c>
      <c r="H12" s="142">
        <v>126.6</v>
      </c>
      <c r="I12" s="319">
        <v>137.3</v>
      </c>
      <c r="J12" s="319">
        <v>155.9</v>
      </c>
      <c r="K12" s="319">
        <v>160.4</v>
      </c>
      <c r="L12" s="319">
        <v>174.1</v>
      </c>
      <c r="M12" s="319">
        <v>172.5</v>
      </c>
      <c r="N12" s="319">
        <v>179.1</v>
      </c>
      <c r="O12" s="319">
        <v>179.8</v>
      </c>
      <c r="P12" s="319">
        <v>183.6</v>
      </c>
      <c r="Q12" s="320">
        <v>184.3</v>
      </c>
      <c r="R12" s="14"/>
    </row>
    <row r="13" spans="1:18" ht="32.25" thickBot="1">
      <c r="A13" s="37">
        <v>9</v>
      </c>
      <c r="B13" s="56" t="s">
        <v>117</v>
      </c>
      <c r="C13" s="23" t="s">
        <v>2</v>
      </c>
      <c r="D13" s="24"/>
      <c r="E13" s="24"/>
      <c r="F13" s="142">
        <v>6.36959901713899</v>
      </c>
      <c r="G13" s="142">
        <v>6.058270485277833</v>
      </c>
      <c r="H13" s="142">
        <v>6.320807940299591</v>
      </c>
      <c r="I13" s="142">
        <v>6.470741217500101</v>
      </c>
      <c r="J13" s="142">
        <v>6.677068846567905</v>
      </c>
      <c r="K13" s="142">
        <v>5.9691954925381525</v>
      </c>
      <c r="L13" s="142">
        <v>6.39764523965491</v>
      </c>
      <c r="M13" s="142">
        <v>5.661259789304812</v>
      </c>
      <c r="N13" s="142">
        <v>5.694083411547126</v>
      </c>
      <c r="O13" s="142">
        <v>6.431543956636941</v>
      </c>
      <c r="P13" s="142">
        <v>6.602628553601464</v>
      </c>
      <c r="Q13" s="142">
        <v>6.089827825930567</v>
      </c>
      <c r="R13" s="14"/>
    </row>
    <row r="14" spans="1:18" ht="32.25" thickBot="1">
      <c r="A14" s="37">
        <v>10</v>
      </c>
      <c r="B14" s="55" t="s">
        <v>141</v>
      </c>
      <c r="C14" s="23" t="s">
        <v>56</v>
      </c>
      <c r="D14" s="24"/>
      <c r="E14" s="24"/>
      <c r="F14" s="142">
        <v>276</v>
      </c>
      <c r="G14" s="142">
        <v>289.1</v>
      </c>
      <c r="H14" s="142">
        <v>240.2</v>
      </c>
      <c r="I14" s="319">
        <v>259.8</v>
      </c>
      <c r="J14" s="319">
        <v>268.5</v>
      </c>
      <c r="K14" s="319">
        <v>265.9</v>
      </c>
      <c r="L14" s="319">
        <v>259.6</v>
      </c>
      <c r="M14" s="319">
        <v>253.1</v>
      </c>
      <c r="N14" s="319">
        <v>271.9</v>
      </c>
      <c r="O14" s="319">
        <v>239.7</v>
      </c>
      <c r="P14" s="319">
        <v>253.3</v>
      </c>
      <c r="Q14" s="320">
        <v>255.2</v>
      </c>
      <c r="R14" s="14"/>
    </row>
    <row r="15" spans="1:18" ht="48" thickBot="1">
      <c r="A15" s="37">
        <v>11</v>
      </c>
      <c r="B15" s="56" t="s">
        <v>0</v>
      </c>
      <c r="C15" s="23" t="s">
        <v>2</v>
      </c>
      <c r="D15" s="24"/>
      <c r="E15" s="24"/>
      <c r="F15" s="142">
        <v>12.917397947209794</v>
      </c>
      <c r="G15" s="142">
        <v>13.200914697727042</v>
      </c>
      <c r="H15" s="142">
        <v>11.99255977298548</v>
      </c>
      <c r="I15" s="142">
        <v>12.243980832531143</v>
      </c>
      <c r="J15" s="142">
        <v>11.499634286744595</v>
      </c>
      <c r="K15" s="142">
        <v>9.89531846300433</v>
      </c>
      <c r="L15" s="142">
        <v>9.539510075901292</v>
      </c>
      <c r="M15" s="142">
        <v>8.306462914046655</v>
      </c>
      <c r="N15" s="142">
        <v>8.644451589054514</v>
      </c>
      <c r="O15" s="142">
        <v>8.574199590688957</v>
      </c>
      <c r="P15" s="142">
        <v>9.109181985987204</v>
      </c>
      <c r="Q15" s="142">
        <v>8.432577651532721</v>
      </c>
      <c r="R15" s="14"/>
    </row>
    <row r="16" spans="1:18" ht="32.25" thickBot="1">
      <c r="A16" s="37">
        <v>12</v>
      </c>
      <c r="B16" s="55" t="s">
        <v>88</v>
      </c>
      <c r="C16" s="23" t="s">
        <v>56</v>
      </c>
      <c r="D16" s="24"/>
      <c r="E16" s="24"/>
      <c r="F16" s="142">
        <v>492.8</v>
      </c>
      <c r="G16" s="142">
        <v>529.6</v>
      </c>
      <c r="H16" s="142">
        <v>389.2</v>
      </c>
      <c r="I16" s="319">
        <v>402.3</v>
      </c>
      <c r="J16" s="319">
        <v>256.5</v>
      </c>
      <c r="K16" s="319">
        <v>323.8</v>
      </c>
      <c r="L16" s="319">
        <v>309.6</v>
      </c>
      <c r="M16" s="319">
        <v>368.6</v>
      </c>
      <c r="N16" s="319">
        <v>361.6</v>
      </c>
      <c r="O16" s="319">
        <v>400</v>
      </c>
      <c r="P16" s="319">
        <v>523.8</v>
      </c>
      <c r="Q16" s="320">
        <v>385.7</v>
      </c>
      <c r="R16" s="14"/>
    </row>
    <row r="17" spans="1:18" ht="48" thickBot="1">
      <c r="A17" s="37">
        <v>13</v>
      </c>
      <c r="B17" s="56" t="s">
        <v>206</v>
      </c>
      <c r="C17" s="23" t="s">
        <v>2</v>
      </c>
      <c r="D17" s="24"/>
      <c r="E17" s="24"/>
      <c r="F17" s="142">
        <v>23.06410763907604</v>
      </c>
      <c r="G17" s="142">
        <v>24.18265106854459</v>
      </c>
      <c r="H17" s="142">
        <v>19.431741314096374</v>
      </c>
      <c r="I17" s="142">
        <v>18.95979018062848</v>
      </c>
      <c r="J17" s="142">
        <v>10.985684151024167</v>
      </c>
      <c r="K17" s="142">
        <v>12.050034292293352</v>
      </c>
      <c r="L17" s="142">
        <v>11.376857933355316</v>
      </c>
      <c r="M17" s="142">
        <v>12.09704555558118</v>
      </c>
      <c r="N17" s="142">
        <v>11.496262208908101</v>
      </c>
      <c r="O17" s="142">
        <v>14.308217923552704</v>
      </c>
      <c r="P17" s="142">
        <v>18.836910873510057</v>
      </c>
      <c r="Q17" s="142">
        <v>12.744691223339228</v>
      </c>
      <c r="R17" s="14"/>
    </row>
    <row r="18" spans="1:23" ht="32.25" thickBot="1">
      <c r="A18" s="37">
        <v>14</v>
      </c>
      <c r="B18" s="55" t="s">
        <v>118</v>
      </c>
      <c r="C18" s="23" t="s">
        <v>56</v>
      </c>
      <c r="D18" s="24"/>
      <c r="E18" s="24"/>
      <c r="F18" s="24"/>
      <c r="G18" s="24"/>
      <c r="H18" s="24"/>
      <c r="I18" s="27"/>
      <c r="J18" s="27"/>
      <c r="K18" s="27"/>
      <c r="L18" s="27"/>
      <c r="M18" s="27"/>
      <c r="N18" s="27"/>
      <c r="O18" s="27"/>
      <c r="P18" s="27"/>
      <c r="Q18" s="28"/>
      <c r="R18" s="14"/>
      <c r="W18" s="2" t="s">
        <v>186</v>
      </c>
    </row>
    <row r="19" spans="1:18" ht="48" thickBot="1">
      <c r="A19" s="37">
        <v>15</v>
      </c>
      <c r="B19" s="56" t="s">
        <v>207</v>
      </c>
      <c r="C19" s="23" t="s">
        <v>2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14"/>
    </row>
    <row r="20" spans="1:18" ht="16.5" thickBot="1">
      <c r="A20" s="145"/>
      <c r="B20" s="148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"/>
    </row>
    <row r="21" spans="1:17" s="144" customFormat="1" ht="15.75">
      <c r="A21" s="143"/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</row>
    <row r="22" spans="1:18" ht="15.75">
      <c r="A22" s="36"/>
      <c r="B22" s="140" t="s">
        <v>54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14"/>
    </row>
    <row r="23" spans="1:18" ht="53.25" customHeight="1">
      <c r="A23" s="36"/>
      <c r="B23" s="301" t="s">
        <v>151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14"/>
    </row>
    <row r="24" spans="1:18" ht="30.75" customHeight="1">
      <c r="A24" s="36"/>
      <c r="B24" s="301" t="s">
        <v>119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14"/>
    </row>
    <row r="25" spans="1:18" ht="15.75">
      <c r="A25" s="36"/>
      <c r="B25" s="301" t="s">
        <v>120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14"/>
    </row>
    <row r="26" spans="1:18" ht="99.75" customHeight="1">
      <c r="A26" s="36"/>
      <c r="B26" s="260" t="s">
        <v>143</v>
      </c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14"/>
    </row>
    <row r="27" spans="1:18" ht="19.5" customHeight="1">
      <c r="A27" s="36"/>
      <c r="B27" s="260" t="s">
        <v>144</v>
      </c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14"/>
    </row>
    <row r="28" spans="1:18" ht="18.75" customHeight="1">
      <c r="A28" s="36"/>
      <c r="B28" s="260" t="s">
        <v>145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14"/>
    </row>
    <row r="29" spans="1:18" ht="82.5" customHeight="1">
      <c r="A29" s="36"/>
      <c r="B29" s="260" t="s">
        <v>152</v>
      </c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14"/>
    </row>
    <row r="30" spans="1:18" ht="14.25" customHeight="1">
      <c r="A30" s="36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14"/>
    </row>
    <row r="31" spans="1:18" ht="55.5" customHeight="1">
      <c r="A31" s="36"/>
      <c r="B31" s="260" t="s">
        <v>153</v>
      </c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14"/>
    </row>
    <row r="32" spans="1:17" s="18" customFormat="1" ht="15" customHeight="1">
      <c r="A32" s="36"/>
      <c r="B32" s="293" t="s">
        <v>121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</row>
    <row r="33" spans="1:17" s="18" customFormat="1" ht="15" customHeight="1">
      <c r="A33" s="36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2:17" s="18" customFormat="1" ht="29.25" customHeight="1">
      <c r="B34" s="293" t="s">
        <v>122</v>
      </c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</row>
    <row r="35" spans="2:17" ht="15">
      <c r="B35" s="295" t="s">
        <v>68</v>
      </c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</row>
    <row r="36" spans="2:17" ht="15">
      <c r="B36" s="48" t="s">
        <v>69</v>
      </c>
      <c r="C36" s="297" t="s">
        <v>75</v>
      </c>
      <c r="D36" s="298"/>
      <c r="E36" s="297" t="s">
        <v>72</v>
      </c>
      <c r="F36" s="298"/>
      <c r="G36" s="297" t="s">
        <v>77</v>
      </c>
      <c r="H36" s="298"/>
      <c r="I36" s="297" t="s">
        <v>79</v>
      </c>
      <c r="J36" s="298"/>
      <c r="K36" s="34"/>
      <c r="L36" s="34"/>
      <c r="M36" s="34"/>
      <c r="N36" s="34"/>
      <c r="O36" s="34"/>
      <c r="P36" s="34"/>
      <c r="Q36" s="34"/>
    </row>
    <row r="37" spans="2:17" ht="15">
      <c r="B37" s="48" t="s">
        <v>70</v>
      </c>
      <c r="C37" s="297" t="s">
        <v>71</v>
      </c>
      <c r="D37" s="299"/>
      <c r="E37" s="299"/>
      <c r="F37" s="299"/>
      <c r="G37" s="299"/>
      <c r="H37" s="299"/>
      <c r="I37" s="299"/>
      <c r="J37" s="298"/>
      <c r="K37" s="34"/>
      <c r="L37" s="34"/>
      <c r="M37" s="34"/>
      <c r="N37" s="34"/>
      <c r="O37" s="34"/>
      <c r="P37" s="34"/>
      <c r="Q37" s="34"/>
    </row>
    <row r="38" spans="2:17" ht="17.25">
      <c r="B38" s="48" t="s">
        <v>74</v>
      </c>
      <c r="C38" s="297">
        <v>1</v>
      </c>
      <c r="D38" s="298"/>
      <c r="E38" s="297" t="s">
        <v>4</v>
      </c>
      <c r="F38" s="298"/>
      <c r="G38" s="297" t="s">
        <v>5</v>
      </c>
      <c r="H38" s="298"/>
      <c r="I38" s="297" t="s">
        <v>6</v>
      </c>
      <c r="J38" s="298"/>
      <c r="K38" s="34"/>
      <c r="L38" s="34"/>
      <c r="M38" s="34"/>
      <c r="N38" s="34"/>
      <c r="O38" s="34"/>
      <c r="P38" s="34"/>
      <c r="Q38" s="34"/>
    </row>
    <row r="39" spans="2:17" ht="17.25">
      <c r="B39" s="48" t="s">
        <v>73</v>
      </c>
      <c r="C39" s="297" t="s">
        <v>9</v>
      </c>
      <c r="D39" s="298"/>
      <c r="E39" s="297">
        <v>1</v>
      </c>
      <c r="F39" s="298"/>
      <c r="G39" s="302" t="s">
        <v>10</v>
      </c>
      <c r="H39" s="298"/>
      <c r="I39" s="297" t="s">
        <v>7</v>
      </c>
      <c r="J39" s="298"/>
      <c r="K39" s="34"/>
      <c r="L39" s="34"/>
      <c r="M39" s="34"/>
      <c r="N39" s="34"/>
      <c r="O39" s="34"/>
      <c r="P39" s="34"/>
      <c r="Q39" s="34"/>
    </row>
    <row r="40" spans="2:17" ht="17.25">
      <c r="B40" s="48" t="s">
        <v>76</v>
      </c>
      <c r="C40" s="297" t="s">
        <v>8</v>
      </c>
      <c r="D40" s="298"/>
      <c r="E40" s="297" t="s">
        <v>11</v>
      </c>
      <c r="F40" s="298"/>
      <c r="G40" s="297">
        <v>1</v>
      </c>
      <c r="H40" s="298"/>
      <c r="I40" s="303">
        <v>11630</v>
      </c>
      <c r="J40" s="298"/>
      <c r="K40" s="34"/>
      <c r="L40" s="34"/>
      <c r="M40" s="34"/>
      <c r="N40" s="34"/>
      <c r="O40" s="34"/>
      <c r="P40" s="34"/>
      <c r="Q40" s="34"/>
    </row>
    <row r="41" spans="2:17" ht="17.25">
      <c r="B41" s="48" t="s">
        <v>78</v>
      </c>
      <c r="C41" s="302">
        <v>41063</v>
      </c>
      <c r="D41" s="298"/>
      <c r="E41" s="297">
        <v>860</v>
      </c>
      <c r="F41" s="298"/>
      <c r="G41" s="297" t="s">
        <v>12</v>
      </c>
      <c r="H41" s="298"/>
      <c r="I41" s="297">
        <v>1</v>
      </c>
      <c r="J41" s="298"/>
      <c r="K41" s="34"/>
      <c r="L41" s="34"/>
      <c r="M41" s="34"/>
      <c r="N41" s="34"/>
      <c r="O41" s="34"/>
      <c r="P41" s="34"/>
      <c r="Q41" s="34"/>
    </row>
    <row r="43" spans="2:17" ht="15">
      <c r="B43" s="295" t="s">
        <v>51</v>
      </c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</row>
    <row r="44" spans="2:17" ht="15">
      <c r="B44" s="296" t="s">
        <v>58</v>
      </c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</row>
  </sheetData>
  <sheetProtection/>
  <mergeCells count="38">
    <mergeCell ref="C36:D36"/>
    <mergeCell ref="I38:J38"/>
    <mergeCell ref="C39:D39"/>
    <mergeCell ref="E39:F39"/>
    <mergeCell ref="G39:H39"/>
    <mergeCell ref="G38:H38"/>
    <mergeCell ref="E38:F38"/>
    <mergeCell ref="C38:D38"/>
    <mergeCell ref="G41:H41"/>
    <mergeCell ref="B23:Q23"/>
    <mergeCell ref="B24:Q24"/>
    <mergeCell ref="B26:Q26"/>
    <mergeCell ref="B25:Q25"/>
    <mergeCell ref="B27:Q27"/>
    <mergeCell ref="B28:Q28"/>
    <mergeCell ref="I40:J40"/>
    <mergeCell ref="B32:Q32"/>
    <mergeCell ref="B31:Q31"/>
    <mergeCell ref="B29:Q29"/>
    <mergeCell ref="E36:F36"/>
    <mergeCell ref="B30:Q30"/>
    <mergeCell ref="B43:Q43"/>
    <mergeCell ref="B44:Q44"/>
    <mergeCell ref="E40:F40"/>
    <mergeCell ref="C41:D41"/>
    <mergeCell ref="E41:F41"/>
    <mergeCell ref="I41:J41"/>
    <mergeCell ref="I39:J39"/>
    <mergeCell ref="B1:Q1"/>
    <mergeCell ref="B3:Q3"/>
    <mergeCell ref="B34:Q34"/>
    <mergeCell ref="B35:Q35"/>
    <mergeCell ref="C40:D40"/>
    <mergeCell ref="G40:H40"/>
    <mergeCell ref="G36:H36"/>
    <mergeCell ref="I36:J36"/>
    <mergeCell ref="C37:J37"/>
    <mergeCell ref="B21:Q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6"/>
  <sheetViews>
    <sheetView zoomScale="75" zoomScaleNormal="75" zoomScalePageLayoutView="0" workbookViewId="0" topLeftCell="A1">
      <selection activeCell="B1" sqref="B1:Q1"/>
    </sheetView>
  </sheetViews>
  <sheetFormatPr defaultColWidth="9.140625" defaultRowHeight="15"/>
  <cols>
    <col min="1" max="1" width="5.7109375" style="8" customWidth="1"/>
    <col min="2" max="2" width="23.8515625" style="8" customWidth="1"/>
    <col min="3" max="3" width="12.7109375" style="8" customWidth="1"/>
    <col min="4" max="10" width="10.28125" style="8" customWidth="1"/>
    <col min="11" max="17" width="11.28125" style="8" customWidth="1"/>
    <col min="18" max="16384" width="9.140625" style="8" customWidth="1"/>
  </cols>
  <sheetData>
    <row r="1" spans="2:17" ht="18.75">
      <c r="B1" s="257" t="s">
        <v>203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ht="15.75" thickBot="1">
      <c r="B2" s="12"/>
    </row>
    <row r="3" spans="1:17" ht="16.5" thickBot="1">
      <c r="A3" s="41"/>
      <c r="B3" s="26"/>
      <c r="C3" s="29" t="s">
        <v>48</v>
      </c>
      <c r="D3" s="29">
        <v>1990</v>
      </c>
      <c r="E3" s="29">
        <v>1995</v>
      </c>
      <c r="F3" s="29">
        <v>2000</v>
      </c>
      <c r="G3" s="29">
        <v>2001</v>
      </c>
      <c r="H3" s="29">
        <v>2002</v>
      </c>
      <c r="I3" s="29">
        <v>2003</v>
      </c>
      <c r="J3" s="29">
        <v>2004</v>
      </c>
      <c r="K3" s="29">
        <v>2005</v>
      </c>
      <c r="L3" s="29">
        <v>2006</v>
      </c>
      <c r="M3" s="29">
        <v>2007</v>
      </c>
      <c r="N3" s="29">
        <v>2008</v>
      </c>
      <c r="O3" s="29">
        <v>2009</v>
      </c>
      <c r="P3" s="29">
        <v>2010</v>
      </c>
      <c r="Q3" s="29">
        <v>2011</v>
      </c>
    </row>
    <row r="4" spans="1:17" ht="16.5" thickBot="1">
      <c r="A4" s="47">
        <v>1</v>
      </c>
      <c r="B4" s="59" t="s">
        <v>123</v>
      </c>
      <c r="C4" s="23" t="s">
        <v>56</v>
      </c>
      <c r="D4" s="122"/>
      <c r="E4" s="122"/>
      <c r="F4" s="142">
        <v>632.0120000000001</v>
      </c>
      <c r="G4" s="142">
        <v>601.855</v>
      </c>
      <c r="H4" s="142">
        <v>738.19</v>
      </c>
      <c r="I4" s="142">
        <v>691.93</v>
      </c>
      <c r="J4" s="142">
        <v>800.3009999999999</v>
      </c>
      <c r="K4" s="142">
        <v>861.3539999999999</v>
      </c>
      <c r="L4" s="142">
        <v>845.8705000000001</v>
      </c>
      <c r="M4" s="142">
        <v>825.7524000000001</v>
      </c>
      <c r="N4" s="142">
        <v>797.0196000000001</v>
      </c>
      <c r="O4" s="142">
        <v>824.5241</v>
      </c>
      <c r="P4" s="142">
        <v>869.7146</v>
      </c>
      <c r="Q4" s="142">
        <v>879.0822999999999</v>
      </c>
    </row>
    <row r="5" spans="1:17" ht="16.5" thickBot="1">
      <c r="A5" s="47">
        <v>2</v>
      </c>
      <c r="B5" s="59" t="s">
        <v>124</v>
      </c>
      <c r="C5" s="23" t="s">
        <v>56</v>
      </c>
      <c r="D5" s="122"/>
      <c r="E5" s="122"/>
      <c r="F5" s="142">
        <v>1574.69032528</v>
      </c>
      <c r="G5" s="142">
        <v>1648.3760052999999</v>
      </c>
      <c r="H5" s="142">
        <v>1321.4684224799998</v>
      </c>
      <c r="I5" s="142">
        <v>1480.0306503599998</v>
      </c>
      <c r="J5" s="142">
        <v>1621.6095915000005</v>
      </c>
      <c r="K5" s="142">
        <v>1921.70951922</v>
      </c>
      <c r="L5" s="142">
        <v>1940.3505172799998</v>
      </c>
      <c r="M5" s="142">
        <v>2260.0845434800003</v>
      </c>
      <c r="N5" s="142">
        <v>2479.1766138999997</v>
      </c>
      <c r="O5" s="142">
        <v>1999.9755787599997</v>
      </c>
      <c r="P5" s="142">
        <v>2002.2752547199998</v>
      </c>
      <c r="Q5" s="142">
        <v>2266.2338605</v>
      </c>
    </row>
    <row r="6" spans="1:17" ht="16.5" thickBot="1">
      <c r="A6" s="47">
        <v>3</v>
      </c>
      <c r="B6" s="59" t="s">
        <v>125</v>
      </c>
      <c r="C6" s="23" t="s">
        <v>56</v>
      </c>
      <c r="D6" s="123"/>
      <c r="E6" s="124"/>
      <c r="F6" s="125">
        <v>70.0728</v>
      </c>
      <c r="G6" s="125">
        <v>60.2774</v>
      </c>
      <c r="H6" s="125">
        <v>56.7514</v>
      </c>
      <c r="I6" s="125">
        <v>50.1466</v>
      </c>
      <c r="J6" s="125">
        <v>87.05779999999999</v>
      </c>
      <c r="K6" s="125">
        <v>98.99459999999999</v>
      </c>
      <c r="L6" s="125">
        <v>64.887</v>
      </c>
      <c r="M6" s="125">
        <v>38.8118</v>
      </c>
      <c r="N6" s="125">
        <v>30.9256</v>
      </c>
      <c r="O6" s="125">
        <v>28.896</v>
      </c>
      <c r="P6" s="125">
        <v>91.2632</v>
      </c>
      <c r="Q6" s="126">
        <v>118.9294</v>
      </c>
    </row>
    <row r="7" spans="1:17" ht="16.5" thickBot="1">
      <c r="A7" s="47">
        <v>4</v>
      </c>
      <c r="B7" s="59" t="s">
        <v>80</v>
      </c>
      <c r="C7" s="23" t="s">
        <v>56</v>
      </c>
      <c r="D7" s="24"/>
      <c r="E7" s="24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</row>
    <row r="8" spans="1:17" ht="16.5" thickBot="1">
      <c r="A8" s="47">
        <v>5</v>
      </c>
      <c r="B8" s="59" t="s">
        <v>57</v>
      </c>
      <c r="C8" s="23" t="s">
        <v>56</v>
      </c>
      <c r="D8" s="24"/>
      <c r="E8" s="24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</row>
    <row r="9" spans="1:17" ht="79.5" thickBot="1">
      <c r="A9" s="46">
        <v>6</v>
      </c>
      <c r="B9" s="60" t="s">
        <v>126</v>
      </c>
      <c r="C9" s="44" t="s">
        <v>56</v>
      </c>
      <c r="D9" s="122"/>
      <c r="E9" s="122"/>
      <c r="F9" s="142">
        <f>F4+F5-F6</f>
        <v>2136.62952528</v>
      </c>
      <c r="G9" s="142">
        <f aca="true" t="shared" si="0" ref="G9:Q9">G4+G5-G6</f>
        <v>2189.9536053</v>
      </c>
      <c r="H9" s="142">
        <f t="shared" si="0"/>
        <v>2002.9070224799998</v>
      </c>
      <c r="I9" s="142">
        <f t="shared" si="0"/>
        <v>2121.81405036</v>
      </c>
      <c r="J9" s="142">
        <f t="shared" si="0"/>
        <v>2334.8527915000004</v>
      </c>
      <c r="K9" s="142">
        <f t="shared" si="0"/>
        <v>2684.0689192199998</v>
      </c>
      <c r="L9" s="142">
        <f t="shared" si="0"/>
        <v>2721.33401728</v>
      </c>
      <c r="M9" s="142">
        <f t="shared" si="0"/>
        <v>3047.0251434800007</v>
      </c>
      <c r="N9" s="142">
        <f t="shared" si="0"/>
        <v>3245.2706138999997</v>
      </c>
      <c r="O9" s="142">
        <f t="shared" si="0"/>
        <v>2795.6036787599996</v>
      </c>
      <c r="P9" s="142">
        <f t="shared" si="0"/>
        <v>2780.72665472</v>
      </c>
      <c r="Q9" s="142">
        <f t="shared" si="0"/>
        <v>3026.3867605</v>
      </c>
    </row>
    <row r="10" spans="1:17" ht="32.25" thickBot="1">
      <c r="A10" s="46">
        <v>6.1</v>
      </c>
      <c r="B10" s="132" t="s">
        <v>190</v>
      </c>
      <c r="C10" s="133" t="s">
        <v>56</v>
      </c>
      <c r="D10" s="133"/>
      <c r="E10" s="133"/>
      <c r="F10" s="322">
        <v>2176.43032528</v>
      </c>
      <c r="G10" s="322">
        <v>2221.8338052999998</v>
      </c>
      <c r="H10" s="322">
        <v>2034.95062248</v>
      </c>
      <c r="I10" s="322">
        <v>2150.24565036</v>
      </c>
      <c r="J10" s="322">
        <v>2399.5935915000005</v>
      </c>
      <c r="K10" s="322">
        <v>2763.2147192199996</v>
      </c>
      <c r="L10" s="322">
        <v>2755.7856172799998</v>
      </c>
      <c r="M10" s="322">
        <v>3051.402543480001</v>
      </c>
      <c r="N10" s="322">
        <v>3247.1282138999995</v>
      </c>
      <c r="O10" s="322">
        <v>2799.4650787599994</v>
      </c>
      <c r="P10" s="322">
        <v>2850.8166547200003</v>
      </c>
      <c r="Q10" s="322">
        <v>3119.4129605</v>
      </c>
    </row>
    <row r="11" spans="1:17" ht="32.25" thickBot="1">
      <c r="A11" s="46">
        <v>7</v>
      </c>
      <c r="B11" s="52" t="s">
        <v>127</v>
      </c>
      <c r="C11" s="23" t="s">
        <v>56</v>
      </c>
      <c r="D11" s="33"/>
      <c r="E11" s="3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</row>
    <row r="12" spans="1:17" ht="69" customHeight="1" thickBot="1">
      <c r="A12" s="46">
        <v>8</v>
      </c>
      <c r="B12" s="56" t="s">
        <v>208</v>
      </c>
      <c r="C12" s="23" t="s">
        <v>2</v>
      </c>
      <c r="D12" s="24"/>
      <c r="E12" s="24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</row>
    <row r="13" spans="1:17" ht="32.25" thickBot="1">
      <c r="A13" s="46">
        <v>9</v>
      </c>
      <c r="B13" s="56" t="s">
        <v>128</v>
      </c>
      <c r="C13" s="23" t="s">
        <v>56</v>
      </c>
      <c r="D13" s="122"/>
      <c r="E13" s="122"/>
      <c r="F13" s="142">
        <v>240.39932</v>
      </c>
      <c r="G13" s="142">
        <v>287.9662765</v>
      </c>
      <c r="H13" s="142">
        <v>274.919806</v>
      </c>
      <c r="I13" s="142">
        <v>317.896943</v>
      </c>
      <c r="J13" s="142">
        <v>321.5103115</v>
      </c>
      <c r="K13" s="142">
        <v>308.0986405</v>
      </c>
      <c r="L13" s="142">
        <v>294.644728</v>
      </c>
      <c r="M13" s="142">
        <v>300.301463</v>
      </c>
      <c r="N13" s="142">
        <v>338.9965635</v>
      </c>
      <c r="O13" s="142">
        <v>312.986163</v>
      </c>
      <c r="P13" s="142">
        <v>331.16125</v>
      </c>
      <c r="Q13" s="142">
        <v>309.69501849999995</v>
      </c>
    </row>
    <row r="14" spans="1:17" ht="63.75" thickBot="1">
      <c r="A14" s="46">
        <v>10</v>
      </c>
      <c r="B14" s="56" t="s">
        <v>209</v>
      </c>
      <c r="C14" s="23" t="s">
        <v>2</v>
      </c>
      <c r="D14" s="122"/>
      <c r="E14" s="122"/>
      <c r="F14" s="142">
        <f>F13*100/F9</f>
        <v>11.251333801937248</v>
      </c>
      <c r="G14" s="142">
        <f aca="true" t="shared" si="1" ref="G14:Q14">G13*100/G9</f>
        <v>13.149423613499414</v>
      </c>
      <c r="H14" s="142">
        <f t="shared" si="1"/>
        <v>13.726039347527687</v>
      </c>
      <c r="I14" s="142">
        <f t="shared" si="1"/>
        <v>14.982318688391366</v>
      </c>
      <c r="J14" s="142">
        <f t="shared" si="1"/>
        <v>13.770046345981806</v>
      </c>
      <c r="K14" s="142">
        <f t="shared" si="1"/>
        <v>11.478790216368013</v>
      </c>
      <c r="L14" s="142">
        <f t="shared" si="1"/>
        <v>10.827216583082304</v>
      </c>
      <c r="M14" s="142">
        <f t="shared" si="1"/>
        <v>9.855562355387274</v>
      </c>
      <c r="N14" s="142">
        <f t="shared" si="1"/>
        <v>10.445864269316244</v>
      </c>
      <c r="O14" s="142">
        <f t="shared" si="1"/>
        <v>11.19565571393246</v>
      </c>
      <c r="P14" s="142">
        <f t="shared" si="1"/>
        <v>11.90916228453766</v>
      </c>
      <c r="Q14" s="142">
        <f t="shared" si="1"/>
        <v>10.233160630428944</v>
      </c>
    </row>
    <row r="15" spans="1:17" ht="66.75" customHeight="1" thickBot="1">
      <c r="A15" s="135">
        <v>10.1</v>
      </c>
      <c r="B15" s="134" t="s">
        <v>210</v>
      </c>
      <c r="C15" s="133" t="s">
        <v>2</v>
      </c>
      <c r="D15" s="133"/>
      <c r="E15" s="133"/>
      <c r="F15" s="322">
        <f>F13*100/F10</f>
        <v>11.04557849648012</v>
      </c>
      <c r="G15" s="322">
        <f aca="true" t="shared" si="2" ref="G15:Q15">G13*100/G10</f>
        <v>12.960747820700197</v>
      </c>
      <c r="H15" s="322">
        <f t="shared" si="2"/>
        <v>13.509900582499366</v>
      </c>
      <c r="I15" s="322">
        <f t="shared" si="2"/>
        <v>14.78421514057135</v>
      </c>
      <c r="J15" s="322">
        <f t="shared" si="2"/>
        <v>13.39853184467883</v>
      </c>
      <c r="K15" s="322">
        <f t="shared" si="2"/>
        <v>11.150007212865821</v>
      </c>
      <c r="L15" s="322">
        <f t="shared" si="2"/>
        <v>10.691859560934155</v>
      </c>
      <c r="M15" s="322">
        <f t="shared" si="2"/>
        <v>9.841424024557519</v>
      </c>
      <c r="N15" s="322">
        <f t="shared" si="2"/>
        <v>10.43988845432267</v>
      </c>
      <c r="O15" s="322">
        <f t="shared" si="2"/>
        <v>11.180213154815801</v>
      </c>
      <c r="P15" s="322">
        <f t="shared" si="2"/>
        <v>11.616364365337475</v>
      </c>
      <c r="Q15" s="322">
        <f t="shared" si="2"/>
        <v>9.927990375803272</v>
      </c>
    </row>
    <row r="16" spans="1:17" ht="32.25" thickBot="1">
      <c r="A16" s="46">
        <v>11</v>
      </c>
      <c r="B16" s="55" t="s">
        <v>129</v>
      </c>
      <c r="C16" s="23" t="s">
        <v>56</v>
      </c>
      <c r="D16" s="122"/>
      <c r="E16" s="122"/>
      <c r="F16" s="142">
        <v>1304.01900528</v>
      </c>
      <c r="G16" s="142">
        <v>1332.0125288</v>
      </c>
      <c r="H16" s="142">
        <v>1021.8408164800001</v>
      </c>
      <c r="I16" s="142">
        <v>1140.4187073599999</v>
      </c>
      <c r="J16" s="142">
        <v>1277.7822800000004</v>
      </c>
      <c r="K16" s="142">
        <v>1593.76207872</v>
      </c>
      <c r="L16" s="142">
        <v>1615.2703892799998</v>
      </c>
      <c r="M16" s="142">
        <v>1925.34868048</v>
      </c>
      <c r="N16" s="142">
        <v>2111.1120503999996</v>
      </c>
      <c r="O16" s="142">
        <v>1661.95481576</v>
      </c>
      <c r="P16" s="142">
        <v>1649.94080472</v>
      </c>
      <c r="Q16" s="142">
        <v>1930.635642</v>
      </c>
    </row>
    <row r="17" spans="1:17" ht="81.75" customHeight="1" thickBot="1">
      <c r="A17" s="46">
        <v>12</v>
      </c>
      <c r="B17" s="56" t="s">
        <v>211</v>
      </c>
      <c r="C17" s="23" t="s">
        <v>2</v>
      </c>
      <c r="D17" s="122"/>
      <c r="E17" s="122"/>
      <c r="F17" s="142">
        <f>F16*100/F9</f>
        <v>61.031591572203496</v>
      </c>
      <c r="G17" s="142">
        <f aca="true" t="shared" si="3" ref="G17:Q17">G16*100/G9</f>
        <v>60.82377843879156</v>
      </c>
      <c r="H17" s="142">
        <f t="shared" si="3"/>
        <v>51.01788575361609</v>
      </c>
      <c r="I17" s="142">
        <f t="shared" si="3"/>
        <v>53.74734450299778</v>
      </c>
      <c r="J17" s="142">
        <f t="shared" si="3"/>
        <v>54.72646004286648</v>
      </c>
      <c r="K17" s="142">
        <f t="shared" si="3"/>
        <v>59.3785825433705</v>
      </c>
      <c r="L17" s="142">
        <f t="shared" si="3"/>
        <v>59.35582986224081</v>
      </c>
      <c r="M17" s="142">
        <f t="shared" si="3"/>
        <v>63.18781729123061</v>
      </c>
      <c r="N17" s="142">
        <f t="shared" si="3"/>
        <v>65.05195718833978</v>
      </c>
      <c r="O17" s="142">
        <f t="shared" si="3"/>
        <v>59.448870681740054</v>
      </c>
      <c r="P17" s="142">
        <f t="shared" si="3"/>
        <v>59.33487931722428</v>
      </c>
      <c r="Q17" s="142">
        <f t="shared" si="3"/>
        <v>63.793420827714456</v>
      </c>
    </row>
    <row r="18" spans="1:17" ht="81.75" customHeight="1" thickBot="1">
      <c r="A18" s="46"/>
      <c r="B18" s="134" t="s">
        <v>212</v>
      </c>
      <c r="C18" s="133" t="s">
        <v>2</v>
      </c>
      <c r="D18" s="133"/>
      <c r="E18" s="133"/>
      <c r="F18" s="322">
        <f>F16*100/F10</f>
        <v>59.91549511754927</v>
      </c>
      <c r="G18" s="322">
        <f aca="true" t="shared" si="4" ref="G18:P18">G16*100/G10</f>
        <v>59.95104249573459</v>
      </c>
      <c r="H18" s="322">
        <f t="shared" si="4"/>
        <v>50.214526347311555</v>
      </c>
      <c r="I18" s="322">
        <f t="shared" si="4"/>
        <v>53.036670818009455</v>
      </c>
      <c r="J18" s="322">
        <f t="shared" si="4"/>
        <v>53.24994551270038</v>
      </c>
      <c r="K18" s="322">
        <f t="shared" si="4"/>
        <v>57.67782241583771</v>
      </c>
      <c r="L18" s="322">
        <f t="shared" si="4"/>
        <v>58.61378980830501</v>
      </c>
      <c r="M18" s="322">
        <f t="shared" si="4"/>
        <v>63.097170990891875</v>
      </c>
      <c r="N18" s="322">
        <f t="shared" si="4"/>
        <v>65.01474260742002</v>
      </c>
      <c r="O18" s="322">
        <f t="shared" si="4"/>
        <v>59.366870777189675</v>
      </c>
      <c r="P18" s="322">
        <f t="shared" si="4"/>
        <v>57.876075684777874</v>
      </c>
      <c r="Q18" s="322">
        <f>Q16*100/Q10</f>
        <v>61.89099251836618</v>
      </c>
    </row>
    <row r="19" spans="1:17" ht="32.25" thickBot="1">
      <c r="A19" s="46">
        <v>13</v>
      </c>
      <c r="B19" s="55" t="s">
        <v>130</v>
      </c>
      <c r="C19" s="23" t="s">
        <v>56</v>
      </c>
      <c r="D19" s="122"/>
      <c r="E19" s="122"/>
      <c r="F19" s="142">
        <v>523.566</v>
      </c>
      <c r="G19" s="142">
        <v>518.607</v>
      </c>
      <c r="H19" s="142">
        <v>595.602</v>
      </c>
      <c r="I19" s="142">
        <v>521.4780000000001</v>
      </c>
      <c r="J19" s="142">
        <v>627.183</v>
      </c>
      <c r="K19" s="142">
        <v>708.876</v>
      </c>
      <c r="L19" s="142">
        <v>689.1183000000001</v>
      </c>
      <c r="M19" s="142">
        <v>666.4374</v>
      </c>
      <c r="N19" s="142">
        <v>642.4776</v>
      </c>
      <c r="O19" s="142">
        <v>650.8557</v>
      </c>
      <c r="P19" s="142">
        <v>649.89</v>
      </c>
      <c r="Q19" s="142">
        <v>665.0541</v>
      </c>
    </row>
    <row r="20" spans="1:17" ht="69.75" customHeight="1" thickBot="1">
      <c r="A20" s="46">
        <v>14</v>
      </c>
      <c r="B20" s="56" t="s">
        <v>213</v>
      </c>
      <c r="C20" s="61" t="s">
        <v>2</v>
      </c>
      <c r="D20" s="122"/>
      <c r="E20" s="122"/>
      <c r="F20" s="142">
        <f>F19*100/F9</f>
        <v>24.50429490959075</v>
      </c>
      <c r="G20" s="142">
        <f aca="true" t="shared" si="5" ref="G20:Q20">G19*100/G9</f>
        <v>23.681186612579236</v>
      </c>
      <c r="H20" s="142">
        <f t="shared" si="5"/>
        <v>29.73687711487104</v>
      </c>
      <c r="I20" s="142">
        <f t="shared" si="5"/>
        <v>24.576988728655223</v>
      </c>
      <c r="J20" s="142">
        <f t="shared" si="5"/>
        <v>26.861779135851783</v>
      </c>
      <c r="K20" s="142">
        <f t="shared" si="5"/>
        <v>26.41049918367975</v>
      </c>
      <c r="L20" s="142">
        <f t="shared" si="5"/>
        <v>25.322812107011423</v>
      </c>
      <c r="M20" s="142">
        <f t="shared" si="5"/>
        <v>21.87173943825299</v>
      </c>
      <c r="N20" s="142">
        <f t="shared" si="5"/>
        <v>19.797350558322265</v>
      </c>
      <c r="O20" s="142">
        <f t="shared" si="5"/>
        <v>23.281400899024764</v>
      </c>
      <c r="P20" s="142">
        <f t="shared" si="5"/>
        <v>23.37122920359245</v>
      </c>
      <c r="Q20" s="142">
        <f t="shared" si="5"/>
        <v>21.97518534908354</v>
      </c>
    </row>
    <row r="21" spans="1:17" ht="63.75" thickBot="1">
      <c r="A21" s="135">
        <v>14.1</v>
      </c>
      <c r="B21" s="134" t="s">
        <v>214</v>
      </c>
      <c r="C21" s="136" t="s">
        <v>2</v>
      </c>
      <c r="D21" s="133"/>
      <c r="E21" s="133"/>
      <c r="F21" s="322">
        <f>F19*100/F10</f>
        <v>24.056180155119037</v>
      </c>
      <c r="G21" s="322">
        <f aca="true" t="shared" si="6" ref="G21:Q21">G19*100/G10</f>
        <v>23.341394786725548</v>
      </c>
      <c r="H21" s="322">
        <f t="shared" si="6"/>
        <v>29.26862172577623</v>
      </c>
      <c r="I21" s="322">
        <f t="shared" si="6"/>
        <v>24.252019759355996</v>
      </c>
      <c r="J21" s="322">
        <f t="shared" si="6"/>
        <v>26.137050966532385</v>
      </c>
      <c r="K21" s="322">
        <f t="shared" si="6"/>
        <v>25.654032423513634</v>
      </c>
      <c r="L21" s="322">
        <f t="shared" si="6"/>
        <v>25.006237628896905</v>
      </c>
      <c r="M21" s="322">
        <f t="shared" si="6"/>
        <v>21.84036325931469</v>
      </c>
      <c r="N21" s="322">
        <f t="shared" si="6"/>
        <v>19.786024994323988</v>
      </c>
      <c r="O21" s="322">
        <f t="shared" si="6"/>
        <v>23.249288049283017</v>
      </c>
      <c r="P21" s="322">
        <f t="shared" si="6"/>
        <v>22.796625623889184</v>
      </c>
      <c r="Q21" s="322">
        <f t="shared" si="6"/>
        <v>21.31984794643543</v>
      </c>
    </row>
    <row r="22" spans="1:17" ht="32.25" thickBot="1">
      <c r="A22" s="46">
        <v>15</v>
      </c>
      <c r="B22" s="52" t="s">
        <v>162</v>
      </c>
      <c r="C22" s="61" t="s">
        <v>56</v>
      </c>
      <c r="D22" s="122"/>
      <c r="E22" s="122"/>
      <c r="F22" s="142">
        <v>108.446</v>
      </c>
      <c r="G22" s="142">
        <v>83.24799999999999</v>
      </c>
      <c r="H22" s="142">
        <v>142.588</v>
      </c>
      <c r="I22" s="142">
        <v>170.452</v>
      </c>
      <c r="J22" s="142">
        <v>173.118</v>
      </c>
      <c r="K22" s="142">
        <v>152.47799999999998</v>
      </c>
      <c r="L22" s="142">
        <v>156.7522</v>
      </c>
      <c r="M22" s="142">
        <v>159.315</v>
      </c>
      <c r="N22" s="142">
        <v>154.542</v>
      </c>
      <c r="O22" s="142">
        <v>173.6684</v>
      </c>
      <c r="P22" s="142">
        <v>219.82459999999998</v>
      </c>
      <c r="Q22" s="142">
        <v>214.02819999999997</v>
      </c>
    </row>
    <row r="23" spans="1:17" ht="63.75" thickBot="1">
      <c r="A23" s="46">
        <v>16</v>
      </c>
      <c r="B23" s="56" t="s">
        <v>215</v>
      </c>
      <c r="C23" s="61" t="s">
        <v>2</v>
      </c>
      <c r="D23" s="122"/>
      <c r="E23" s="122"/>
      <c r="F23" s="142">
        <f>F22*100/F9</f>
        <v>5.075564046873705</v>
      </c>
      <c r="G23" s="142">
        <f aca="true" t="shared" si="7" ref="G23:Q23">G22*100/G9</f>
        <v>3.8013590698235777</v>
      </c>
      <c r="H23" s="142">
        <f t="shared" si="7"/>
        <v>7.119052377351371</v>
      </c>
      <c r="I23" s="142">
        <f t="shared" si="7"/>
        <v>8.0333146993291</v>
      </c>
      <c r="J23" s="142">
        <f t="shared" si="7"/>
        <v>7.41451455227643</v>
      </c>
      <c r="K23" s="142">
        <f t="shared" si="7"/>
        <v>5.680852637879009</v>
      </c>
      <c r="L23" s="142">
        <f t="shared" si="7"/>
        <v>5.76012349107646</v>
      </c>
      <c r="M23" s="142">
        <f t="shared" si="7"/>
        <v>5.228542348621603</v>
      </c>
      <c r="N23" s="142">
        <f t="shared" si="7"/>
        <v>4.762068202820207</v>
      </c>
      <c r="O23" s="142">
        <f t="shared" si="7"/>
        <v>6.212196718707684</v>
      </c>
      <c r="P23" s="142">
        <f t="shared" si="7"/>
        <v>7.9052933745526595</v>
      </c>
      <c r="Q23" s="142">
        <f t="shared" si="7"/>
        <v>7.072070324700984</v>
      </c>
    </row>
    <row r="24" spans="1:17" ht="63.75" thickBot="1">
      <c r="A24" s="135">
        <v>16.1</v>
      </c>
      <c r="B24" s="134" t="s">
        <v>216</v>
      </c>
      <c r="C24" s="136" t="s">
        <v>2</v>
      </c>
      <c r="D24" s="133"/>
      <c r="E24" s="133"/>
      <c r="F24" s="322">
        <f>F22*100/F10</f>
        <v>4.982746230851581</v>
      </c>
      <c r="G24" s="322">
        <f aca="true" t="shared" si="8" ref="G24:Q24">G22*100/G10</f>
        <v>3.7468148968396653</v>
      </c>
      <c r="H24" s="322">
        <f t="shared" si="8"/>
        <v>7.006951344412848</v>
      </c>
      <c r="I24" s="322">
        <f t="shared" si="8"/>
        <v>7.927094282063189</v>
      </c>
      <c r="J24" s="322">
        <f t="shared" si="8"/>
        <v>7.214471676088404</v>
      </c>
      <c r="K24" s="322">
        <f t="shared" si="8"/>
        <v>5.5181379477828445</v>
      </c>
      <c r="L24" s="322">
        <f t="shared" si="8"/>
        <v>5.688113001863936</v>
      </c>
      <c r="M24" s="322">
        <f t="shared" si="8"/>
        <v>5.221041725235888</v>
      </c>
      <c r="N24" s="322">
        <f t="shared" si="8"/>
        <v>4.7593439439333265</v>
      </c>
      <c r="O24" s="322">
        <f t="shared" si="8"/>
        <v>6.203628018711526</v>
      </c>
      <c r="P24" s="322">
        <f t="shared" si="8"/>
        <v>7.710934325995461</v>
      </c>
      <c r="Q24" s="322">
        <f t="shared" si="8"/>
        <v>6.86116915939511</v>
      </c>
    </row>
    <row r="25" spans="1:17" ht="32.25" thickBot="1">
      <c r="A25" s="46">
        <v>17</v>
      </c>
      <c r="B25" s="52" t="s">
        <v>154</v>
      </c>
      <c r="C25" s="61" t="s">
        <v>56</v>
      </c>
      <c r="D25" s="24"/>
      <c r="E25" s="24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</row>
    <row r="26" spans="1:17" ht="63.75" thickBot="1">
      <c r="A26" s="46">
        <v>18</v>
      </c>
      <c r="B26" s="56" t="s">
        <v>131</v>
      </c>
      <c r="C26" s="61" t="s">
        <v>2</v>
      </c>
      <c r="D26" s="24"/>
      <c r="E26" s="24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</row>
    <row r="27" spans="1:17" ht="48" thickBot="1">
      <c r="A27" s="46">
        <v>19</v>
      </c>
      <c r="B27" s="56" t="s">
        <v>132</v>
      </c>
      <c r="C27" s="23" t="s">
        <v>56</v>
      </c>
      <c r="D27" s="24"/>
      <c r="E27" s="24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</row>
    <row r="28" spans="1:17" ht="78.75">
      <c r="A28" s="127">
        <v>20</v>
      </c>
      <c r="B28" s="121" t="s">
        <v>133</v>
      </c>
      <c r="C28" s="128" t="s">
        <v>2</v>
      </c>
      <c r="D28" s="129"/>
      <c r="E28" s="129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</row>
    <row r="29" spans="1:17" ht="15.75">
      <c r="A29" s="130"/>
      <c r="B29" s="325" t="s">
        <v>187</v>
      </c>
      <c r="C29" s="137" t="s">
        <v>188</v>
      </c>
      <c r="D29" s="137"/>
      <c r="E29" s="137"/>
      <c r="F29" s="139">
        <v>462.8</v>
      </c>
      <c r="G29" s="139">
        <v>368.1</v>
      </c>
      <c r="H29" s="139">
        <v>378.2</v>
      </c>
      <c r="I29" s="139">
        <v>51.1</v>
      </c>
      <c r="J29" s="139">
        <v>670.6</v>
      </c>
      <c r="K29" s="139">
        <v>780</v>
      </c>
      <c r="L29" s="139">
        <v>6336.1</v>
      </c>
      <c r="M29" s="139">
        <v>-77.8</v>
      </c>
      <c r="N29" s="139">
        <v>23.7</v>
      </c>
      <c r="O29" s="139">
        <v>44.9</v>
      </c>
      <c r="P29" s="139">
        <v>815</v>
      </c>
      <c r="Q29" s="139">
        <v>1081.7</v>
      </c>
    </row>
    <row r="30" spans="1:17" ht="15.75">
      <c r="A30" s="130"/>
      <c r="B30" s="326"/>
      <c r="C30" s="137" t="s">
        <v>189</v>
      </c>
      <c r="D30" s="137"/>
      <c r="E30" s="137"/>
      <c r="F30" s="139">
        <f>F29*0.086</f>
        <v>39.800799999999995</v>
      </c>
      <c r="G30" s="139">
        <f aca="true" t="shared" si="9" ref="G30:Q30">G29*0.086</f>
        <v>31.6566</v>
      </c>
      <c r="H30" s="139">
        <f t="shared" si="9"/>
        <v>32.5252</v>
      </c>
      <c r="I30" s="139">
        <f t="shared" si="9"/>
        <v>4.3946</v>
      </c>
      <c r="J30" s="139">
        <f t="shared" si="9"/>
        <v>57.6716</v>
      </c>
      <c r="K30" s="139">
        <f t="shared" si="9"/>
        <v>67.08</v>
      </c>
      <c r="L30" s="139">
        <f t="shared" si="9"/>
        <v>544.9046</v>
      </c>
      <c r="M30" s="139">
        <f t="shared" si="9"/>
        <v>-6.690799999999999</v>
      </c>
      <c r="N30" s="139">
        <f t="shared" si="9"/>
        <v>2.0382</v>
      </c>
      <c r="O30" s="139">
        <f t="shared" si="9"/>
        <v>3.8613999999999997</v>
      </c>
      <c r="P30" s="139">
        <f t="shared" si="9"/>
        <v>70.08999999999999</v>
      </c>
      <c r="Q30" s="139">
        <f t="shared" si="9"/>
        <v>93.0262</v>
      </c>
    </row>
    <row r="31" spans="1:17" ht="15.75">
      <c r="A31" s="131"/>
      <c r="B31" s="327"/>
      <c r="C31" s="137" t="s">
        <v>2</v>
      </c>
      <c r="D31" s="138"/>
      <c r="E31" s="137"/>
      <c r="F31" s="139">
        <f>F30*100/F9</f>
        <v>1.8627843306051945</v>
      </c>
      <c r="G31" s="139">
        <f aca="true" t="shared" si="10" ref="G31:Q31">G30*100/G9</f>
        <v>1.4455374727294001</v>
      </c>
      <c r="H31" s="139">
        <f t="shared" si="10"/>
        <v>1.6238996436153732</v>
      </c>
      <c r="I31" s="139">
        <f t="shared" si="10"/>
        <v>0.20711522761640613</v>
      </c>
      <c r="J31" s="139">
        <f t="shared" si="10"/>
        <v>2.470031524469237</v>
      </c>
      <c r="K31" s="139">
        <f t="shared" si="10"/>
        <v>2.4991906697944883</v>
      </c>
      <c r="L31" s="139">
        <f t="shared" si="10"/>
        <v>20.023436907779423</v>
      </c>
      <c r="M31" s="139">
        <f t="shared" si="10"/>
        <v>-0.2195846665170098</v>
      </c>
      <c r="N31" s="139">
        <f t="shared" si="10"/>
        <v>0.06280524007058369</v>
      </c>
      <c r="O31" s="139">
        <f t="shared" si="10"/>
        <v>0.1381240134049594</v>
      </c>
      <c r="P31" s="139">
        <f t="shared" si="10"/>
        <v>2.5205641799070526</v>
      </c>
      <c r="Q31" s="139">
        <f t="shared" si="10"/>
        <v>3.073837131927937</v>
      </c>
    </row>
    <row r="32" spans="1:17" ht="15.75">
      <c r="A32" s="69"/>
      <c r="B32" s="146"/>
      <c r="C32" s="141"/>
      <c r="D32" s="141"/>
      <c r="E32" s="141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</row>
    <row r="33" spans="1:17" ht="15.75">
      <c r="A33" s="69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</row>
    <row r="34" spans="1:17" ht="15.75">
      <c r="A34" s="65"/>
      <c r="B34" s="305" t="s">
        <v>54</v>
      </c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</row>
    <row r="35" spans="1:17" ht="15.75">
      <c r="A35" s="65"/>
      <c r="B35" s="305" t="s">
        <v>155</v>
      </c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</row>
    <row r="36" spans="1:17" ht="21.75" customHeight="1">
      <c r="A36" s="65"/>
      <c r="B36" s="311" t="s">
        <v>156</v>
      </c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</row>
    <row r="37" spans="1:17" ht="37.5" customHeight="1">
      <c r="A37" s="65"/>
      <c r="B37" s="306" t="s">
        <v>159</v>
      </c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</row>
    <row r="38" spans="1:17" ht="36" customHeight="1">
      <c r="A38" s="65"/>
      <c r="B38" s="308" t="s">
        <v>157</v>
      </c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</row>
    <row r="39" spans="1:17" ht="30" customHeight="1">
      <c r="A39" s="65"/>
      <c r="B39" s="312" t="s">
        <v>158</v>
      </c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</row>
    <row r="40" spans="1:17" ht="33" customHeight="1">
      <c r="A40" s="66"/>
      <c r="B40" s="310" t="s">
        <v>51</v>
      </c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</row>
    <row r="41" spans="1:17" ht="30" customHeight="1">
      <c r="A41" s="67"/>
      <c r="B41" s="310" t="s">
        <v>58</v>
      </c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</row>
    <row r="42" spans="1:17" ht="15.75">
      <c r="A42" s="68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</row>
    <row r="43" ht="15.75">
      <c r="B43" s="10"/>
    </row>
    <row r="44" ht="15.75">
      <c r="B44" s="10"/>
    </row>
    <row r="45" ht="15.75">
      <c r="B45" s="10"/>
    </row>
    <row r="46" ht="15.75">
      <c r="B46" s="10"/>
    </row>
    <row r="47" ht="15.75">
      <c r="B47" s="10"/>
    </row>
    <row r="48" ht="15.75">
      <c r="B48" s="10"/>
    </row>
    <row r="49" ht="15.75">
      <c r="B49" s="10"/>
    </row>
    <row r="50" ht="15.75">
      <c r="B50" s="10"/>
    </row>
    <row r="51" ht="15.75">
      <c r="B51" s="10"/>
    </row>
    <row r="52" ht="15.75">
      <c r="B52" s="10"/>
    </row>
    <row r="53" ht="15.75">
      <c r="B53" s="10"/>
    </row>
    <row r="54" ht="15.75">
      <c r="B54" s="10"/>
    </row>
    <row r="55" ht="15.75">
      <c r="B55" s="10"/>
    </row>
    <row r="56" ht="15.75">
      <c r="B56" s="10"/>
    </row>
    <row r="57" ht="15.75">
      <c r="B57" s="10"/>
    </row>
    <row r="58" ht="15.75">
      <c r="B58" s="10"/>
    </row>
    <row r="59" ht="15.75">
      <c r="B59" s="10"/>
    </row>
    <row r="60" ht="15.75">
      <c r="B60" s="10"/>
    </row>
    <row r="61" ht="15.75">
      <c r="B61" s="10"/>
    </row>
    <row r="62" ht="15.75">
      <c r="B62" s="10"/>
    </row>
    <row r="63" ht="15.75">
      <c r="B63" s="10"/>
    </row>
    <row r="64" ht="15.75">
      <c r="B64" s="10"/>
    </row>
    <row r="65" ht="15.75">
      <c r="B65" s="10"/>
    </row>
    <row r="66" ht="15.75">
      <c r="B66" s="10"/>
    </row>
  </sheetData>
  <sheetProtection/>
  <mergeCells count="12">
    <mergeCell ref="B39:Q39"/>
    <mergeCell ref="B40:Q40"/>
    <mergeCell ref="B33:Q33"/>
    <mergeCell ref="B35:Q35"/>
    <mergeCell ref="B37:Q37"/>
    <mergeCell ref="B1:Q1"/>
    <mergeCell ref="B29:B31"/>
    <mergeCell ref="B42:Q42"/>
    <mergeCell ref="B38:Q38"/>
    <mergeCell ref="B34:Q34"/>
    <mergeCell ref="B41:Q41"/>
    <mergeCell ref="B36:Q3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8"/>
  <sheetViews>
    <sheetView zoomScale="75" zoomScaleNormal="75" zoomScalePageLayoutView="0" workbookViewId="0" topLeftCell="A1">
      <selection activeCell="B54" sqref="B54:Q54"/>
    </sheetView>
  </sheetViews>
  <sheetFormatPr defaultColWidth="9.140625" defaultRowHeight="15"/>
  <cols>
    <col min="1" max="1" width="5.7109375" style="8" customWidth="1"/>
    <col min="2" max="2" width="30.57421875" style="8" customWidth="1"/>
    <col min="3" max="3" width="11.7109375" style="8" customWidth="1"/>
    <col min="4" max="10" width="9.140625" style="8" customWidth="1"/>
    <col min="11" max="11" width="9.57421875" style="8" customWidth="1"/>
    <col min="12" max="16384" width="9.140625" style="8" customWidth="1"/>
  </cols>
  <sheetData>
    <row r="1" spans="2:17" ht="39.75" customHeight="1">
      <c r="B1" s="313" t="s">
        <v>236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</row>
    <row r="2" ht="15.75" thickBot="1">
      <c r="B2" s="12"/>
    </row>
    <row r="3" spans="1:17" s="9" customFormat="1" ht="16.5" thickBot="1">
      <c r="A3" s="41"/>
      <c r="B3" s="26"/>
      <c r="C3" s="29" t="s">
        <v>48</v>
      </c>
      <c r="D3" s="29">
        <v>1990</v>
      </c>
      <c r="E3" s="29">
        <v>1995</v>
      </c>
      <c r="F3" s="29">
        <v>2000</v>
      </c>
      <c r="G3" s="29">
        <v>2001</v>
      </c>
      <c r="H3" s="29">
        <v>2002</v>
      </c>
      <c r="I3" s="29">
        <v>2003</v>
      </c>
      <c r="J3" s="29">
        <v>2004</v>
      </c>
      <c r="K3" s="29">
        <v>2005</v>
      </c>
      <c r="L3" s="29">
        <v>2006</v>
      </c>
      <c r="M3" s="29">
        <v>2007</v>
      </c>
      <c r="N3" s="29">
        <v>2008</v>
      </c>
      <c r="O3" s="29">
        <v>2009</v>
      </c>
      <c r="P3" s="29">
        <v>2010</v>
      </c>
      <c r="Q3" s="29">
        <v>2011</v>
      </c>
    </row>
    <row r="4" spans="1:17" s="9" customFormat="1" ht="16.5" thickBot="1">
      <c r="A4" s="42"/>
      <c r="B4" s="314" t="s">
        <v>61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8"/>
    </row>
    <row r="5" spans="1:17" s="9" customFormat="1" ht="16.5" thickBot="1">
      <c r="A5" s="37">
        <v>1</v>
      </c>
      <c r="B5" s="62" t="s">
        <v>86</v>
      </c>
      <c r="C5" s="24" t="s">
        <v>60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9" customFormat="1" ht="32.25" thickBot="1">
      <c r="A6" s="37">
        <v>2</v>
      </c>
      <c r="B6" s="62" t="s">
        <v>134</v>
      </c>
      <c r="C6" s="24" t="s">
        <v>60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s="9" customFormat="1" ht="63.75" thickBot="1">
      <c r="A7" s="37">
        <v>3</v>
      </c>
      <c r="B7" s="62" t="s">
        <v>217</v>
      </c>
      <c r="C7" s="24" t="s">
        <v>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s="9" customFormat="1" ht="32.25" thickBot="1">
      <c r="A8" s="37">
        <v>4</v>
      </c>
      <c r="B8" s="52" t="s">
        <v>135</v>
      </c>
      <c r="C8" s="24" t="s">
        <v>60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9" customFormat="1" ht="63.75" thickBot="1">
      <c r="A9" s="37">
        <v>5</v>
      </c>
      <c r="B9" s="52" t="s">
        <v>218</v>
      </c>
      <c r="C9" s="24" t="s">
        <v>2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9" s="9" customFormat="1" ht="33" thickBot="1" thickTop="1">
      <c r="A10" s="37">
        <v>6</v>
      </c>
      <c r="B10" s="52" t="s">
        <v>87</v>
      </c>
      <c r="C10" s="24" t="s">
        <v>60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S10" s="166"/>
    </row>
    <row r="11" spans="1:17" s="9" customFormat="1" ht="63.75" thickBot="1">
      <c r="A11" s="37">
        <v>7</v>
      </c>
      <c r="B11" s="52" t="s">
        <v>219</v>
      </c>
      <c r="C11" s="24" t="s">
        <v>2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s="9" customFormat="1" ht="32.25" thickBot="1">
      <c r="A12" s="37">
        <v>8</v>
      </c>
      <c r="B12" s="52" t="s">
        <v>136</v>
      </c>
      <c r="C12" s="24" t="s">
        <v>60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s="9" customFormat="1" ht="63.75" thickBot="1">
      <c r="A13" s="37">
        <v>9</v>
      </c>
      <c r="B13" s="52" t="s">
        <v>220</v>
      </c>
      <c r="C13" s="24" t="s">
        <v>2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s="9" customFormat="1" ht="16.5" thickBot="1">
      <c r="A14" s="37">
        <v>10</v>
      </c>
      <c r="B14" s="314" t="s">
        <v>62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8"/>
    </row>
    <row r="15" spans="1:17" s="9" customFormat="1" ht="16.5" thickBot="1">
      <c r="A15" s="37">
        <v>11</v>
      </c>
      <c r="B15" s="30" t="s">
        <v>59</v>
      </c>
      <c r="C15" s="24" t="s">
        <v>60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s="9" customFormat="1" ht="32.25" thickBot="1">
      <c r="A16" s="37">
        <v>12</v>
      </c>
      <c r="B16" s="62" t="s">
        <v>134</v>
      </c>
      <c r="C16" s="24" t="s">
        <v>60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s="9" customFormat="1" ht="63.75" thickBot="1">
      <c r="A17" s="37">
        <v>13</v>
      </c>
      <c r="B17" s="62" t="s">
        <v>221</v>
      </c>
      <c r="C17" s="24" t="s">
        <v>2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s="9" customFormat="1" ht="32.25" thickBot="1">
      <c r="A18" s="37">
        <v>14</v>
      </c>
      <c r="B18" s="52" t="s">
        <v>135</v>
      </c>
      <c r="C18" s="24" t="s">
        <v>60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s="9" customFormat="1" ht="63.75" thickBot="1">
      <c r="A19" s="37">
        <v>15</v>
      </c>
      <c r="B19" s="52" t="s">
        <v>222</v>
      </c>
      <c r="C19" s="24" t="s">
        <v>2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s="9" customFormat="1" ht="32.25" thickBot="1">
      <c r="A20" s="37">
        <v>16</v>
      </c>
      <c r="B20" s="52" t="s">
        <v>87</v>
      </c>
      <c r="C20" s="24" t="s">
        <v>60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s="9" customFormat="1" ht="63.75" thickBot="1">
      <c r="A21" s="40">
        <v>17</v>
      </c>
      <c r="B21" s="52" t="s">
        <v>223</v>
      </c>
      <c r="C21" s="24" t="s">
        <v>2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s="9" customFormat="1" ht="32.25" thickBot="1">
      <c r="A22" s="37">
        <v>18</v>
      </c>
      <c r="B22" s="52" t="s">
        <v>136</v>
      </c>
      <c r="C22" s="24" t="s">
        <v>60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s="9" customFormat="1" ht="63.75" thickBot="1">
      <c r="A23" s="37">
        <v>19</v>
      </c>
      <c r="B23" s="52" t="s">
        <v>224</v>
      </c>
      <c r="C23" s="24" t="s">
        <v>2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7" s="9" customFormat="1" ht="16.5" thickBot="1">
      <c r="A24" s="37">
        <v>22</v>
      </c>
      <c r="B24" s="314" t="s">
        <v>63</v>
      </c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6"/>
    </row>
    <row r="25" spans="1:17" s="9" customFormat="1" ht="16.5" thickBot="1">
      <c r="A25" s="37">
        <v>23</v>
      </c>
      <c r="B25" s="62" t="s">
        <v>59</v>
      </c>
      <c r="C25" s="24" t="s">
        <v>60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s="9" customFormat="1" ht="32.25" thickBot="1">
      <c r="A26" s="37">
        <v>24</v>
      </c>
      <c r="B26" s="62" t="s">
        <v>134</v>
      </c>
      <c r="C26" s="24" t="s">
        <v>60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s="9" customFormat="1" ht="63.75" thickBot="1">
      <c r="A27" s="37">
        <v>25</v>
      </c>
      <c r="B27" s="62" t="s">
        <v>225</v>
      </c>
      <c r="C27" s="24" t="s">
        <v>2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s="9" customFormat="1" ht="32.25" thickBot="1">
      <c r="A28" s="40">
        <v>26</v>
      </c>
      <c r="B28" s="52" t="s">
        <v>135</v>
      </c>
      <c r="C28" s="24" t="s">
        <v>60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s="9" customFormat="1" ht="63.75" thickBot="1">
      <c r="A29" s="40">
        <v>27</v>
      </c>
      <c r="B29" s="52" t="s">
        <v>226</v>
      </c>
      <c r="C29" s="24" t="s">
        <v>2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s="9" customFormat="1" ht="32.25" thickBot="1">
      <c r="A30" s="40">
        <v>28</v>
      </c>
      <c r="B30" s="52" t="s">
        <v>87</v>
      </c>
      <c r="C30" s="24" t="s">
        <v>60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s="9" customFormat="1" ht="63.75" thickBot="1">
      <c r="A31" s="40">
        <v>29</v>
      </c>
      <c r="B31" s="52" t="s">
        <v>227</v>
      </c>
      <c r="C31" s="24" t="s">
        <v>2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s="9" customFormat="1" ht="32.25" thickBot="1">
      <c r="A32" s="40">
        <v>30</v>
      </c>
      <c r="B32" s="52" t="s">
        <v>136</v>
      </c>
      <c r="C32" s="24" t="s">
        <v>60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s="9" customFormat="1" ht="48" thickBot="1">
      <c r="A33" s="40">
        <v>31</v>
      </c>
      <c r="B33" s="52" t="s">
        <v>146</v>
      </c>
      <c r="C33" s="24" t="s">
        <v>2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s="9" customFormat="1" ht="16.5" thickBot="1">
      <c r="A34" s="26">
        <v>32</v>
      </c>
      <c r="B34" s="220" t="s">
        <v>64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8"/>
    </row>
    <row r="35" spans="1:17" s="9" customFormat="1" ht="16.5" thickBot="1">
      <c r="A35" s="37">
        <v>33</v>
      </c>
      <c r="B35" s="62" t="s">
        <v>59</v>
      </c>
      <c r="C35" s="24" t="s">
        <v>60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s="9" customFormat="1" ht="32.25" thickBot="1">
      <c r="A36" s="37">
        <v>34</v>
      </c>
      <c r="B36" s="62" t="s">
        <v>134</v>
      </c>
      <c r="C36" s="24" t="s">
        <v>60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s="9" customFormat="1" ht="63.75" thickBot="1">
      <c r="A37" s="37">
        <v>35</v>
      </c>
      <c r="B37" s="62" t="s">
        <v>228</v>
      </c>
      <c r="C37" s="24" t="s">
        <v>2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s="9" customFormat="1" ht="32.25" thickBot="1">
      <c r="A38" s="40">
        <v>36</v>
      </c>
      <c r="B38" s="52" t="s">
        <v>135</v>
      </c>
      <c r="C38" s="24" t="s">
        <v>60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s="9" customFormat="1" ht="63.75" thickBot="1">
      <c r="A39" s="40">
        <v>37</v>
      </c>
      <c r="B39" s="52" t="s">
        <v>229</v>
      </c>
      <c r="C39" s="24" t="s">
        <v>2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s="9" customFormat="1" ht="32.25" thickBot="1">
      <c r="A40" s="40">
        <v>38</v>
      </c>
      <c r="B40" s="52" t="s">
        <v>87</v>
      </c>
      <c r="C40" s="24" t="s">
        <v>60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s="9" customFormat="1" ht="63.75" thickBot="1">
      <c r="A41" s="40">
        <v>39</v>
      </c>
      <c r="B41" s="52" t="s">
        <v>230</v>
      </c>
      <c r="C41" s="24" t="s">
        <v>2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s="9" customFormat="1" ht="32.25" thickBot="1">
      <c r="A42" s="40">
        <v>40</v>
      </c>
      <c r="B42" s="52" t="s">
        <v>136</v>
      </c>
      <c r="C42" s="24" t="s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s="9" customFormat="1" ht="63.75" thickBot="1">
      <c r="A43" s="40">
        <v>41</v>
      </c>
      <c r="B43" s="52" t="s">
        <v>231</v>
      </c>
      <c r="C43" s="24" t="s">
        <v>2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s="9" customFormat="1" ht="16.5" thickBot="1">
      <c r="A44" s="40">
        <v>42</v>
      </c>
      <c r="B44" s="314" t="s">
        <v>84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8"/>
    </row>
    <row r="45" spans="1:17" s="9" customFormat="1" ht="16.5" thickBot="1">
      <c r="A45" s="40">
        <v>43</v>
      </c>
      <c r="B45" s="30" t="s">
        <v>59</v>
      </c>
      <c r="C45" s="24" t="s">
        <v>60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s="9" customFormat="1" ht="32.25" thickBot="1">
      <c r="A46" s="37">
        <v>44</v>
      </c>
      <c r="B46" s="62" t="s">
        <v>134</v>
      </c>
      <c r="C46" s="24" t="s">
        <v>60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s="9" customFormat="1" ht="63.75" thickBot="1">
      <c r="A47" s="40">
        <v>45</v>
      </c>
      <c r="B47" s="62" t="s">
        <v>232</v>
      </c>
      <c r="C47" s="24" t="s">
        <v>2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s="9" customFormat="1" ht="32.25" thickBot="1">
      <c r="A48" s="40">
        <v>46</v>
      </c>
      <c r="B48" s="52" t="s">
        <v>135</v>
      </c>
      <c r="C48" s="24" t="s">
        <v>60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s="9" customFormat="1" ht="63.75" thickBot="1">
      <c r="A49" s="40">
        <v>47</v>
      </c>
      <c r="B49" s="52" t="s">
        <v>233</v>
      </c>
      <c r="C49" s="24" t="s">
        <v>2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s="9" customFormat="1" ht="32.25" thickBot="1">
      <c r="A50" s="40">
        <v>48</v>
      </c>
      <c r="B50" s="52" t="s">
        <v>87</v>
      </c>
      <c r="C50" s="24" t="s">
        <v>60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s="9" customFormat="1" ht="63.75" thickBot="1">
      <c r="A51" s="40">
        <v>49</v>
      </c>
      <c r="B51" s="52" t="s">
        <v>234</v>
      </c>
      <c r="C51" s="24" t="s">
        <v>2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s="9" customFormat="1" ht="32.25" thickBot="1">
      <c r="A52" s="40">
        <v>50</v>
      </c>
      <c r="B52" s="52" t="s">
        <v>136</v>
      </c>
      <c r="C52" s="24" t="s">
        <v>60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s="9" customFormat="1" ht="48" thickBot="1">
      <c r="A53" s="37">
        <v>51</v>
      </c>
      <c r="B53" s="51" t="s">
        <v>235</v>
      </c>
      <c r="C53" s="28" t="s">
        <v>2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s="9" customFormat="1" ht="22.5" customHeight="1">
      <c r="A54" s="35"/>
      <c r="B54" s="328" t="s">
        <v>237</v>
      </c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</row>
    <row r="55" spans="1:17" s="333" customFormat="1" ht="9.75" customHeight="1">
      <c r="A55" s="330"/>
      <c r="B55" s="331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</row>
    <row r="56" spans="1:17" s="9" customFormat="1" ht="20.25" customHeight="1">
      <c r="A56" s="35"/>
      <c r="B56" s="317" t="s">
        <v>50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</row>
    <row r="57" spans="1:17" s="9" customFormat="1" ht="46.5" customHeight="1">
      <c r="A57" s="35"/>
      <c r="B57" s="306" t="s">
        <v>166</v>
      </c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</row>
    <row r="58" spans="1:17" s="9" customFormat="1" ht="12.75" customHeight="1">
      <c r="A58" s="35"/>
      <c r="B58" s="75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1:17" s="9" customFormat="1" ht="21" customHeight="1">
      <c r="A59" s="35"/>
      <c r="B59" s="260" t="s">
        <v>49</v>
      </c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</row>
    <row r="60" spans="1:17" s="9" customFormat="1" ht="65.25" customHeight="1">
      <c r="A60" s="35"/>
      <c r="B60" s="259" t="s">
        <v>147</v>
      </c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</row>
    <row r="61" spans="1:17" s="9" customFormat="1" ht="50.25" customHeight="1">
      <c r="A61" s="35"/>
      <c r="B61" s="306" t="s">
        <v>137</v>
      </c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</row>
    <row r="62" spans="1:17" s="9" customFormat="1" ht="51.75" customHeight="1">
      <c r="A62" s="35"/>
      <c r="B62" s="306" t="s">
        <v>138</v>
      </c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</row>
    <row r="63" spans="1:17" s="9" customFormat="1" ht="61.5" customHeight="1">
      <c r="A63" s="35"/>
      <c r="B63" s="306" t="s">
        <v>139</v>
      </c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</row>
    <row r="64" spans="1:17" s="9" customFormat="1" ht="39.75" customHeight="1">
      <c r="A64" s="35"/>
      <c r="B64" s="306" t="s">
        <v>140</v>
      </c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</row>
    <row r="65" spans="1:17" s="9" customFormat="1" ht="11.25" customHeight="1">
      <c r="A65" s="35"/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</row>
    <row r="66" spans="2:17" ht="15" customHeight="1">
      <c r="B66" s="233" t="s">
        <v>51</v>
      </c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</row>
    <row r="67" spans="2:17" ht="33" customHeight="1">
      <c r="B67" s="228" t="s">
        <v>81</v>
      </c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</row>
    <row r="68" spans="2:17" ht="15.75">
      <c r="B68" s="229" t="s">
        <v>82</v>
      </c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</row>
    <row r="69" spans="2:17" ht="15.7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104" ht="15">
      <c r="B104" s="13"/>
    </row>
    <row r="105" ht="15">
      <c r="B105" s="13"/>
    </row>
    <row r="106" ht="15">
      <c r="B106" s="13"/>
    </row>
    <row r="107" ht="15">
      <c r="B107" s="13"/>
    </row>
    <row r="108" ht="15">
      <c r="B108" s="13"/>
    </row>
  </sheetData>
  <sheetProtection/>
  <mergeCells count="19">
    <mergeCell ref="B64:Q64"/>
    <mergeCell ref="B54:Q54"/>
    <mergeCell ref="B61:Q61"/>
    <mergeCell ref="B59:Q59"/>
    <mergeCell ref="B60:Q60"/>
    <mergeCell ref="B62:Q62"/>
    <mergeCell ref="B63:Q63"/>
    <mergeCell ref="B57:Q57"/>
    <mergeCell ref="B56:Q56"/>
    <mergeCell ref="B68:Q68"/>
    <mergeCell ref="B1:Q1"/>
    <mergeCell ref="B24:Q24"/>
    <mergeCell ref="B4:Q4"/>
    <mergeCell ref="B14:Q14"/>
    <mergeCell ref="B44:Q44"/>
    <mergeCell ref="B67:Q67"/>
    <mergeCell ref="B34:Q34"/>
    <mergeCell ref="B66:Q66"/>
    <mergeCell ref="B65:Q6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vardan.tserunyan</cp:lastModifiedBy>
  <cp:lastPrinted>2012-07-17T15:01:05Z</cp:lastPrinted>
  <dcterms:created xsi:type="dcterms:W3CDTF">2011-05-01T09:55:58Z</dcterms:created>
  <dcterms:modified xsi:type="dcterms:W3CDTF">2012-09-18T13:12:47Z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