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9320" windowHeight="11580" activeTab="1"/>
  </bookViews>
  <sheets>
    <sheet name="cover" sheetId="1" r:id="rId1"/>
    <sheet name="6ind" sheetId="2" r:id="rId2"/>
    <sheet name="t1" sheetId="3" r:id="rId3"/>
    <sheet name="t2" sheetId="4" r:id="rId4"/>
    <sheet name="t3" sheetId="5" r:id="rId5"/>
    <sheet name="t4" sheetId="6" r:id="rId6"/>
    <sheet name="t5" sheetId="7" r:id="rId7"/>
    <sheet name="t6" sheetId="8" r:id="rId8"/>
    <sheet name="List1" sheetId="9" r:id="rId9"/>
  </sheets>
  <definedNames>
    <definedName name="_ftn1" localSheetId="0">'cover'!$A$20</definedName>
    <definedName name="_ftnref1" localSheetId="0">'cover'!$A$19</definedName>
  </definedNames>
  <calcPr fullCalcOnLoad="1"/>
</workbook>
</file>

<file path=xl/comments1.xml><?xml version="1.0" encoding="utf-8"?>
<comments xmlns="http://schemas.openxmlformats.org/spreadsheetml/2006/main">
  <authors>
    <author>Vladislav</author>
  </authors>
  <commentList>
    <comment ref="A22" authorId="0">
      <text>
        <r>
          <rPr>
            <b/>
            <sz val="9"/>
            <rFont val="Tahoma"/>
            <family val="0"/>
          </rPr>
          <t>Vladislav:</t>
        </r>
        <r>
          <rPr>
            <sz val="9"/>
            <rFont val="Tahoma"/>
            <family val="0"/>
          </rPr>
          <t xml:space="preserve">
</t>
        </r>
      </text>
    </comment>
  </commentList>
</comments>
</file>

<file path=xl/sharedStrings.xml><?xml version="1.0" encoding="utf-8"?>
<sst xmlns="http://schemas.openxmlformats.org/spreadsheetml/2006/main" count="544" uniqueCount="349">
  <si>
    <t>UNITED NATIONS ECONOMIC COMMISSION FOR EUROPE</t>
  </si>
  <si>
    <t>COMMITTEE ON ENVIRONMENTAL POLICY</t>
  </si>
  <si>
    <t>CONFERENCE OF EUROPEAN STATISTICIANS</t>
  </si>
  <si>
    <t>Joint Intersectoral Task Force on Environmental Indicators</t>
  </si>
  <si>
    <t>NATIONAL REVIEW OF THE APPLICATION OF ENVIRONMENTAL INDICATORS</t>
  </si>
  <si>
    <t>Indicator</t>
  </si>
  <si>
    <t>B. Data quality assurance and control procedures for the production of the indicator</t>
  </si>
  <si>
    <t>….</t>
  </si>
  <si>
    <t>Question A.</t>
  </si>
  <si>
    <t>Effective inter-agency cooperation mechanisms to produce the indicator</t>
  </si>
  <si>
    <t>Question  B.</t>
  </si>
  <si>
    <t>Data quality assurance and control procedures for the production of the indicator</t>
  </si>
  <si>
    <t>Question  C.</t>
  </si>
  <si>
    <t>Please describe data quality assurance and control procedures for the production of the indicator. The description should cover problems met, solutions found and possible further steps envisaged or needed. References should be made to any international methodologies and guidelines that are followed to ensure data quality and control.</t>
  </si>
  <si>
    <t>The description of the indicators is available online at: www.unece.org/env/documents/2007/ece/ece.belgrade.conf.2007.inf.6.e.pdf.</t>
  </si>
  <si>
    <t>Unit</t>
  </si>
  <si>
    <t>%</t>
  </si>
  <si>
    <t>For assistance in filling in the following tables please contact vladislav.bizek@gmail.com.</t>
  </si>
  <si>
    <r>
      <t xml:space="preserve">EVALUATION OF FURTHER SIX INDICATORS FROM THE </t>
    </r>
    <r>
      <rPr>
        <b/>
        <i/>
        <sz val="14"/>
        <color indexed="8"/>
        <rFont val="Calibri"/>
        <family val="2"/>
      </rPr>
      <t>UNECE INDICATOR</t>
    </r>
    <r>
      <rPr>
        <b/>
        <sz val="14"/>
        <color indexed="8"/>
        <rFont val="Calibri"/>
        <family val="2"/>
      </rPr>
      <t xml:space="preserve"> </t>
    </r>
    <r>
      <rPr>
        <b/>
        <i/>
        <sz val="14"/>
        <color indexed="8"/>
        <rFont val="Calibri"/>
        <family val="2"/>
      </rPr>
      <t>GUIDELINES</t>
    </r>
  </si>
  <si>
    <t>Fifth session</t>
  </si>
  <si>
    <t>4-6 July 2012, Geneva</t>
  </si>
  <si>
    <t xml:space="preserve">Emissions of pollutants into the atmospheric air </t>
  </si>
  <si>
    <t xml:space="preserve">Greenhouse gas emissions </t>
  </si>
  <si>
    <t xml:space="preserve">Household water use per capita </t>
  </si>
  <si>
    <t>Water losses</t>
  </si>
  <si>
    <t>Land uptake</t>
  </si>
  <si>
    <t>Fertilizer consumption</t>
  </si>
  <si>
    <t>Sulphur dioxide</t>
  </si>
  <si>
    <t>1000 t/year</t>
  </si>
  <si>
    <t>Nitrogen oxides</t>
  </si>
  <si>
    <t>Hydrocarbons</t>
  </si>
  <si>
    <t>Carbon monoxide</t>
  </si>
  <si>
    <t>NMVOC</t>
  </si>
  <si>
    <t>PCB</t>
  </si>
  <si>
    <t>PM10</t>
  </si>
  <si>
    <t>PM2.5</t>
  </si>
  <si>
    <t>PAH</t>
  </si>
  <si>
    <t>t/year</t>
  </si>
  <si>
    <t>kg/year</t>
  </si>
  <si>
    <t>PCDD/F</t>
  </si>
  <si>
    <t>g/year</t>
  </si>
  <si>
    <t>Cadmium</t>
  </si>
  <si>
    <t>Other pollutants (specify)</t>
  </si>
  <si>
    <t>kg/capita</t>
  </si>
  <si>
    <t>Population</t>
  </si>
  <si>
    <t>million</t>
  </si>
  <si>
    <t>Country area</t>
  </si>
  <si>
    <r>
      <t>1000 km</t>
    </r>
    <r>
      <rPr>
        <vertAlign val="superscript"/>
        <sz val="12"/>
        <color indexed="8"/>
        <rFont val="Calibri"/>
        <family val="2"/>
      </rPr>
      <t>2</t>
    </r>
  </si>
  <si>
    <t>Carbon dioxide</t>
  </si>
  <si>
    <t>Mt/year</t>
  </si>
  <si>
    <t>Nitrous oxide</t>
  </si>
  <si>
    <t>Methane</t>
  </si>
  <si>
    <t>kt/year</t>
  </si>
  <si>
    <t>Land use, land use change, forestry (LULUCF)</t>
  </si>
  <si>
    <t>Energy-total</t>
  </si>
  <si>
    <t>of which - combustion in stationary sources</t>
  </si>
  <si>
    <t>of which - combustion in mobile sources</t>
  </si>
  <si>
    <t>of which - fugitive emissions</t>
  </si>
  <si>
    <t>Agriculture</t>
  </si>
  <si>
    <t>Waste</t>
  </si>
  <si>
    <t>Country population</t>
  </si>
  <si>
    <t>t CO2 eq/capita</t>
  </si>
  <si>
    <t>million cubic meters</t>
  </si>
  <si>
    <t xml:space="preserve">million  </t>
  </si>
  <si>
    <t>cubic meters per year</t>
  </si>
  <si>
    <t>Population connected to public water supply</t>
  </si>
  <si>
    <t>Total population</t>
  </si>
  <si>
    <t>Total water use (public water supply and self-supply)</t>
  </si>
  <si>
    <t>Water abstracted</t>
  </si>
  <si>
    <t>Water delivered to final users</t>
  </si>
  <si>
    <t>Agricultural land</t>
  </si>
  <si>
    <t>Consumption of phosphate fertilizers</t>
  </si>
  <si>
    <t>kg/hectare</t>
  </si>
  <si>
    <t>1000 t</t>
  </si>
  <si>
    <t>1000 t N</t>
  </si>
  <si>
    <t>1000 t P2O5</t>
  </si>
  <si>
    <t>1000 t K20</t>
  </si>
  <si>
    <t>Glossary</t>
  </si>
  <si>
    <t>PPP: Parity of purchasing power</t>
  </si>
  <si>
    <r>
      <t>SF</t>
    </r>
    <r>
      <rPr>
        <vertAlign val="subscript"/>
        <sz val="12"/>
        <color indexed="8"/>
        <rFont val="Calibri"/>
        <family val="2"/>
      </rPr>
      <t>6</t>
    </r>
  </si>
  <si>
    <t>http://unfccc.int/national_reports/annex_i_natcom/submitted_natcom/items/4903.php</t>
  </si>
  <si>
    <t xml:space="preserve">http://unfccc.int/national_reports/non-annex_i_natcom/items/2979.php   </t>
  </si>
  <si>
    <t>Detailed information on methodology for emission inventories can be found in 2006 IPCC Guidelines for National Greenhouse Gas Inventories at:</t>
  </si>
  <si>
    <t>http://www.ipcc-nggip.iges.or.jp/public/2006gl/index.html</t>
  </si>
  <si>
    <t xml:space="preserve">GWP for particular F-gases can be found at  http://unfccc.int/ghg_data/items/3825.php  </t>
  </si>
  <si>
    <t>F-gases: Hydrofluorocarbons (HFCs), perfluorocarbons (PFCs) and sulphur hexafluoride (SF6)</t>
  </si>
  <si>
    <t>HFCs (specify in note)</t>
  </si>
  <si>
    <t>Population not connected to public water supply (self-supply)</t>
  </si>
  <si>
    <t>Absolute values of emissions</t>
  </si>
  <si>
    <t>PAH: Polycyclic aromatic hydrocarbons</t>
  </si>
  <si>
    <t>VOC (NMVOC): Volatile organic compounds (Non-methane volatile organic compounds)</t>
  </si>
  <si>
    <t>Formula for calculation of aggregated emissions:</t>
  </si>
  <si>
    <t>Consumption of potash  fertilizers</t>
  </si>
  <si>
    <t>Consumption of nitrogen fertilizers</t>
  </si>
  <si>
    <t>Consumption of NP fertilizers</t>
  </si>
  <si>
    <t>1000 t of N and P2O5</t>
  </si>
  <si>
    <t>Consumption of PK fertilizers</t>
  </si>
  <si>
    <t>1000 t of  P2O5 and K2O</t>
  </si>
  <si>
    <t>Consumption of NK fertilizers</t>
  </si>
  <si>
    <t>1000 t of N and K2O</t>
  </si>
  <si>
    <t>Consumption of NPK fertilizers</t>
  </si>
  <si>
    <t>1000 t of N, P2O5 and K2O</t>
  </si>
  <si>
    <t>Lead</t>
  </si>
  <si>
    <t>PCB: Polychlorinated biphenyls</t>
  </si>
  <si>
    <t>PCDD/F: Polychlorinated dibenzodioxines/dibenzofurans</t>
  </si>
  <si>
    <t>PFCs (specify in note)</t>
  </si>
  <si>
    <t>Usage of the indicator and/or related data at national level and main information holders</t>
  </si>
  <si>
    <t>Absolute values of emissions of other pollutants</t>
  </si>
  <si>
    <r>
      <t>t/km</t>
    </r>
    <r>
      <rPr>
        <vertAlign val="superscript"/>
        <sz val="12"/>
        <color indexed="8"/>
        <rFont val="Calibri"/>
        <family val="2"/>
      </rPr>
      <t>2</t>
    </r>
  </si>
  <si>
    <t>t/km2</t>
  </si>
  <si>
    <t>Absolute values of emissions of the main pollutants</t>
  </si>
  <si>
    <t>Emissions of the main pollutants per area</t>
  </si>
  <si>
    <t>Emissions of the main pollutants per capita</t>
  </si>
  <si>
    <t>GDP Constant prices 2005 (PPP)</t>
  </si>
  <si>
    <t>Emissions of the main pollutants per unit of GDP</t>
  </si>
  <si>
    <t>GDP: Gross domestic product</t>
  </si>
  <si>
    <r>
      <t>V</t>
    </r>
    <r>
      <rPr>
        <b/>
        <sz val="12"/>
        <color indexed="8"/>
        <rFont val="Calibri"/>
        <family val="2"/>
      </rPr>
      <t xml:space="preserve">alues of GDP in PPP in constant prices of 2005  in International dollars can be found at http://data.worldbank.org/indicator/NY.GDP.MKTP.PP.KD </t>
    </r>
  </si>
  <si>
    <t>Mercury</t>
  </si>
  <si>
    <t>Aggregated emissions (CO2 eq) = emissions of CO2 (Mt) + 21 x emissions of CH4 (Mt) + 310 x emissions of  N20 (Mt)</t>
  </si>
  <si>
    <t xml:space="preserve">Values of GDP in PPP in constant prices of 2005  in International dollars can be found at http://data.worldbank.org/indicator/NY.GDP.MKTP.PP.KD </t>
  </si>
  <si>
    <t>In the case that the data on F-gases is not available, use the simplified formula:</t>
  </si>
  <si>
    <t>1000 km2</t>
  </si>
  <si>
    <t>1000 t/km2</t>
  </si>
  <si>
    <t>Agricultural land = arable land + land under permanent crops.</t>
  </si>
  <si>
    <t>Consumption of organic fertilizers</t>
  </si>
  <si>
    <t xml:space="preserve">A. Institutions responsible for the preparation of data to produce the indicator and effective  inter-agency cooperation mechanisms. </t>
  </si>
  <si>
    <t>Please describe responsible institutions and cooperation arrangements, if any, which have been established in your country to collect the necessary data for the indicator. These may involve statistical agencies, ministries of water management, agriculture, transport, interior, environment, economic development and energy,  hydro-meteorological services and agencies on geology, as appropriate. The description should cover problems met, solutions found and possible further steps envisaged or needed.</t>
  </si>
  <si>
    <t>Fugitive emissions: Emissions of GHG in the energy sector which are released without combustion.</t>
  </si>
  <si>
    <t>GWP: Global warming potential: A relative measure of how much heat a greenhouse gas traps in the atmosphere. It compares the amount of heat trapped by a certain mass of the gas in question to the amount of heat trapped by a similar mass of carbon dioxide. A GWP is calculated over a specific time interval, commonly 20, 100 or 500 years. GWP is expressed as a factor of carbon dioxide (whose GWP is standardized to 1).</t>
  </si>
  <si>
    <t>Total consumption of organic fertilizers</t>
  </si>
  <si>
    <t>million  hectares</t>
  </si>
  <si>
    <t>Consumption of mineral fertilizers</t>
  </si>
  <si>
    <t xml:space="preserve">   Specific emissions (without LULUCF)</t>
  </si>
  <si>
    <t>1000 t / year</t>
  </si>
  <si>
    <t>Ammonia</t>
  </si>
  <si>
    <t>D. Usage of the indicator and/or related data at national level and main information holders</t>
  </si>
  <si>
    <t>Question  D.</t>
  </si>
  <si>
    <t>C. Publication of the indicator in statistical compendia, state-of-the-environment reports and other periodical environmental publications</t>
  </si>
  <si>
    <t>Please present the evidence of the indicator publication in statistical compendia,  state-of-the-environment reports and other periodical environmental publications (titles, names of the publishing houses, cities and years of the publications, languages, number of copies published, Internet addresses, and whether time-series data was published on the indicator.</t>
  </si>
  <si>
    <t>Publication of the indicator in statistical compendia, state-of-the-environment reports and other periodical environmental publications</t>
  </si>
  <si>
    <t>of which from stationary sources</t>
  </si>
  <si>
    <t>of which from mobile sources</t>
  </si>
  <si>
    <t>of which from  mobile sources</t>
  </si>
  <si>
    <t>International dollars billion</t>
  </si>
  <si>
    <t>kg/1000 Int.dollars</t>
  </si>
  <si>
    <t>TSP: Total suspended particulate matter (emitted dust)</t>
  </si>
  <si>
    <t>:</t>
  </si>
  <si>
    <t>More information</t>
  </si>
  <si>
    <t>Notes</t>
  </si>
  <si>
    <t>International dollar: Monetary unit which is being used for calculation of GDP in PPP</t>
  </si>
  <si>
    <t xml:space="preserve">million </t>
  </si>
  <si>
    <t>billion internat. dollars</t>
  </si>
  <si>
    <t xml:space="preserve">GDP in constant prices 2005 Int.dollars (PPP) </t>
  </si>
  <si>
    <t>t CO2 eq /1000 Int.dollars</t>
  </si>
  <si>
    <t>English version: http://unfccc.int/resource/docs/2006/sbsta/eng/09.pdf</t>
  </si>
  <si>
    <t>Russian version: http://unfccc.int/resource/docs/2006/sbsta/rus/09r.pdf</t>
  </si>
  <si>
    <t>Self-supply: Water directly abstracted by a household for its own use</t>
  </si>
  <si>
    <t xml:space="preserve">Water related questionnaires as well as relevant definitions  developed by UNSD can be found at http://unstats.un.org/unsd/ENVIRONMENT/questionnaire2010.htm </t>
  </si>
  <si>
    <t xml:space="preserve">Definition </t>
  </si>
  <si>
    <r>
      <rPr>
        <b/>
        <sz val="11"/>
        <color indexed="8"/>
        <rFont val="Calibri"/>
        <family val="2"/>
      </rPr>
      <t>Note</t>
    </r>
    <r>
      <rPr>
        <b/>
        <sz val="11"/>
        <color indexed="8"/>
        <rFont val="Calibri"/>
        <family val="2"/>
      </rPr>
      <t>:</t>
    </r>
  </si>
  <si>
    <t>Information useful for the development of this indicator can be found in Indicators of Sustainable Development: Guidelines and methodologies - 3rd edition (UN 2007) at http://www.un.org/esa/sustdev/natlinfo/indicators/guidelines.pdf</t>
  </si>
  <si>
    <t>Consumption = Production + imports - exports - non fertilizer use</t>
  </si>
  <si>
    <t>Note</t>
  </si>
  <si>
    <t xml:space="preserve">Updated   detailed information on reporting emission inventories can be found in    the  Updated UNFCCC reporting guidelines on annual inventories following incorporation of the provisions of decision 14/CP.11  at                  </t>
  </si>
  <si>
    <t>Please present the way in which this indicator and or related data are being used by relevant institutions for their work (ministries, state agencies, universities and research institutions). Please specify the main holders of information (e.g. ministries, statistical agencies, specialized environmental agencies)</t>
  </si>
  <si>
    <t>Guidelines for Reporting Emission Data under the Convention on Long-range Transboundary Air Pollution (ECE/EB.AIR/97). Revision January 2009.  See http://www.ceip.at/fileadmin/inhalte/emep/reporting_2009/Rep_Guidelines_ECE_EB_AIR_97_e.pdf</t>
  </si>
  <si>
    <t xml:space="preserve">EMEP/EEA Air Pollutant Emission Inventory Guidebook 2009, EEA Technical report 9/2009. See http://www.eea.europa.eu/publications/emep-eea-emission-inventory-guidebook-2009  </t>
  </si>
  <si>
    <t xml:space="preserve">Industrial Processes </t>
  </si>
  <si>
    <t>Land use and forestry</t>
  </si>
  <si>
    <t>Solvent and Other Product use</t>
  </si>
  <si>
    <t xml:space="preserve">International dollar: Monetary unit which is being used for the  calculation of GDP in PPP. </t>
  </si>
  <si>
    <t xml:space="preserve">Detailed information on GHG emissions can be found in the National Communications of Belarus, the Russian Federation and Ukraine  at </t>
  </si>
  <si>
    <t>Detailed information on GHG emissions can be found in the National Communications for  other countries at</t>
  </si>
  <si>
    <r>
      <rPr>
        <b/>
        <sz val="12"/>
        <color indexed="8"/>
        <rFont val="Calibri"/>
        <family val="2"/>
      </rPr>
      <t xml:space="preserve">Aggregated emissions by sectors (in CO2 equivalents)                      </t>
    </r>
    <r>
      <rPr>
        <sz val="12"/>
        <color indexed="8"/>
        <rFont val="Calibri"/>
        <family val="2"/>
      </rPr>
      <t xml:space="preserve">                                                                                                                          </t>
    </r>
    <r>
      <rPr>
        <b/>
        <sz val="12"/>
        <color indexed="8"/>
        <rFont val="Calibri"/>
        <family val="2"/>
      </rPr>
      <t xml:space="preserve"> </t>
    </r>
  </si>
  <si>
    <t>Public water use (public water supply)</t>
  </si>
  <si>
    <t xml:space="preserve">Water  use by households  in the country </t>
  </si>
  <si>
    <t>Estimated water use by households per capita</t>
  </si>
  <si>
    <t>Self-supply water use (self supply)</t>
  </si>
  <si>
    <t>Public supply: Water delivered by the water supply industry (ISIC 36)</t>
  </si>
  <si>
    <t xml:space="preserve">from which - evaporation     </t>
  </si>
  <si>
    <t xml:space="preserve">from which - leakages   </t>
  </si>
  <si>
    <t>from which- meter errors</t>
  </si>
  <si>
    <t>from which - burst mains</t>
  </si>
  <si>
    <r>
      <rPr>
        <b/>
        <sz val="12"/>
        <color indexed="8"/>
        <rFont val="Calibri"/>
        <family val="2"/>
      </rPr>
      <t xml:space="preserve">Aggregated emissions (CO2 equivalents)                                      </t>
    </r>
    <r>
      <rPr>
        <sz val="12"/>
        <color indexed="8"/>
        <rFont val="Calibri"/>
        <family val="2"/>
      </rPr>
      <t xml:space="preserve">                   </t>
    </r>
    <r>
      <rPr>
        <sz val="12"/>
        <color indexed="10"/>
        <rFont val="Calibri"/>
        <family val="2"/>
      </rPr>
      <t>See formulas below in notes</t>
    </r>
  </si>
  <si>
    <r>
      <rPr>
        <b/>
        <sz val="12"/>
        <color indexed="8"/>
        <rFont val="Calibri"/>
        <family val="2"/>
      </rPr>
      <t xml:space="preserve">Aggregated emissions without LULUCF (CO2 equivalents)                  </t>
    </r>
    <r>
      <rPr>
        <sz val="12"/>
        <color indexed="10"/>
        <rFont val="Calibri"/>
        <family val="2"/>
      </rPr>
      <t>Row 7 - row 8</t>
    </r>
  </si>
  <si>
    <r>
      <t xml:space="preserve">of which from stationary sources                   </t>
    </r>
    <r>
      <rPr>
        <sz val="12"/>
        <color indexed="10"/>
        <rFont val="Calibri"/>
        <family val="2"/>
      </rPr>
      <t>100 x row 2 / row 1</t>
    </r>
  </si>
  <si>
    <r>
      <t xml:space="preserve">of which from mobile sources                              </t>
    </r>
    <r>
      <rPr>
        <sz val="12"/>
        <color indexed="10"/>
        <rFont val="Calibri"/>
        <family val="2"/>
      </rPr>
      <t>100 x row 4 / row 1</t>
    </r>
  </si>
  <si>
    <r>
      <t>of which from stationary sources</t>
    </r>
    <r>
      <rPr>
        <sz val="12"/>
        <color indexed="10"/>
        <rFont val="Calibri"/>
        <family val="2"/>
      </rPr>
      <t xml:space="preserve">            100 x row 7 / row 6                                       </t>
    </r>
  </si>
  <si>
    <r>
      <t xml:space="preserve">of which from mobile sources                 </t>
    </r>
    <r>
      <rPr>
        <sz val="12"/>
        <color indexed="10"/>
        <rFont val="Calibri"/>
        <family val="2"/>
      </rPr>
      <t xml:space="preserve">100 x row 9 / row 6                                      </t>
    </r>
  </si>
  <si>
    <r>
      <t xml:space="preserve">of which from stationary sources            </t>
    </r>
    <r>
      <rPr>
        <sz val="12"/>
        <color indexed="10"/>
        <rFont val="Calibri"/>
        <family val="2"/>
      </rPr>
      <t>100 x</t>
    </r>
    <r>
      <rPr>
        <sz val="12"/>
        <color indexed="8"/>
        <rFont val="Calibri"/>
        <family val="2"/>
      </rPr>
      <t xml:space="preserve"> </t>
    </r>
    <r>
      <rPr>
        <sz val="12"/>
        <color indexed="10"/>
        <rFont val="Calibri"/>
        <family val="2"/>
      </rPr>
      <t xml:space="preserve">row 12 / row 11                                    </t>
    </r>
  </si>
  <si>
    <r>
      <t xml:space="preserve">of which from mobile sources                 </t>
    </r>
    <r>
      <rPr>
        <sz val="12"/>
        <color indexed="10"/>
        <rFont val="Calibri"/>
        <family val="2"/>
      </rPr>
      <t xml:space="preserve">100 x row 14 / row 11                                   </t>
    </r>
  </si>
  <si>
    <r>
      <t xml:space="preserve">of which from stationary sources            </t>
    </r>
    <r>
      <rPr>
        <sz val="12"/>
        <color indexed="10"/>
        <rFont val="Calibri"/>
        <family val="2"/>
      </rPr>
      <t xml:space="preserve">100 x row 17 / row 16                                                                </t>
    </r>
  </si>
  <si>
    <r>
      <t xml:space="preserve">of which from mobile sources                 </t>
    </r>
    <r>
      <rPr>
        <sz val="12"/>
        <color indexed="10"/>
        <rFont val="Calibri"/>
        <family val="2"/>
      </rPr>
      <t>100 x</t>
    </r>
    <r>
      <rPr>
        <sz val="12"/>
        <color indexed="8"/>
        <rFont val="Calibri"/>
        <family val="2"/>
      </rPr>
      <t xml:space="preserve"> </t>
    </r>
    <r>
      <rPr>
        <sz val="12"/>
        <color indexed="10"/>
        <rFont val="Calibri"/>
        <family val="2"/>
      </rPr>
      <t xml:space="preserve">row 19 / row 16                              </t>
    </r>
  </si>
  <si>
    <r>
      <t xml:space="preserve">of which from stationary sources            </t>
    </r>
    <r>
      <rPr>
        <sz val="12"/>
        <color indexed="10"/>
        <rFont val="Calibri"/>
        <family val="2"/>
      </rPr>
      <t xml:space="preserve">100 x row 22 / row 21                                </t>
    </r>
  </si>
  <si>
    <r>
      <t xml:space="preserve">of which from mobile sources                 </t>
    </r>
    <r>
      <rPr>
        <sz val="12"/>
        <color indexed="10"/>
        <rFont val="Calibri"/>
        <family val="2"/>
      </rPr>
      <t xml:space="preserve">100 x row 24 / row 21                                  </t>
    </r>
  </si>
  <si>
    <r>
      <t xml:space="preserve">of which from mobile sources                    </t>
    </r>
    <r>
      <rPr>
        <sz val="12"/>
        <color indexed="10"/>
        <rFont val="Calibri"/>
        <family val="2"/>
      </rPr>
      <t xml:space="preserve">100 x row 29 / row 26                                     </t>
    </r>
  </si>
  <si>
    <r>
      <t xml:space="preserve">of which from stationary sources            </t>
    </r>
    <r>
      <rPr>
        <sz val="12"/>
        <color indexed="10"/>
        <rFont val="Calibri"/>
        <family val="2"/>
      </rPr>
      <t xml:space="preserve">100 x row 32 / row 31                                        </t>
    </r>
  </si>
  <si>
    <r>
      <t xml:space="preserve">of which from mobile sources                 </t>
    </r>
    <r>
      <rPr>
        <sz val="12"/>
        <color indexed="10"/>
        <rFont val="Calibri"/>
        <family val="2"/>
      </rPr>
      <t xml:space="preserve">100 x row 34 / row 31                                       </t>
    </r>
  </si>
  <si>
    <r>
      <t xml:space="preserve">of which from stationary sources            </t>
    </r>
    <r>
      <rPr>
        <sz val="12"/>
        <color indexed="10"/>
        <rFont val="Calibri"/>
        <family val="2"/>
      </rPr>
      <t xml:space="preserve">100 x row 37 / row 36                                    </t>
    </r>
  </si>
  <si>
    <r>
      <t xml:space="preserve">of which from mobile sources                  </t>
    </r>
    <r>
      <rPr>
        <sz val="12"/>
        <color indexed="10"/>
        <rFont val="Calibri"/>
        <family val="2"/>
      </rPr>
      <t xml:space="preserve">100 x row 39 / row 36                                   </t>
    </r>
  </si>
  <si>
    <r>
      <t xml:space="preserve">of which from stationary sources             </t>
    </r>
    <r>
      <rPr>
        <sz val="12"/>
        <color indexed="10"/>
        <rFont val="Calibri"/>
        <family val="2"/>
      </rPr>
      <t xml:space="preserve">100 x row 42 / row 41                                  </t>
    </r>
  </si>
  <si>
    <r>
      <t>of which from mobile sources</t>
    </r>
    <r>
      <rPr>
        <sz val="12"/>
        <color indexed="10"/>
        <rFont val="Calibri"/>
        <family val="2"/>
      </rPr>
      <t xml:space="preserve">                  100 x row 44 / row 41                                    </t>
    </r>
  </si>
  <si>
    <r>
      <t xml:space="preserve">Sulphur dioxide                                                                                                           </t>
    </r>
    <r>
      <rPr>
        <sz val="12"/>
        <color indexed="10"/>
        <rFont val="Calibri"/>
        <family val="2"/>
      </rPr>
      <t>Row 1 / row 57</t>
    </r>
  </si>
  <si>
    <r>
      <t xml:space="preserve">Nitrogen oxides                                                                 </t>
    </r>
    <r>
      <rPr>
        <sz val="12"/>
        <color indexed="10"/>
        <rFont val="Calibri"/>
        <family val="2"/>
      </rPr>
      <t xml:space="preserve">                                 Row 6 / row 57</t>
    </r>
  </si>
  <si>
    <r>
      <t xml:space="preserve">NMVOC                                               </t>
    </r>
    <r>
      <rPr>
        <sz val="12"/>
        <color indexed="10"/>
        <rFont val="Calibri"/>
        <family val="2"/>
      </rPr>
      <t xml:space="preserve">Row 11 / row 57                                             </t>
    </r>
  </si>
  <si>
    <r>
      <t xml:space="preserve">Ammonia                                            </t>
    </r>
    <r>
      <rPr>
        <sz val="12"/>
        <color indexed="10"/>
        <rFont val="Calibri"/>
        <family val="2"/>
      </rPr>
      <t xml:space="preserve">Row 16 / row 57                                          </t>
    </r>
  </si>
  <si>
    <r>
      <t xml:space="preserve">Carbon monoxide                             </t>
    </r>
    <r>
      <rPr>
        <sz val="12"/>
        <color indexed="10"/>
        <rFont val="Calibri"/>
        <family val="2"/>
      </rPr>
      <t xml:space="preserve">Row 21 / row 57                                       </t>
    </r>
  </si>
  <si>
    <r>
      <t xml:space="preserve">Hydrocarbons                                   </t>
    </r>
    <r>
      <rPr>
        <sz val="12"/>
        <color indexed="10"/>
        <rFont val="Calibri"/>
        <family val="2"/>
      </rPr>
      <t xml:space="preserve">Row 26 / row 57                                              </t>
    </r>
  </si>
  <si>
    <r>
      <t xml:space="preserve">PM10                                                   </t>
    </r>
    <r>
      <rPr>
        <sz val="12"/>
        <color indexed="10"/>
        <rFont val="Calibri"/>
        <family val="2"/>
      </rPr>
      <t xml:space="preserve">Row 36 / row 57                                                </t>
    </r>
  </si>
  <si>
    <r>
      <t xml:space="preserve">PM2.5                                                                                                             </t>
    </r>
    <r>
      <rPr>
        <sz val="12"/>
        <color indexed="10"/>
        <rFont val="Calibri"/>
        <family val="2"/>
      </rPr>
      <t>Row 41 / row 57</t>
    </r>
  </si>
  <si>
    <r>
      <t xml:space="preserve">Sulphur dioxide                                                                            </t>
    </r>
    <r>
      <rPr>
        <sz val="12"/>
        <color indexed="10"/>
        <rFont val="Calibri"/>
        <family val="2"/>
      </rPr>
      <t>Row 1 / row 68</t>
    </r>
  </si>
  <si>
    <r>
      <t xml:space="preserve">Nitrogen oxides                                                                            </t>
    </r>
    <r>
      <rPr>
        <sz val="12"/>
        <color indexed="10"/>
        <rFont val="Calibri"/>
        <family val="2"/>
      </rPr>
      <t>Row 6 / row 68</t>
    </r>
  </si>
  <si>
    <r>
      <t xml:space="preserve">NMVOC                                                                                                      </t>
    </r>
    <r>
      <rPr>
        <sz val="12"/>
        <color indexed="10"/>
        <rFont val="Calibri"/>
        <family val="2"/>
      </rPr>
      <t>Row 11 / row 68</t>
    </r>
  </si>
  <si>
    <r>
      <t xml:space="preserve">Ammonia                                                                                                </t>
    </r>
    <r>
      <rPr>
        <sz val="12"/>
        <color indexed="10"/>
        <rFont val="Calibri"/>
        <family val="2"/>
      </rPr>
      <t>Row 16 / row 68</t>
    </r>
  </si>
  <si>
    <r>
      <t xml:space="preserve">Carbon monoxide                                                                       </t>
    </r>
    <r>
      <rPr>
        <sz val="12"/>
        <color indexed="10"/>
        <rFont val="Calibri"/>
        <family val="2"/>
      </rPr>
      <t xml:space="preserve">Row 21 /  row 68                                       </t>
    </r>
  </si>
  <si>
    <r>
      <t xml:space="preserve">Hydrocarbons                                   </t>
    </r>
    <r>
      <rPr>
        <sz val="12"/>
        <color indexed="10"/>
        <rFont val="Calibri"/>
        <family val="2"/>
      </rPr>
      <t xml:space="preserve">Row 26 / row 68                                            </t>
    </r>
  </si>
  <si>
    <r>
      <t xml:space="preserve">PM10                                                                                                           </t>
    </r>
    <r>
      <rPr>
        <sz val="12"/>
        <color indexed="10"/>
        <rFont val="Calibri"/>
        <family val="2"/>
      </rPr>
      <t xml:space="preserve">Row 36 / row 68                                           </t>
    </r>
  </si>
  <si>
    <r>
      <t xml:space="preserve">PM2.5                                                                                                               </t>
    </r>
    <r>
      <rPr>
        <sz val="12"/>
        <color indexed="10"/>
        <rFont val="Calibri"/>
        <family val="2"/>
      </rPr>
      <t>Row 41 / row 68</t>
    </r>
  </si>
  <si>
    <r>
      <t xml:space="preserve">Sulphur dioxide                                                                             </t>
    </r>
    <r>
      <rPr>
        <sz val="12"/>
        <color indexed="10"/>
        <rFont val="Calibri"/>
        <family val="2"/>
      </rPr>
      <t>Row 1 / row 79</t>
    </r>
  </si>
  <si>
    <r>
      <t xml:space="preserve">Nitrogen oxides                                                                             </t>
    </r>
    <r>
      <rPr>
        <sz val="12"/>
        <color indexed="10"/>
        <rFont val="Calibri"/>
        <family val="2"/>
      </rPr>
      <t xml:space="preserve">Row 6 / row 79 </t>
    </r>
  </si>
  <si>
    <r>
      <t xml:space="preserve">NMVOC                                                                                                          </t>
    </r>
    <r>
      <rPr>
        <sz val="12"/>
        <color indexed="10"/>
        <rFont val="Calibri"/>
        <family val="2"/>
      </rPr>
      <t xml:space="preserve">Row 11 / row 79 </t>
    </r>
  </si>
  <si>
    <r>
      <t xml:space="preserve">Ammonia                                                                                                    </t>
    </r>
    <r>
      <rPr>
        <sz val="12"/>
        <color indexed="10"/>
        <rFont val="Calibri"/>
        <family val="2"/>
      </rPr>
      <t xml:space="preserve">Row 16 / row 79 </t>
    </r>
  </si>
  <si>
    <r>
      <t xml:space="preserve">Carbon monoxide                                                                      </t>
    </r>
    <r>
      <rPr>
        <sz val="12"/>
        <color indexed="10"/>
        <rFont val="Calibri"/>
        <family val="2"/>
      </rPr>
      <t>Row 21 / row 79</t>
    </r>
  </si>
  <si>
    <r>
      <t xml:space="preserve">Hydrocarbons                                                                                 </t>
    </r>
    <r>
      <rPr>
        <sz val="12"/>
        <color indexed="10"/>
        <rFont val="Calibri"/>
        <family val="2"/>
      </rPr>
      <t>Row 26 / row 79</t>
    </r>
  </si>
  <si>
    <r>
      <t xml:space="preserve">PM10                                                                                                                           </t>
    </r>
    <r>
      <rPr>
        <sz val="12"/>
        <color indexed="10"/>
        <rFont val="Calibri"/>
        <family val="2"/>
      </rPr>
      <t>Row 36 / row 79</t>
    </r>
  </si>
  <si>
    <r>
      <rPr>
        <sz val="12"/>
        <rFont val="Calibri"/>
        <family val="2"/>
      </rPr>
      <t xml:space="preserve">PM2.5                                                                                                                </t>
    </r>
    <r>
      <rPr>
        <sz val="12"/>
        <color indexed="10"/>
        <rFont val="Calibri"/>
        <family val="2"/>
      </rPr>
      <t xml:space="preserve"> Row 41 / row 79</t>
    </r>
  </si>
  <si>
    <r>
      <t xml:space="preserve">Aggregated GHG emissions per capita                                                                                      </t>
    </r>
    <r>
      <rPr>
        <b/>
        <sz val="12"/>
        <color indexed="10"/>
        <rFont val="Calibri"/>
        <family val="2"/>
      </rPr>
      <t xml:space="preserve">Row 9 / row 21                            </t>
    </r>
  </si>
  <si>
    <r>
      <t xml:space="preserve">Aggregated GHG emissions per square kilometre                                            </t>
    </r>
    <r>
      <rPr>
        <b/>
        <sz val="12"/>
        <color indexed="10"/>
        <rFont val="Calibri"/>
        <family val="2"/>
      </rPr>
      <t xml:space="preserve">Row 9 / row 23                                    </t>
    </r>
  </si>
  <si>
    <r>
      <t xml:space="preserve">Aggregated GHG emissions per unit of GDP                                                               </t>
    </r>
    <r>
      <rPr>
        <b/>
        <sz val="12"/>
        <color indexed="10"/>
        <rFont val="Calibri"/>
        <family val="2"/>
      </rPr>
      <t xml:space="preserve">Row 9 / row 25                                     </t>
    </r>
  </si>
  <si>
    <r>
      <t xml:space="preserve">Water use per capita                                       </t>
    </r>
    <r>
      <rPr>
        <b/>
        <sz val="12"/>
        <color indexed="10"/>
        <rFont val="Calibri"/>
        <family val="2"/>
      </rPr>
      <t>Row 1 /row 2</t>
    </r>
  </si>
  <si>
    <r>
      <t xml:space="preserve">Water use in the country - self supply                                                                        </t>
    </r>
    <r>
      <rPr>
        <sz val="12"/>
        <color indexed="10"/>
        <rFont val="Calibri"/>
        <family val="2"/>
      </rPr>
      <t xml:space="preserve">Row 5 x row 6 </t>
    </r>
  </si>
  <si>
    <r>
      <t xml:space="preserve">Total water use by households                                      </t>
    </r>
    <r>
      <rPr>
        <sz val="12"/>
        <color indexed="10"/>
        <rFont val="Calibri"/>
        <family val="2"/>
      </rPr>
      <t xml:space="preserve">Row 1 + row 7                                </t>
    </r>
  </si>
  <si>
    <r>
      <t xml:space="preserve">Water use per capita                                    </t>
    </r>
    <r>
      <rPr>
        <sz val="12"/>
        <color indexed="10"/>
        <rFont val="Calibri"/>
        <family val="2"/>
      </rPr>
      <t xml:space="preserve">Row 9 / row 10                          </t>
    </r>
  </si>
  <si>
    <t>Built up and related land</t>
  </si>
  <si>
    <t>of which Mining and quarrying</t>
  </si>
  <si>
    <t>of which Constructions</t>
  </si>
  <si>
    <t>of which Manufacturing</t>
  </si>
  <si>
    <t>of which Technical infrastructure</t>
  </si>
  <si>
    <t>of which Transport and storage</t>
  </si>
  <si>
    <t>of which Recreational facilities</t>
  </si>
  <si>
    <t>of which Residential areas</t>
  </si>
  <si>
    <r>
      <rPr>
        <b/>
        <sz val="12"/>
        <color indexed="8"/>
        <rFont val="Calibri"/>
        <family val="2"/>
      </rPr>
      <t xml:space="preserve">Others </t>
    </r>
    <r>
      <rPr>
        <sz val="12"/>
        <color indexed="8"/>
        <rFont val="Calibri"/>
        <family val="2"/>
      </rPr>
      <t>(landfills, waste dumps, tailing pits and refuse heaps)</t>
    </r>
  </si>
  <si>
    <r>
      <t xml:space="preserve">Built up and related land (share in the country area)                                                       </t>
    </r>
    <r>
      <rPr>
        <b/>
        <sz val="12"/>
        <color indexed="10"/>
        <rFont val="Calibri"/>
        <family val="2"/>
      </rPr>
      <t>100 x Row 2 / row 1</t>
    </r>
  </si>
  <si>
    <t>of which Commercial, financial and public services</t>
  </si>
  <si>
    <r>
      <t>Others  - share in the country area</t>
    </r>
    <r>
      <rPr>
        <sz val="12"/>
        <color indexed="10"/>
        <rFont val="Calibri"/>
        <family val="2"/>
      </rPr>
      <t xml:space="preserve">                                                                                                                  100 x row 12 / row 1</t>
    </r>
  </si>
  <si>
    <t>Area treated with mineral fertilizers</t>
  </si>
  <si>
    <t>million hectares</t>
  </si>
  <si>
    <t>Mineral fertilizers sale</t>
  </si>
  <si>
    <t>Mineral fertilizers sales to farmers</t>
  </si>
  <si>
    <t>Mineral fertilizers include  the following categories of mineral fertilizers: Three types of fertilizers: Nitrogen (N), phosphate (P205), potash (K20) and  complex fertilizers: NP ( nitrogen and phosphate), PK (phosphate and potash), NK (nitrogen and potash)  and NPK(nitrogen, phosphate and potash).</t>
  </si>
  <si>
    <t>Organic fertilizers include mainly manure and composts.</t>
  </si>
  <si>
    <t>Area treated with organic fertilizers</t>
  </si>
  <si>
    <r>
      <rPr>
        <b/>
        <sz val="12"/>
        <color indexed="8"/>
        <rFont val="Calibri"/>
        <family val="2"/>
      </rPr>
      <t>Consumption of fertilizers for the particular type of crop</t>
    </r>
    <r>
      <rPr>
        <sz val="12"/>
        <color indexed="8"/>
        <rFont val="Calibri"/>
        <family val="2"/>
      </rPr>
      <t xml:space="preserve">: …….  Type of fertilizer:  </t>
    </r>
    <r>
      <rPr>
        <i/>
        <sz val="12"/>
        <color indexed="8"/>
        <rFont val="Calibri"/>
        <family val="2"/>
      </rPr>
      <t xml:space="preserve">mineral or organic </t>
    </r>
  </si>
  <si>
    <t xml:space="preserve">Consumption of fertilizers  </t>
  </si>
  <si>
    <r>
      <t xml:space="preserve">Consumption of phosphate fertilizers                                     </t>
    </r>
    <r>
      <rPr>
        <sz val="12"/>
        <color indexed="10"/>
        <rFont val="Calibri"/>
        <family val="2"/>
      </rPr>
      <t xml:space="preserve">Row 4 / row 1                               </t>
    </r>
  </si>
  <si>
    <r>
      <t xml:space="preserve">Consumption of nitrogen fertilizers                                                                                                                         </t>
    </r>
    <r>
      <rPr>
        <sz val="12"/>
        <color indexed="10"/>
        <rFont val="Calibri"/>
        <family val="2"/>
      </rPr>
      <t>Row 2 / row 1</t>
    </r>
  </si>
  <si>
    <r>
      <t xml:space="preserve">Consumption of potash fertilizers                                               </t>
    </r>
    <r>
      <rPr>
        <sz val="12"/>
        <color indexed="10"/>
        <rFont val="Calibri"/>
        <family val="2"/>
      </rPr>
      <t>Row 6 / row 1</t>
    </r>
  </si>
  <si>
    <r>
      <t xml:space="preserve">Consumption of NP fertilizers                                                                </t>
    </r>
    <r>
      <rPr>
        <sz val="12"/>
        <color indexed="10"/>
        <rFont val="Calibri"/>
        <family val="2"/>
      </rPr>
      <t>Row 8 / row 1</t>
    </r>
  </si>
  <si>
    <r>
      <t xml:space="preserve">Consumption of PK fertilizers                                                              </t>
    </r>
    <r>
      <rPr>
        <sz val="12"/>
        <color indexed="10"/>
        <rFont val="Calibri"/>
        <family val="2"/>
      </rPr>
      <t>Row 10 / row 1</t>
    </r>
  </si>
  <si>
    <r>
      <t xml:space="preserve">Consumption on NK fertilizers                                                                                                        </t>
    </r>
    <r>
      <rPr>
        <sz val="12"/>
        <color indexed="10"/>
        <rFont val="Calibri"/>
        <family val="2"/>
      </rPr>
      <t>Row 12 / row 1</t>
    </r>
  </si>
  <si>
    <r>
      <t xml:space="preserve">Consumption of NPK fertilizers                                                                                                                    </t>
    </r>
    <r>
      <rPr>
        <sz val="12"/>
        <color indexed="10"/>
        <rFont val="Calibri"/>
        <family val="2"/>
      </rPr>
      <t>Row 14 / row 1</t>
    </r>
  </si>
  <si>
    <r>
      <t xml:space="preserve">Total consumption of mineral fertilizers                                                                               </t>
    </r>
    <r>
      <rPr>
        <b/>
        <sz val="12"/>
        <color indexed="10"/>
        <rFont val="Calibri"/>
        <family val="2"/>
      </rPr>
      <t>Row 2 + 4 + 6 + 8 + 10 + 12 + 14</t>
    </r>
  </si>
  <si>
    <r>
      <t xml:space="preserve">Share of area treated with mineral fertilizers in total agricultural land                                                        </t>
    </r>
    <r>
      <rPr>
        <sz val="12"/>
        <color indexed="10"/>
        <rFont val="Calibri"/>
        <family val="2"/>
      </rPr>
      <t xml:space="preserve">100 x row 18 / row 1                              </t>
    </r>
  </si>
  <si>
    <r>
      <t xml:space="preserve">Share of area treated with organic fertilizers in total agricultural land                                                                                </t>
    </r>
    <r>
      <rPr>
        <sz val="12"/>
        <color indexed="10"/>
        <rFont val="Calibri"/>
        <family val="2"/>
      </rPr>
      <t>100 x row 25 / row 1</t>
    </r>
  </si>
  <si>
    <r>
      <t xml:space="preserve">Share of area treated with fertilizers in total area                                                                                                                                    </t>
    </r>
    <r>
      <rPr>
        <sz val="12"/>
        <color indexed="10"/>
        <rFont val="Calibri"/>
        <family val="2"/>
      </rPr>
      <t xml:space="preserve">100 x row 29 / row 28 </t>
    </r>
  </si>
  <si>
    <r>
      <t xml:space="preserve">Consumption of fertilizers per unit of land                                                                                          </t>
    </r>
    <r>
      <rPr>
        <sz val="12"/>
        <color indexed="10"/>
        <rFont val="Calibri"/>
        <family val="2"/>
      </rPr>
      <t>Row 31 / row 28</t>
    </r>
  </si>
  <si>
    <r>
      <t xml:space="preserve">Water losses                                                                                                       </t>
    </r>
    <r>
      <rPr>
        <sz val="12"/>
        <color indexed="10"/>
        <rFont val="Calibri"/>
        <family val="2"/>
      </rPr>
      <t>Row 1 - row 2</t>
    </r>
  </si>
  <si>
    <r>
      <t xml:space="preserve">Water losses                                                                                                       </t>
    </r>
    <r>
      <rPr>
        <b/>
        <sz val="12"/>
        <color indexed="10"/>
        <rFont val="Calibri"/>
        <family val="2"/>
      </rPr>
      <t xml:space="preserve">100 x </t>
    </r>
    <r>
      <rPr>
        <b/>
        <sz val="12"/>
        <color indexed="10"/>
        <rFont val="Calibri"/>
        <family val="2"/>
      </rPr>
      <t>Row 3 / row 1</t>
    </r>
  </si>
  <si>
    <t>Water losses: The volume of freshwater lost during transport between a point of abstraction and a point of use, and between points of use and reuse; includes leakages, burst mains, evaporation and meter errors, excludes losses due to illegal tapping.</t>
  </si>
  <si>
    <r>
      <t>1000 km</t>
    </r>
    <r>
      <rPr>
        <vertAlign val="superscript"/>
        <sz val="12"/>
        <color indexed="8"/>
        <rFont val="Calibri"/>
        <family val="2"/>
      </rPr>
      <t>2</t>
    </r>
  </si>
  <si>
    <r>
      <t xml:space="preserve">Consumption of  mineral fertilizers per unit of land              </t>
    </r>
    <r>
      <rPr>
        <b/>
        <sz val="12"/>
        <color indexed="10"/>
        <rFont val="Calibri"/>
        <family val="2"/>
      </rPr>
      <t>Row 16 / row 1</t>
    </r>
  </si>
  <si>
    <r>
      <t xml:space="preserve">Consumption of organic fertilizers per unit of land                                                                                                                                                                   </t>
    </r>
    <r>
      <rPr>
        <sz val="12"/>
        <color indexed="10"/>
        <rFont val="Calibri"/>
        <family val="2"/>
      </rPr>
      <t xml:space="preserve">Row 19 / row 1 </t>
    </r>
  </si>
  <si>
    <t>The detailed description of the indicators is available in the guidelines "Environmental Indicators and Indicator based Assessment Reports: Eastern Europe, Caucasus and Central Asia (UN 2007); sub-chapter II.1; see: www.unece.org/env/documents/2007/ece/ece.belgrade.conf.2007.inf.6.e.pdf.</t>
  </si>
  <si>
    <r>
      <t xml:space="preserve">Aggregated emissions (CO2 eq) = emissions of CO2 (Mt) + 21 x emissions of CH4 (Mt) + 310 x emissions of  N20 (Mt) + 0.001 </t>
    </r>
    <r>
      <rPr>
        <sz val="12"/>
        <color indexed="8"/>
        <rFont val="Symbol"/>
        <family val="1"/>
      </rPr>
      <t xml:space="preserve">S  </t>
    </r>
    <r>
      <rPr>
        <sz val="12"/>
        <color indexed="8"/>
        <rFont val="Calibri"/>
        <family val="2"/>
      </rPr>
      <t>emissions of F-gas (kt) x GWP</t>
    </r>
  </si>
  <si>
    <t>The detailed description of the indicators is available in the guidelines "Environmental Indicators and Indicator based Assessment Reports: Eastern Europe, Caucasus and Central Asia (UN 2007); sub-chapter II.6; see: www.unece.org/env/documents/2007/ece/ece.belgrade.conf.2007.inf.6.e.pdf.</t>
  </si>
  <si>
    <t>The detailed description of the indicators is available in the guidelines "Environmental Indicators and Indicator based Assessment Reports: Eastern Europe, Caucasus and Central Asia (UN 2007); sub-chapter II.9; see: www.unece.org/env/documents/2007/ece/ece.belgrade.conf.2007.inf.6.e.pdf.</t>
  </si>
  <si>
    <t>The detailed description of the indicators is available in the guidelines "Environmental Indicators and Indicator based Assessment Reports: Eastern Europe, Caucasus and Central Asia (UN 2007); sub-chapter II.10; see: www.unece.org/env/documents/2007/ece/ece.belgrade.conf.2007.inf.6.e.pdf.</t>
  </si>
  <si>
    <t>The detailed description of the indicators is available in the guidelines "Environmental Indicators and Indicator based Assessment Reports: Eastern Europe, Caucasus and Central Asia (UN 2007); sub-chapter II.23; see: www.unece.org/env/documents/2007/ece/ece.belgrade.conf.2007.inf.6.e.pdf.</t>
  </si>
  <si>
    <t>The detailed description of the indicators is available in the guidelines "Environmental Indicators and Indicator based Assessment Reports: Eastern Europe, Caucasus and Central Asia (UN 2007); sub-chapter II.21;  see: www.unece.org/env/documents/2007/ece/ece.belgrade.conf.2007.inf.6.e.pdf.</t>
  </si>
  <si>
    <t>Total area under crop</t>
  </si>
  <si>
    <t>of which area treated with fertilizers</t>
  </si>
  <si>
    <t xml:space="preserve">TSP </t>
  </si>
  <si>
    <r>
      <t xml:space="preserve">TSP                                                                               </t>
    </r>
    <r>
      <rPr>
        <sz val="12"/>
        <color indexed="10"/>
        <rFont val="Calibri"/>
        <family val="2"/>
      </rPr>
      <t xml:space="preserve">Row 31 / row 57                                           </t>
    </r>
  </si>
  <si>
    <r>
      <t xml:space="preserve">TSP                                                                                                </t>
    </r>
    <r>
      <rPr>
        <sz val="12"/>
        <color indexed="10"/>
        <rFont val="Calibri"/>
        <family val="2"/>
      </rPr>
      <t xml:space="preserve">Row 31 / row 79 </t>
    </r>
  </si>
  <si>
    <r>
      <t xml:space="preserve">TSP                                                                                                                             </t>
    </r>
    <r>
      <rPr>
        <sz val="12"/>
        <color indexed="10"/>
        <rFont val="Calibri"/>
        <family val="2"/>
      </rPr>
      <t xml:space="preserve">Row 31 / row 68                                           </t>
    </r>
  </si>
  <si>
    <r>
      <t xml:space="preserve">of which from stationary sources            </t>
    </r>
    <r>
      <rPr>
        <sz val="12"/>
        <color indexed="10"/>
        <rFont val="Calibri"/>
        <family val="2"/>
      </rPr>
      <t xml:space="preserve">100 x row 27 / row 26                                           </t>
    </r>
  </si>
  <si>
    <t xml:space="preserve">PM10 : Particles with a diameter of 10 micrometres or less </t>
  </si>
  <si>
    <t xml:space="preserve">PM2.5: Particles with a diameter of 2.5 micrometres or less </t>
  </si>
  <si>
    <t>If national emission inventories for other pollutants are available, please add new rows to the part "Absolute values of emissions of other pollutants".</t>
  </si>
  <si>
    <t xml:space="preserve">Please, specify the methodology of calculations  of emissions from mobile sources. </t>
  </si>
  <si>
    <t xml:space="preserve">o If your country has emissions inventories available in the nomenclature for reporting (NFR) format (in which emission inventories are reported to the European Monitoring and Evaluation Programme (EMEP)) please present them as an attachment to this questionnaire. </t>
  </si>
  <si>
    <t>If your country has adopted emission reduction targets for certain pollutants, please present this information as a note.</t>
  </si>
  <si>
    <t>If your country has developed emission  projections for certain pollutants, please present this information as a note.</t>
  </si>
  <si>
    <t>If your country has adopted emission reduction target under the Kyoto Protocol and or at the national level, please present this information as a note.</t>
  </si>
  <si>
    <t>If your country has developed emission projections for GHGs, please present this information as a note.</t>
  </si>
  <si>
    <t>If  the category "Others" is filled, please detail the types of areas included.</t>
  </si>
  <si>
    <t>Please use the above formula for the calculation of consumption.</t>
  </si>
  <si>
    <t>If your country has available data for more types of crops, please insert additional rows below the row no. 32, please.</t>
  </si>
  <si>
    <t xml:space="preserve"> Statistical Office of Republic of Serbia</t>
  </si>
  <si>
    <t>Annual statistical survey Drinking water supply  cover NACE division 36 – water collection, treatment and supply and division
84 – Public administration and defence, compulsory social security (local communities’ authorities
managing water supply systems). The methodology relative to this survey is partly harmonized with international recommendations
and standards: Water Framework Directive, WFD - 2000/60/EC; JQ OECD/Eurostat – Inland water; JQ UNSD/UNEP – Environmental Statistics</t>
  </si>
  <si>
    <t>Serbian Environmental Protection Agency</t>
  </si>
  <si>
    <r>
      <t>1990</t>
    </r>
    <r>
      <rPr>
        <vertAlign val="superscript"/>
        <sz val="12"/>
        <color indexed="8"/>
        <rFont val="Calibri"/>
        <family val="2"/>
      </rPr>
      <t>1)</t>
    </r>
  </si>
  <si>
    <r>
      <t>1999</t>
    </r>
    <r>
      <rPr>
        <vertAlign val="superscript"/>
        <sz val="12"/>
        <color indexed="8"/>
        <rFont val="Calibri"/>
        <family val="2"/>
      </rPr>
      <t>2),3)</t>
    </r>
  </si>
  <si>
    <t>3) Without data for Kosovo and Metohia</t>
  </si>
  <si>
    <r>
      <t>1990</t>
    </r>
    <r>
      <rPr>
        <vertAlign val="superscript"/>
        <sz val="12"/>
        <color indexed="8"/>
        <rFont val="Calibri"/>
        <family val="2"/>
      </rPr>
      <t>1),4)</t>
    </r>
  </si>
  <si>
    <r>
      <t>1993</t>
    </r>
    <r>
      <rPr>
        <vertAlign val="superscript"/>
        <sz val="12"/>
        <color indexed="8"/>
        <rFont val="Calibri"/>
        <family val="2"/>
      </rPr>
      <t>4)</t>
    </r>
  </si>
  <si>
    <r>
      <t>1996</t>
    </r>
    <r>
      <rPr>
        <vertAlign val="superscript"/>
        <sz val="12"/>
        <color indexed="8"/>
        <rFont val="Calibri"/>
        <family val="2"/>
      </rPr>
      <t>4)</t>
    </r>
  </si>
  <si>
    <t>2) Survey on Drinking water supply was frozen between 2000-2004.</t>
  </si>
  <si>
    <r>
      <t>2004</t>
    </r>
    <r>
      <rPr>
        <vertAlign val="superscript"/>
        <sz val="12"/>
        <color indexed="8"/>
        <rFont val="Calibri"/>
        <family val="2"/>
      </rPr>
      <t>3)</t>
    </r>
  </si>
  <si>
    <r>
      <t>2005</t>
    </r>
    <r>
      <rPr>
        <vertAlign val="superscript"/>
        <sz val="12"/>
        <color indexed="8"/>
        <rFont val="Calibri"/>
        <family val="2"/>
      </rPr>
      <t>3)</t>
    </r>
  </si>
  <si>
    <r>
      <t>2006</t>
    </r>
    <r>
      <rPr>
        <vertAlign val="superscript"/>
        <sz val="12"/>
        <color indexed="8"/>
        <rFont val="Calibri"/>
        <family val="2"/>
      </rPr>
      <t>3)</t>
    </r>
  </si>
  <si>
    <r>
      <t>2007</t>
    </r>
    <r>
      <rPr>
        <vertAlign val="superscript"/>
        <sz val="12"/>
        <color indexed="8"/>
        <rFont val="Calibri"/>
        <family val="2"/>
      </rPr>
      <t>3)</t>
    </r>
  </si>
  <si>
    <r>
      <t>2008</t>
    </r>
    <r>
      <rPr>
        <vertAlign val="superscript"/>
        <sz val="12"/>
        <color indexed="8"/>
        <rFont val="Calibri"/>
        <family val="2"/>
      </rPr>
      <t>3)</t>
    </r>
  </si>
  <si>
    <r>
      <t>2009</t>
    </r>
    <r>
      <rPr>
        <vertAlign val="superscript"/>
        <sz val="12"/>
        <color indexed="8"/>
        <rFont val="Calibri"/>
        <family val="2"/>
      </rPr>
      <t>3)</t>
    </r>
  </si>
  <si>
    <r>
      <t>2010</t>
    </r>
    <r>
      <rPr>
        <vertAlign val="superscript"/>
        <sz val="12"/>
        <color indexed="8"/>
        <rFont val="Calibri"/>
        <family val="2"/>
      </rPr>
      <t>3)</t>
    </r>
  </si>
  <si>
    <t>1) Since 1990 to 1999 survey Water supply in localities has been carried out on three - year basis.</t>
  </si>
  <si>
    <t>3.100</t>
  </si>
  <si>
    <t>3.090</t>
  </si>
  <si>
    <r>
      <t>2011</t>
    </r>
    <r>
      <rPr>
        <vertAlign val="superscript"/>
        <sz val="12"/>
        <color indexed="8"/>
        <rFont val="Calibri"/>
        <family val="2"/>
      </rPr>
      <t>3)</t>
    </r>
  </si>
  <si>
    <t>Statistical release ZS30 -Drinking water supply in the Republic of Serbia, 2010 (http://webrzs.stat.gov.rs/WebSite/userFiles/file/Zivotna%20sredina/SMET8%20eng/SMET011020E.pdf)              Statistical Yearbook of Serbia - Environment (http://webrzs.stat.gov.rs/WebSite/repository/documents/00/00/18/25/god2010pog02.pdf)                                                 Ecobulletins 2005 - 2010 (http://webrzs.stat.gov.rs/WebSite/Public/PageView.aspx?pKey=200)</t>
  </si>
  <si>
    <t>Statistical release ZS30 -Drinking water supply in the Republic of Serbia, 2010 (http://webrzs.stat.gov.rs/WebSite/userFiles/file/Zivotna%20sredina/SMET8%20eng/SMET011020E.pdf)              Statistical Yearbook of Serbia - Environment (http://webrzs.stat.gov.rs/WebSite/repository/documents/00/00/18/25/god2010pog02.pdf)                                                   Ecobulletins 2005 - 2010 (http://webrzs.stat.gov.rs/WebSite/Public/PageView.aspx?pKey=200)</t>
  </si>
  <si>
    <t>1.670</t>
  </si>
  <si>
    <r>
      <t>2006</t>
    </r>
    <r>
      <rPr>
        <vertAlign val="superscript"/>
        <sz val="12"/>
        <color indexed="8"/>
        <rFont val="Calibri"/>
        <family val="2"/>
      </rPr>
      <t>3),5)</t>
    </r>
  </si>
  <si>
    <t>5) Data for Population connected to public water supply is estemated</t>
  </si>
  <si>
    <r>
      <t xml:space="preserve">Time series data on the indicators for 1990-2011, Table 3. Household water use per capita: </t>
    </r>
    <r>
      <rPr>
        <i/>
        <sz val="14"/>
        <color indexed="8"/>
        <rFont val="Calibri"/>
        <family val="2"/>
      </rPr>
      <t>Republic of Serbia</t>
    </r>
  </si>
  <si>
    <r>
      <t xml:space="preserve">Time series data on the indicators for 1990-2011, Table 2. Greenhouse gas emissions: </t>
    </r>
    <r>
      <rPr>
        <i/>
        <sz val="14"/>
        <color indexed="8"/>
        <rFont val="Calibri"/>
        <family val="2"/>
      </rPr>
      <t xml:space="preserve"> Republic of Serbia</t>
    </r>
  </si>
  <si>
    <r>
      <t xml:space="preserve">Time series data on the indicators for 1990-2011, Table 4. Water losses: </t>
    </r>
    <r>
      <rPr>
        <i/>
        <sz val="14"/>
        <color indexed="8"/>
        <rFont val="Calibri"/>
        <family val="2"/>
      </rPr>
      <t>Republic of Serbia</t>
    </r>
  </si>
  <si>
    <r>
      <t xml:space="preserve">Time series data on the indicators for 1990-2011, Table 5. Land uptake: </t>
    </r>
    <r>
      <rPr>
        <i/>
        <sz val="14"/>
        <color indexed="8"/>
        <rFont val="Calibri"/>
        <family val="2"/>
      </rPr>
      <t xml:space="preserve"> Republic of Serbia</t>
    </r>
  </si>
  <si>
    <r>
      <t xml:space="preserve">Time series data on the indicators for 1990-2011, Table 6. Fertilizer consumption: </t>
    </r>
    <r>
      <rPr>
        <i/>
        <sz val="14"/>
        <color indexed="8"/>
        <rFont val="Calibri"/>
        <family val="2"/>
      </rPr>
      <t>Republic of Serbia</t>
    </r>
  </si>
  <si>
    <t>Source: SORS</t>
  </si>
  <si>
    <t>Source: SORS (row 1)</t>
  </si>
  <si>
    <t>291.960</t>
  </si>
  <si>
    <t>Source: SORS (rows 1 and 28 also rows 3,5 and 7 calculated by SORS)</t>
  </si>
  <si>
    <t>Source: FAO (rows 2,4 and 6)</t>
  </si>
  <si>
    <t xml:space="preserve">4) Since 1990 to 1999 there is only data for number of water connections and data for water use by housholds related to the Federal Republic of Yugoslavia </t>
  </si>
  <si>
    <t>6) Data on water use by households  for  Republic of Serbia estemated - Statistical Yearbook of Republic of Serbia 2004</t>
  </si>
  <si>
    <r>
      <t>1999</t>
    </r>
    <r>
      <rPr>
        <vertAlign val="superscript"/>
        <sz val="12"/>
        <color indexed="8"/>
        <rFont val="Calibri"/>
        <family val="2"/>
      </rPr>
      <t>2),3),6)</t>
    </r>
  </si>
  <si>
    <t>7.350</t>
  </si>
  <si>
    <t>Source: SORS (rows 21,23 and 25)</t>
  </si>
  <si>
    <t>7.500</t>
  </si>
  <si>
    <r>
      <t>9.757</t>
    </r>
    <r>
      <rPr>
        <vertAlign val="superscript"/>
        <sz val="12"/>
        <color indexed="8"/>
        <rFont val="Calibri"/>
        <family val="2"/>
      </rPr>
      <t>1)</t>
    </r>
  </si>
  <si>
    <t>1) With data for Kosovo and Metohia</t>
  </si>
  <si>
    <r>
      <t>9.969</t>
    </r>
    <r>
      <rPr>
        <vertAlign val="superscript"/>
        <sz val="12"/>
        <color indexed="8"/>
        <rFont val="Calibri"/>
        <family val="2"/>
      </rPr>
      <t>1)</t>
    </r>
  </si>
  <si>
    <t>Submitted by [Serbia]</t>
  </si>
  <si>
    <t>Prepared by   [Milijana Ćeranić, Statistical Office of the republic of Serbia and ...SEPA].</t>
  </si>
  <si>
    <t>Source: SORS (row 57, 68 and 79)</t>
  </si>
  <si>
    <t>Source: Serbian Environmental Protection Agency (other data)</t>
  </si>
  <si>
    <r>
      <t>Time series data on the indicators for 1990-2011, Table 1. Emissions of pollutants into the atmospheric air</t>
    </r>
    <r>
      <rPr>
        <sz val="18"/>
        <color indexed="8"/>
        <rFont val="Calibri"/>
        <family val="2"/>
      </rPr>
      <t xml:space="preserve"> </t>
    </r>
    <r>
      <rPr>
        <i/>
        <sz val="18"/>
        <color indexed="8"/>
        <rFont val="Calibri"/>
        <family val="2"/>
      </rPr>
      <t xml:space="preserve"> Republic of Serbia </t>
    </r>
    <r>
      <rPr>
        <i/>
        <vertAlign val="superscript"/>
        <sz val="18"/>
        <color indexed="10"/>
        <rFont val="Calibri"/>
        <family val="2"/>
      </rPr>
      <t>1.</t>
    </r>
  </si>
  <si>
    <t>1.</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</si>
</sst>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 ##,000_);[Red]\([$€-2]\ #\ ##,000\)"/>
    <numFmt numFmtId="184" formatCode="0.000"/>
    <numFmt numFmtId="185" formatCode="#\ ###\ ##0"/>
    <numFmt numFmtId="186" formatCode="0.0000"/>
    <numFmt numFmtId="187" formatCode="0.00000"/>
    <numFmt numFmtId="188" formatCode="0.00E+000"/>
    <numFmt numFmtId="189" formatCode="hh:mm\ AM/PM"/>
    <numFmt numFmtId="190" formatCode="0.0"/>
    <numFmt numFmtId="191" formatCode="0.000000"/>
    <numFmt numFmtId="192" formatCode="0.0000000"/>
    <numFmt numFmtId="193" formatCode="_(* #,##0.0000_);_(* \(#,##0.0000\);_(* &quot;-&quot;??_);_(@_)"/>
    <numFmt numFmtId="194" formatCode="_(* #,##0.000000_);_(* \(#,##0.000000\);_(* &quot;-&quot;??_);_(@_)"/>
    <numFmt numFmtId="195" formatCode="[$€-2]\ #,##0.00_);[Red]\([$€-2]\ #,##0.00\)"/>
    <numFmt numFmtId="196" formatCode="0.00000000"/>
    <numFmt numFmtId="197" formatCode="[$-409]dddd\,\ mmmm\ dd\,\ yyyy"/>
    <numFmt numFmtId="198" formatCode="[$-409]h:mm:ss\ AM/PM"/>
  </numFmts>
  <fonts count="58">
    <font>
      <sz val="11"/>
      <color indexed="8"/>
      <name val="Calibri"/>
      <family val="2"/>
    </font>
    <font>
      <b/>
      <sz val="14"/>
      <color indexed="8"/>
      <name val="Calibri"/>
      <family val="2"/>
    </font>
    <font>
      <b/>
      <i/>
      <sz val="14"/>
      <color indexed="8"/>
      <name val="Calibri"/>
      <family val="2"/>
    </font>
    <font>
      <i/>
      <sz val="14"/>
      <color indexed="8"/>
      <name val="Calibri"/>
      <family val="2"/>
    </font>
    <font>
      <vertAlign val="superscript"/>
      <sz val="12"/>
      <color indexed="8"/>
      <name val="Calibri"/>
      <family val="2"/>
    </font>
    <font>
      <vertAlign val="subscript"/>
      <sz val="12"/>
      <color indexed="8"/>
      <name val="Calibri"/>
      <family val="2"/>
    </font>
    <font>
      <b/>
      <sz val="11"/>
      <color indexed="8"/>
      <name val="Calibri"/>
      <family val="2"/>
    </font>
    <font>
      <b/>
      <sz val="12"/>
      <color indexed="8"/>
      <name val="Calibri"/>
      <family val="2"/>
    </font>
    <font>
      <sz val="12"/>
      <color indexed="10"/>
      <name val="Calibri"/>
      <family val="2"/>
    </font>
    <font>
      <b/>
      <sz val="12"/>
      <color indexed="10"/>
      <name val="Calibri"/>
      <family val="2"/>
    </font>
    <font>
      <sz val="12"/>
      <color indexed="8"/>
      <name val="Calibri"/>
      <family val="2"/>
    </font>
    <font>
      <sz val="12"/>
      <name val="Calibri"/>
      <family val="2"/>
    </font>
    <font>
      <sz val="9"/>
      <name val="Tahoma"/>
      <family val="0"/>
    </font>
    <font>
      <b/>
      <sz val="9"/>
      <name val="Tahoma"/>
      <family val="0"/>
    </font>
    <font>
      <i/>
      <sz val="12"/>
      <color indexed="8"/>
      <name val="Calibri"/>
      <family val="2"/>
    </font>
    <font>
      <sz val="12"/>
      <color indexed="8"/>
      <name val="Symbol"/>
      <family val="1"/>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Times New Roman"/>
      <family val="1"/>
    </font>
    <font>
      <b/>
      <i/>
      <sz val="12"/>
      <color indexed="8"/>
      <name val="Times-BoldItalic"/>
      <family val="0"/>
    </font>
    <font>
      <b/>
      <i/>
      <sz val="15.5"/>
      <color indexed="8"/>
      <name val="Times-BoldItalic"/>
      <family val="0"/>
    </font>
    <font>
      <b/>
      <sz val="14"/>
      <color indexed="8"/>
      <name val="Times New Roman"/>
      <family val="1"/>
    </font>
    <font>
      <vertAlign val="superscript"/>
      <sz val="10"/>
      <color indexed="8"/>
      <name val="Calibri"/>
      <family val="2"/>
    </font>
    <font>
      <i/>
      <sz val="10"/>
      <color indexed="8"/>
      <name val="Calibri"/>
      <family val="2"/>
    </font>
    <font>
      <b/>
      <sz val="10"/>
      <color indexed="8"/>
      <name val="Calibri"/>
      <family val="2"/>
    </font>
    <font>
      <sz val="10"/>
      <color indexed="8"/>
      <name val="Calibri"/>
      <family val="2"/>
    </font>
    <font>
      <u val="single"/>
      <sz val="10"/>
      <color indexed="12"/>
      <name val="Calibri"/>
      <family val="2"/>
    </font>
    <font>
      <u val="single"/>
      <sz val="12"/>
      <color indexed="8"/>
      <name val="Calibri"/>
      <family val="2"/>
    </font>
    <font>
      <i/>
      <sz val="10"/>
      <color indexed="8"/>
      <name val="Times New Roman"/>
      <family val="1"/>
    </font>
    <font>
      <sz val="12"/>
      <color indexed="8"/>
      <name val="Times-BoldItalic"/>
      <family val="0"/>
    </font>
    <font>
      <b/>
      <sz val="12"/>
      <color indexed="8"/>
      <name val="Times-BoldItalic"/>
      <family val="0"/>
    </font>
    <font>
      <u val="single"/>
      <sz val="12"/>
      <color indexed="12"/>
      <name val="Calibri"/>
      <family val="2"/>
    </font>
    <font>
      <u val="single"/>
      <sz val="10"/>
      <color indexed="8"/>
      <name val="Calibri"/>
      <family val="2"/>
    </font>
    <font>
      <sz val="8"/>
      <name val="Calibri"/>
      <family val="2"/>
    </font>
    <font>
      <sz val="10"/>
      <name val="Arial"/>
      <family val="2"/>
    </font>
    <font>
      <sz val="10"/>
      <color indexed="8"/>
      <name val="Arial"/>
      <family val="2"/>
    </font>
    <font>
      <sz val="11"/>
      <color indexed="60"/>
      <name val="Calibri"/>
      <family val="2"/>
    </font>
    <font>
      <sz val="14"/>
      <color indexed="10"/>
      <name val="Calibri"/>
      <family val="2"/>
    </font>
    <font>
      <b/>
      <sz val="14"/>
      <color indexed="10"/>
      <name val="Calibri"/>
      <family val="2"/>
    </font>
    <font>
      <b/>
      <sz val="18"/>
      <color indexed="8"/>
      <name val="Calibri"/>
      <family val="2"/>
    </font>
    <font>
      <sz val="18"/>
      <color indexed="8"/>
      <name val="Calibri"/>
      <family val="2"/>
    </font>
    <font>
      <i/>
      <sz val="18"/>
      <color indexed="8"/>
      <name val="Calibri"/>
      <family val="2"/>
    </font>
    <font>
      <i/>
      <vertAlign val="superscript"/>
      <sz val="18"/>
      <color indexed="10"/>
      <name val="Calibri"/>
      <family val="2"/>
    </font>
    <font>
      <b/>
      <sz val="8"/>
      <name val="Calibri"/>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medium"/>
      <top/>
      <bottom style="medium"/>
    </border>
    <border>
      <left/>
      <right style="medium"/>
      <top/>
      <bottom style="medium"/>
    </border>
    <border>
      <left style="medium"/>
      <right style="medium"/>
      <top style="medium"/>
      <bottom style="medium"/>
    </border>
    <border>
      <left style="medium"/>
      <right/>
      <top style="medium"/>
      <bottom style="medium"/>
    </border>
    <border>
      <left/>
      <right style="medium"/>
      <top style="medium"/>
      <bottom style="medium"/>
    </border>
    <border>
      <left/>
      <right/>
      <top/>
      <bottom style="thin"/>
    </border>
    <border>
      <left/>
      <right style="thin"/>
      <top style="thin"/>
      <bottom style="thin"/>
    </border>
    <border>
      <left>
        <color indexed="63"/>
      </left>
      <right>
        <color indexed="63"/>
      </right>
      <top style="medium"/>
      <bottom style="medium"/>
    </border>
    <border>
      <left style="thin"/>
      <right/>
      <top style="thin"/>
      <bottom style="thin"/>
    </border>
    <border>
      <left/>
      <right/>
      <top style="thin"/>
      <bottom style="thin"/>
    </border>
    <border>
      <left>
        <color indexed="63"/>
      </left>
      <right>
        <color indexed="63"/>
      </right>
      <top style="medium"/>
      <bottom>
        <color indexed="63"/>
      </bottom>
    </border>
    <border>
      <left style="thin"/>
      <right>
        <color indexed="63"/>
      </right>
      <top style="hair"/>
      <bottom style="hair"/>
    </border>
    <border>
      <left>
        <color indexed="63"/>
      </left>
      <right>
        <color indexed="63"/>
      </right>
      <top style="hair"/>
      <bottom style="hair"/>
    </border>
  </borders>
  <cellStyleXfs count="168">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16" fillId="2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37" borderId="0" applyNumberFormat="0" applyBorder="0" applyAlignment="0" applyProtection="0"/>
    <xf numFmtId="0" fontId="30" fillId="38" borderId="1" applyNumberFormat="0" applyAlignment="0" applyProtection="0"/>
    <xf numFmtId="0" fontId="18" fillId="3" borderId="0" applyNumberFormat="0" applyBorder="0" applyAlignment="0" applyProtection="0"/>
    <xf numFmtId="0" fontId="29" fillId="38" borderId="2" applyNumberFormat="0" applyAlignment="0" applyProtection="0"/>
    <xf numFmtId="0" fontId="29" fillId="39" borderId="2" applyNumberFormat="0" applyAlignment="0" applyProtection="0"/>
    <xf numFmtId="0" fontId="19" fillId="4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13" borderId="2" applyNumberFormat="0" applyAlignment="0" applyProtection="0"/>
    <xf numFmtId="0" fontId="6" fillId="0" borderId="4" applyNumberFormat="0" applyFill="0" applyAlignment="0" applyProtection="0"/>
    <xf numFmtId="0" fontId="31" fillId="0" borderId="0" applyNumberFormat="0" applyFill="0" applyBorder="0" applyAlignment="0" applyProtection="0"/>
    <xf numFmtId="0" fontId="0" fillId="0" borderId="0">
      <alignment/>
      <protection/>
    </xf>
    <xf numFmtId="0" fontId="31" fillId="0" borderId="0" applyNumberFormat="0" applyFill="0" applyBorder="0" applyAlignment="0" applyProtection="0"/>
    <xf numFmtId="0" fontId="24" fillId="0" borderId="0" applyNumberFormat="0" applyFill="0" applyBorder="0" applyAlignment="0" applyProtection="0"/>
    <xf numFmtId="0" fontId="26" fillId="4" borderId="0" applyNumberFormat="0" applyBorder="0" applyAlignment="0" applyProtection="0"/>
    <xf numFmtId="0" fontId="26" fillId="10"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28" fillId="7" borderId="2" applyNumberFormat="0" applyAlignment="0" applyProtection="0"/>
    <xf numFmtId="0" fontId="25" fillId="0" borderId="8" applyNumberFormat="0" applyFill="0" applyAlignment="0" applyProtection="0"/>
    <xf numFmtId="0" fontId="50" fillId="41"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42" borderId="9" applyNumberFormat="0" applyFont="0" applyAlignment="0" applyProtection="0"/>
    <xf numFmtId="0" fontId="48" fillId="43" borderId="9" applyNumberFormat="0" applyAlignment="0" applyProtection="0"/>
    <xf numFmtId="0" fontId="30" fillId="39" borderId="1" applyNumberFormat="0" applyAlignment="0" applyProtection="0"/>
    <xf numFmtId="9" fontId="0" fillId="0" borderId="0" applyFont="0" applyFill="0" applyBorder="0" applyAlignment="0" applyProtection="0"/>
    <xf numFmtId="0" fontId="18" fillId="9"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23" fillId="0" borderId="0" applyNumberFormat="0" applyFill="0" applyBorder="0" applyAlignment="0" applyProtection="0"/>
    <xf numFmtId="0" fontId="6" fillId="0" borderId="4" applyNumberFormat="0" applyFill="0" applyAlignment="0" applyProtection="0"/>
    <xf numFmtId="0" fontId="23"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5"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44" borderId="3" applyNumberFormat="0" applyAlignment="0" applyProtection="0"/>
  </cellStyleXfs>
  <cellXfs count="219">
    <xf numFmtId="0" fontId="0" fillId="0" borderId="0" xfId="0" applyAlignment="1">
      <alignment/>
    </xf>
    <xf numFmtId="0" fontId="32" fillId="45" borderId="0" xfId="0" applyFont="1" applyFill="1" applyAlignment="1">
      <alignment horizontal="center"/>
    </xf>
    <xf numFmtId="0" fontId="0" fillId="45" borderId="0" xfId="0" applyFill="1" applyAlignment="1">
      <alignment/>
    </xf>
    <xf numFmtId="0" fontId="32" fillId="45" borderId="0" xfId="0" applyFont="1" applyFill="1" applyAlignment="1">
      <alignment horizontal="center"/>
    </xf>
    <xf numFmtId="0" fontId="33" fillId="45" borderId="0" xfId="0" applyFont="1" applyFill="1" applyAlignment="1">
      <alignment horizontal="center"/>
    </xf>
    <xf numFmtId="0" fontId="34" fillId="45" borderId="0" xfId="0" applyFont="1" applyFill="1" applyAlignment="1">
      <alignment horizontal="center"/>
    </xf>
    <xf numFmtId="0" fontId="35" fillId="45" borderId="0" xfId="0" applyFont="1" applyFill="1" applyAlignment="1">
      <alignment horizontal="center"/>
    </xf>
    <xf numFmtId="0" fontId="0" fillId="45" borderId="0" xfId="0" applyFill="1" applyAlignment="1">
      <alignment horizontal="center"/>
    </xf>
    <xf numFmtId="0" fontId="0" fillId="45" borderId="0" xfId="0" applyFont="1" applyFill="1" applyAlignment="1">
      <alignment/>
    </xf>
    <xf numFmtId="0" fontId="10" fillId="45" borderId="0" xfId="0" applyFont="1" applyFill="1" applyAlignment="1">
      <alignment/>
    </xf>
    <xf numFmtId="0" fontId="10" fillId="45" borderId="0" xfId="0" applyFont="1" applyFill="1" applyAlignment="1">
      <alignment horizontal="justify"/>
    </xf>
    <xf numFmtId="0" fontId="36" fillId="45" borderId="0" xfId="0" applyFont="1" applyFill="1" applyAlignment="1">
      <alignment/>
    </xf>
    <xf numFmtId="0" fontId="37" fillId="45" borderId="0" xfId="0" applyFont="1" applyFill="1" applyAlignment="1">
      <alignment horizontal="center"/>
    </xf>
    <xf numFmtId="0" fontId="38" fillId="45" borderId="0" xfId="0" applyFont="1" applyFill="1" applyAlignment="1">
      <alignment horizontal="center"/>
    </xf>
    <xf numFmtId="0" fontId="10" fillId="45" borderId="0" xfId="0" applyFont="1" applyFill="1" applyAlignment="1">
      <alignment wrapText="1"/>
    </xf>
    <xf numFmtId="0" fontId="37" fillId="45" borderId="0" xfId="0" applyFont="1" applyFill="1" applyAlignment="1">
      <alignment horizontal="left"/>
    </xf>
    <xf numFmtId="0" fontId="39" fillId="45" borderId="0" xfId="0" applyFont="1" applyFill="1" applyBorder="1" applyAlignment="1">
      <alignment vertical="top" wrapText="1"/>
    </xf>
    <xf numFmtId="0" fontId="10" fillId="45" borderId="0" xfId="0" applyFont="1" applyFill="1" applyAlignment="1">
      <alignment horizontal="left"/>
    </xf>
    <xf numFmtId="0" fontId="0" fillId="45" borderId="0" xfId="0" applyFont="1" applyFill="1" applyAlignment="1">
      <alignment horizontal="left"/>
    </xf>
    <xf numFmtId="0" fontId="39" fillId="45" borderId="10" xfId="0" applyFont="1" applyFill="1" applyBorder="1" applyAlignment="1">
      <alignment horizontal="center"/>
    </xf>
    <xf numFmtId="0" fontId="39" fillId="45" borderId="0" xfId="0" applyFont="1" applyFill="1" applyAlignment="1">
      <alignment/>
    </xf>
    <xf numFmtId="0" fontId="40" fillId="45" borderId="0" xfId="84" applyFont="1" applyFill="1" applyAlignment="1" applyProtection="1">
      <alignment/>
      <protection/>
    </xf>
    <xf numFmtId="0" fontId="10" fillId="45" borderId="11" xfId="0" applyFont="1" applyFill="1" applyBorder="1" applyAlignment="1">
      <alignment horizontal="left" vertical="center" wrapText="1"/>
    </xf>
    <xf numFmtId="0" fontId="10" fillId="45" borderId="12" xfId="0" applyFont="1" applyFill="1" applyBorder="1" applyAlignment="1">
      <alignment horizontal="center" vertical="top" wrapText="1"/>
    </xf>
    <xf numFmtId="0" fontId="10" fillId="14" borderId="12" xfId="0" applyFont="1" applyFill="1" applyBorder="1" applyAlignment="1">
      <alignment horizontal="center" vertical="top" wrapText="1"/>
    </xf>
    <xf numFmtId="0" fontId="10" fillId="45" borderId="11" xfId="0" applyFont="1" applyFill="1" applyBorder="1" applyAlignment="1">
      <alignment horizontal="left" vertical="top" wrapText="1"/>
    </xf>
    <xf numFmtId="0" fontId="10" fillId="45" borderId="12" xfId="0" applyFont="1" applyFill="1" applyBorder="1" applyAlignment="1">
      <alignment horizontal="center" vertical="center" wrapText="1"/>
    </xf>
    <xf numFmtId="0" fontId="10" fillId="14" borderId="12" xfId="0" applyFont="1" applyFill="1" applyBorder="1" applyAlignment="1">
      <alignment horizontal="center" vertical="center" wrapText="1"/>
    </xf>
    <xf numFmtId="0" fontId="10" fillId="45" borderId="13" xfId="0" applyFont="1" applyFill="1" applyBorder="1" applyAlignment="1">
      <alignment horizontal="center" vertical="center" wrapText="1"/>
    </xf>
    <xf numFmtId="0" fontId="10" fillId="14" borderId="14" xfId="0" applyFont="1" applyFill="1" applyBorder="1" applyAlignment="1">
      <alignment horizontal="center" vertical="center" wrapText="1"/>
    </xf>
    <xf numFmtId="0" fontId="10" fillId="14" borderId="13" xfId="0" applyFont="1" applyFill="1" applyBorder="1" applyAlignment="1">
      <alignment horizontal="center" vertical="center" wrapText="1"/>
    </xf>
    <xf numFmtId="0" fontId="14" fillId="45" borderId="11" xfId="0" applyFont="1" applyFill="1" applyBorder="1" applyAlignment="1">
      <alignment horizontal="left" vertical="center" wrapText="1"/>
    </xf>
    <xf numFmtId="0" fontId="10" fillId="45" borderId="15" xfId="0" applyFont="1" applyFill="1" applyBorder="1" applyAlignment="1">
      <alignment horizontal="center" vertical="center" wrapText="1"/>
    </xf>
    <xf numFmtId="0" fontId="10" fillId="45" borderId="11" xfId="0" applyFont="1" applyFill="1" applyBorder="1" applyAlignment="1">
      <alignment horizontal="justify" vertical="center" wrapText="1"/>
    </xf>
    <xf numFmtId="0" fontId="0" fillId="45" borderId="0" xfId="0" applyFont="1" applyFill="1" applyAlignment="1">
      <alignment shrinkToFit="1"/>
    </xf>
    <xf numFmtId="0" fontId="7" fillId="45" borderId="11" xfId="0" applyFont="1" applyFill="1" applyBorder="1" applyAlignment="1">
      <alignment horizontal="left" vertical="center" wrapText="1"/>
    </xf>
    <xf numFmtId="0" fontId="39" fillId="45" borderId="0" xfId="0" applyFont="1" applyFill="1" applyBorder="1" applyAlignment="1">
      <alignment horizontal="center" vertical="center" wrapText="1"/>
    </xf>
    <xf numFmtId="0" fontId="39" fillId="45" borderId="16" xfId="0" applyFont="1" applyFill="1" applyBorder="1" applyAlignment="1">
      <alignment/>
    </xf>
    <xf numFmtId="0" fontId="7" fillId="45" borderId="12" xfId="0" applyFont="1" applyFill="1" applyBorder="1" applyAlignment="1">
      <alignment horizontal="center" vertical="top" wrapText="1"/>
    </xf>
    <xf numFmtId="0" fontId="7" fillId="14" borderId="12" xfId="0" applyFont="1" applyFill="1" applyBorder="1" applyAlignment="1">
      <alignment horizontal="center" vertical="top" wrapText="1"/>
    </xf>
    <xf numFmtId="0" fontId="7" fillId="45" borderId="0" xfId="0" applyFont="1" applyFill="1" applyBorder="1" applyAlignment="1">
      <alignment horizontal="left" vertical="center" wrapText="1"/>
    </xf>
    <xf numFmtId="0" fontId="7" fillId="45" borderId="11" xfId="0" applyFont="1" applyFill="1" applyBorder="1" applyAlignment="1">
      <alignment horizontal="left" vertical="top" wrapText="1"/>
    </xf>
    <xf numFmtId="0" fontId="7" fillId="14" borderId="12" xfId="0" applyFont="1" applyFill="1" applyBorder="1" applyAlignment="1">
      <alignment horizontal="center" vertical="center" wrapText="1"/>
    </xf>
    <xf numFmtId="0" fontId="0" fillId="45" borderId="0" xfId="0" applyFont="1" applyFill="1" applyAlignment="1">
      <alignment horizontal="center"/>
    </xf>
    <xf numFmtId="0" fontId="10" fillId="45" borderId="11" xfId="0" applyFont="1" applyFill="1" applyBorder="1" applyAlignment="1">
      <alignment horizontal="left" vertical="top" wrapText="1"/>
    </xf>
    <xf numFmtId="0" fontId="0" fillId="45" borderId="0" xfId="0" applyFont="1" applyFill="1" applyBorder="1" applyAlignment="1">
      <alignment/>
    </xf>
    <xf numFmtId="0" fontId="10" fillId="45" borderId="15" xfId="0" applyFont="1" applyFill="1" applyBorder="1" applyAlignment="1">
      <alignment horizontal="center" vertical="top" wrapText="1"/>
    </xf>
    <xf numFmtId="0" fontId="10" fillId="45" borderId="13" xfId="0" applyFont="1" applyFill="1" applyBorder="1" applyAlignment="1">
      <alignment horizontal="left" vertical="center" wrapText="1"/>
    </xf>
    <xf numFmtId="0" fontId="10" fillId="45" borderId="0" xfId="0" applyFont="1" applyFill="1" applyBorder="1" applyAlignment="1">
      <alignment horizontal="center" vertical="center"/>
    </xf>
    <xf numFmtId="0" fontId="0" fillId="45" borderId="0" xfId="0" applyFont="1" applyFill="1" applyBorder="1" applyAlignment="1">
      <alignment horizontal="center" vertical="center"/>
    </xf>
    <xf numFmtId="0" fontId="39" fillId="45" borderId="0" xfId="0" applyFont="1" applyFill="1" applyBorder="1" applyAlignment="1">
      <alignment horizontal="center" vertical="center"/>
    </xf>
    <xf numFmtId="0" fontId="0" fillId="45" borderId="0" xfId="0" applyFont="1" applyFill="1" applyBorder="1" applyAlignment="1">
      <alignment horizontal="center"/>
    </xf>
    <xf numFmtId="0" fontId="10" fillId="45" borderId="13" xfId="0" applyFont="1" applyFill="1" applyBorder="1" applyAlignment="1">
      <alignment horizontal="left" vertical="top" wrapText="1"/>
    </xf>
    <xf numFmtId="0" fontId="39" fillId="45" borderId="0" xfId="0" applyFont="1" applyFill="1" applyBorder="1" applyAlignment="1">
      <alignment horizontal="center" vertical="center"/>
    </xf>
    <xf numFmtId="0" fontId="10" fillId="45" borderId="13" xfId="0" applyFont="1" applyFill="1" applyBorder="1" applyAlignment="1">
      <alignment horizontal="center" vertical="center"/>
    </xf>
    <xf numFmtId="0" fontId="10" fillId="45" borderId="13" xfId="0" applyFont="1" applyFill="1" applyBorder="1" applyAlignment="1">
      <alignment horizontal="center" vertical="top" wrapText="1"/>
    </xf>
    <xf numFmtId="0" fontId="10" fillId="14" borderId="13" xfId="0" applyFont="1" applyFill="1" applyBorder="1" applyAlignment="1">
      <alignment horizontal="center" vertical="top" wrapText="1"/>
    </xf>
    <xf numFmtId="0" fontId="7" fillId="45" borderId="0" xfId="0" applyFont="1" applyFill="1" applyBorder="1" applyAlignment="1">
      <alignment vertical="center" wrapText="1"/>
    </xf>
    <xf numFmtId="0" fontId="14" fillId="45" borderId="0" xfId="0" applyFont="1" applyFill="1" applyBorder="1" applyAlignment="1">
      <alignment vertical="center" wrapText="1"/>
    </xf>
    <xf numFmtId="0" fontId="14" fillId="45" borderId="13" xfId="0" applyFont="1" applyFill="1" applyBorder="1" applyAlignment="1">
      <alignment horizontal="left" vertical="center" wrapText="1"/>
    </xf>
    <xf numFmtId="0" fontId="7" fillId="45" borderId="0" xfId="0" applyFont="1" applyFill="1" applyAlignment="1">
      <alignment horizontal="left"/>
    </xf>
    <xf numFmtId="0" fontId="0" fillId="45" borderId="13" xfId="0" applyFont="1" applyFill="1" applyBorder="1" applyAlignment="1">
      <alignment horizontal="center" vertical="center"/>
    </xf>
    <xf numFmtId="0" fontId="6" fillId="45" borderId="0" xfId="0" applyFont="1" applyFill="1" applyAlignment="1">
      <alignment/>
    </xf>
    <xf numFmtId="0" fontId="7" fillId="45" borderId="0" xfId="0" applyFont="1" applyFill="1" applyAlignment="1">
      <alignment horizontal="justify"/>
    </xf>
    <xf numFmtId="0" fontId="0" fillId="0" borderId="13" xfId="0" applyBorder="1" applyAlignment="1">
      <alignment/>
    </xf>
    <xf numFmtId="0" fontId="10" fillId="45" borderId="11" xfId="0" applyFont="1" applyFill="1" applyBorder="1" applyAlignment="1" applyProtection="1">
      <alignment horizontal="left" vertical="center" wrapText="1"/>
      <protection locked="0"/>
    </xf>
    <xf numFmtId="0" fontId="10" fillId="45" borderId="11" xfId="0" applyFont="1" applyFill="1" applyBorder="1" applyAlignment="1" applyProtection="1">
      <alignment horizontal="left" vertical="center" wrapText="1"/>
      <protection/>
    </xf>
    <xf numFmtId="0" fontId="10" fillId="45" borderId="13" xfId="0" applyFont="1" applyFill="1" applyBorder="1" applyAlignment="1" applyProtection="1">
      <alignment horizontal="center" vertical="center"/>
      <protection locked="0"/>
    </xf>
    <xf numFmtId="0" fontId="8" fillId="45" borderId="11" xfId="0" applyFont="1" applyFill="1" applyBorder="1" applyAlignment="1" applyProtection="1">
      <alignment horizontal="left" vertical="center" wrapText="1"/>
      <protection locked="0"/>
    </xf>
    <xf numFmtId="0" fontId="7" fillId="14" borderId="12" xfId="0" applyFont="1" applyFill="1" applyBorder="1" applyAlignment="1">
      <alignment vertical="center" wrapText="1"/>
    </xf>
    <xf numFmtId="0" fontId="10" fillId="45" borderId="13" xfId="0" applyFont="1" applyFill="1" applyBorder="1" applyAlignment="1">
      <alignment/>
    </xf>
    <xf numFmtId="0" fontId="0" fillId="45" borderId="13" xfId="0" applyFont="1" applyFill="1" applyBorder="1" applyAlignment="1">
      <alignment/>
    </xf>
    <xf numFmtId="0" fontId="0" fillId="45" borderId="13" xfId="0" applyFont="1" applyFill="1" applyBorder="1" applyAlignment="1">
      <alignment horizontal="center"/>
    </xf>
    <xf numFmtId="0" fontId="7" fillId="45" borderId="11" xfId="0" applyFont="1" applyFill="1" applyBorder="1" applyAlignment="1" applyProtection="1">
      <alignment horizontal="left" vertical="center" wrapText="1"/>
      <protection locked="0"/>
    </xf>
    <xf numFmtId="0" fontId="6" fillId="45" borderId="13" xfId="0" applyFont="1" applyFill="1" applyBorder="1" applyAlignment="1">
      <alignment horizontal="center" vertical="center"/>
    </xf>
    <xf numFmtId="0" fontId="7" fillId="45" borderId="12" xfId="0" applyFont="1" applyFill="1" applyBorder="1" applyAlignment="1">
      <alignment horizontal="center" vertical="center" wrapText="1"/>
    </xf>
    <xf numFmtId="0" fontId="7" fillId="45" borderId="0" xfId="0" applyFont="1" applyFill="1" applyBorder="1" applyAlignment="1">
      <alignment horizontal="left" vertical="center"/>
    </xf>
    <xf numFmtId="0" fontId="41" fillId="45" borderId="0" xfId="0" applyFont="1" applyFill="1" applyBorder="1" applyAlignment="1">
      <alignment horizontal="left" vertical="center"/>
    </xf>
    <xf numFmtId="0" fontId="7" fillId="45" borderId="0" xfId="0" applyFont="1" applyFill="1" applyAlignment="1">
      <alignment/>
    </xf>
    <xf numFmtId="0" fontId="10" fillId="45" borderId="0" xfId="0" applyFont="1" applyFill="1" applyBorder="1" applyAlignment="1">
      <alignment horizontal="center"/>
    </xf>
    <xf numFmtId="0" fontId="7" fillId="45" borderId="13" xfId="0" applyFont="1" applyFill="1" applyBorder="1" applyAlignment="1">
      <alignment horizontal="left" vertical="top" wrapText="1"/>
    </xf>
    <xf numFmtId="2" fontId="10" fillId="14" borderId="12" xfId="0" applyNumberFormat="1" applyFont="1" applyFill="1" applyBorder="1" applyAlignment="1">
      <alignment horizontal="center" vertical="center" wrapText="1"/>
    </xf>
    <xf numFmtId="2" fontId="10" fillId="14" borderId="12" xfId="0" applyNumberFormat="1" applyFont="1" applyFill="1" applyBorder="1" applyAlignment="1">
      <alignment horizontal="center" vertical="top" wrapText="1"/>
    </xf>
    <xf numFmtId="2" fontId="10" fillId="14" borderId="13" xfId="0" applyNumberFormat="1" applyFont="1" applyFill="1" applyBorder="1" applyAlignment="1">
      <alignment horizontal="center" vertical="top" wrapText="1"/>
    </xf>
    <xf numFmtId="0" fontId="8" fillId="14" borderId="12" xfId="0" applyFont="1" applyFill="1" applyBorder="1" applyAlignment="1">
      <alignment horizontal="center" vertical="top" wrapText="1"/>
    </xf>
    <xf numFmtId="0" fontId="49" fillId="45" borderId="0" xfId="0" applyFont="1" applyFill="1" applyAlignment="1">
      <alignment/>
    </xf>
    <xf numFmtId="49" fontId="10" fillId="14" borderId="13" xfId="0" applyNumberFormat="1" applyFont="1" applyFill="1" applyBorder="1" applyAlignment="1">
      <alignment horizontal="center" vertical="center" wrapText="1"/>
    </xf>
    <xf numFmtId="184" fontId="10" fillId="14" borderId="12" xfId="0" applyNumberFormat="1" applyFont="1" applyFill="1" applyBorder="1" applyAlignment="1">
      <alignment horizontal="center" vertical="top" wrapText="1"/>
    </xf>
    <xf numFmtId="2" fontId="7" fillId="14" borderId="12" xfId="0" applyNumberFormat="1" applyFont="1" applyFill="1" applyBorder="1" applyAlignment="1">
      <alignment horizontal="center" vertical="top" wrapText="1"/>
    </xf>
    <xf numFmtId="0" fontId="10" fillId="14" borderId="12" xfId="0" applyFont="1" applyFill="1" applyBorder="1" applyAlignment="1">
      <alignment horizontal="center" vertical="top" wrapText="1"/>
    </xf>
    <xf numFmtId="2" fontId="10" fillId="14" borderId="12" xfId="0" applyNumberFormat="1" applyFont="1" applyFill="1" applyBorder="1" applyAlignment="1">
      <alignment horizontal="center" vertical="top" wrapText="1"/>
    </xf>
    <xf numFmtId="0" fontId="10" fillId="14" borderId="11" xfId="0" applyFont="1" applyFill="1" applyBorder="1" applyAlignment="1">
      <alignment horizontal="center" vertical="top" wrapText="1"/>
    </xf>
    <xf numFmtId="49" fontId="10" fillId="14" borderId="12" xfId="0" applyNumberFormat="1" applyFont="1" applyFill="1" applyBorder="1" applyAlignment="1">
      <alignment horizontal="center" vertical="top" wrapText="1"/>
    </xf>
    <xf numFmtId="0" fontId="49" fillId="45" borderId="0" xfId="0" applyFont="1" applyFill="1" applyAlignment="1">
      <alignment horizontal="left"/>
    </xf>
    <xf numFmtId="0" fontId="27" fillId="45" borderId="0" xfId="0" applyFont="1" applyFill="1" applyAlignment="1">
      <alignment/>
    </xf>
    <xf numFmtId="0" fontId="8" fillId="45" borderId="0" xfId="0" applyFont="1" applyFill="1" applyAlignment="1">
      <alignment horizontal="justify"/>
    </xf>
    <xf numFmtId="0" fontId="27" fillId="45" borderId="0" xfId="0" applyFont="1" applyFill="1" applyAlignment="1">
      <alignment horizontal="left"/>
    </xf>
    <xf numFmtId="184" fontId="10" fillId="14" borderId="12" xfId="0" applyNumberFormat="1" applyFont="1" applyFill="1" applyBorder="1" applyAlignment="1">
      <alignment horizontal="center" vertical="center" wrapText="1"/>
    </xf>
    <xf numFmtId="49" fontId="10" fillId="14" borderId="12" xfId="0" applyNumberFormat="1" applyFont="1" applyFill="1" applyBorder="1" applyAlignment="1">
      <alignment horizontal="center" vertical="center" wrapText="1"/>
    </xf>
    <xf numFmtId="184" fontId="7" fillId="14" borderId="12" xfId="0" applyNumberFormat="1" applyFont="1" applyFill="1" applyBorder="1" applyAlignment="1">
      <alignment horizontal="center" vertical="center" wrapText="1"/>
    </xf>
    <xf numFmtId="0" fontId="10" fillId="45" borderId="13" xfId="0" applyFont="1" applyFill="1" applyBorder="1" applyAlignment="1">
      <alignment vertical="center"/>
    </xf>
    <xf numFmtId="0" fontId="7" fillId="45" borderId="11" xfId="0" applyFont="1" applyFill="1" applyBorder="1" applyAlignment="1">
      <alignment vertical="center" wrapText="1"/>
    </xf>
    <xf numFmtId="0" fontId="10" fillId="45" borderId="0" xfId="0" applyFont="1" applyFill="1" applyAlignment="1">
      <alignment vertical="center"/>
    </xf>
    <xf numFmtId="0" fontId="10" fillId="45" borderId="11" xfId="0" applyFont="1" applyFill="1" applyBorder="1" applyAlignment="1">
      <alignment vertical="center" wrapText="1"/>
    </xf>
    <xf numFmtId="0" fontId="10" fillId="14" borderId="12" xfId="0" applyFont="1" applyFill="1" applyBorder="1" applyAlignment="1">
      <alignment vertical="center" wrapText="1"/>
    </xf>
    <xf numFmtId="0" fontId="0" fillId="0" borderId="0" xfId="0" applyAlignment="1">
      <alignment horizontal="center"/>
    </xf>
    <xf numFmtId="0" fontId="41" fillId="45" borderId="0" xfId="0" applyFont="1" applyFill="1" applyBorder="1" applyAlignment="1">
      <alignment horizontal="center" vertical="center"/>
    </xf>
    <xf numFmtId="0" fontId="10" fillId="45" borderId="0" xfId="0" applyFont="1" applyFill="1" applyAlignment="1">
      <alignment horizontal="center"/>
    </xf>
    <xf numFmtId="0" fontId="10" fillId="14" borderId="12" xfId="0" applyFont="1" applyFill="1" applyBorder="1" applyAlignment="1">
      <alignment vertical="center" wrapText="1"/>
    </xf>
    <xf numFmtId="184" fontId="10" fillId="14" borderId="12" xfId="0" applyNumberFormat="1" applyFont="1" applyFill="1" applyBorder="1" applyAlignment="1">
      <alignment vertical="center" wrapText="1"/>
    </xf>
    <xf numFmtId="184" fontId="7" fillId="14" borderId="12" xfId="0" applyNumberFormat="1" applyFont="1" applyFill="1" applyBorder="1" applyAlignment="1">
      <alignment vertical="center" wrapText="1"/>
    </xf>
    <xf numFmtId="0" fontId="0" fillId="45" borderId="0" xfId="0" applyFont="1" applyFill="1" applyAlignment="1">
      <alignment vertical="center"/>
    </xf>
    <xf numFmtId="0" fontId="10" fillId="45" borderId="11" xfId="0" applyFont="1" applyFill="1" applyBorder="1" applyAlignment="1">
      <alignment horizontal="left" wrapText="1"/>
    </xf>
    <xf numFmtId="0" fontId="10" fillId="45" borderId="12" xfId="0" applyFont="1" applyFill="1" applyBorder="1" applyAlignment="1" applyProtection="1">
      <alignment horizontal="center" vertical="center" wrapText="1"/>
      <protection locked="0"/>
    </xf>
    <xf numFmtId="0" fontId="10" fillId="14" borderId="12" xfId="0" applyFont="1" applyFill="1" applyBorder="1" applyAlignment="1" applyProtection="1">
      <alignment horizontal="center" vertical="center" wrapText="1"/>
      <protection locked="0"/>
    </xf>
    <xf numFmtId="0" fontId="10" fillId="45" borderId="0" xfId="0" applyFont="1" applyFill="1" applyAlignment="1" applyProtection="1">
      <alignment vertical="center"/>
      <protection locked="0"/>
    </xf>
    <xf numFmtId="0" fontId="7" fillId="45" borderId="0" xfId="0" applyFont="1" applyFill="1" applyAlignment="1">
      <alignment wrapText="1"/>
    </xf>
    <xf numFmtId="0" fontId="10" fillId="45" borderId="15" xfId="0" applyFont="1" applyFill="1" applyBorder="1" applyAlignment="1">
      <alignment horizontal="center" vertical="center" wrapText="1"/>
    </xf>
    <xf numFmtId="0" fontId="10" fillId="45" borderId="0" xfId="0" applyFont="1" applyFill="1" applyAlignment="1">
      <alignment wrapText="1"/>
    </xf>
    <xf numFmtId="0" fontId="39" fillId="45" borderId="17" xfId="0" applyFont="1" applyFill="1" applyBorder="1" applyAlignment="1">
      <alignment horizontal="center"/>
    </xf>
    <xf numFmtId="0" fontId="10" fillId="45" borderId="14" xfId="0" applyFont="1" applyFill="1" applyBorder="1" applyAlignment="1">
      <alignment horizontal="left" vertical="center" wrapText="1"/>
    </xf>
    <xf numFmtId="0" fontId="10" fillId="45" borderId="18" xfId="0" applyFont="1" applyFill="1" applyBorder="1" applyAlignment="1">
      <alignment horizontal="left" vertical="center" wrapText="1"/>
    </xf>
    <xf numFmtId="0" fontId="10" fillId="45" borderId="15" xfId="0" applyFont="1" applyFill="1" applyBorder="1" applyAlignment="1">
      <alignment horizontal="left" vertical="center" wrapText="1"/>
    </xf>
    <xf numFmtId="0" fontId="1" fillId="45" borderId="0" xfId="0" applyFont="1" applyFill="1" applyAlignment="1">
      <alignment horizontal="center"/>
    </xf>
    <xf numFmtId="0" fontId="10" fillId="45" borderId="14" xfId="0" applyFont="1" applyFill="1" applyBorder="1" applyAlignment="1">
      <alignment horizontal="center" vertical="center" wrapText="1"/>
    </xf>
    <xf numFmtId="0" fontId="10" fillId="45" borderId="18" xfId="0" applyFont="1" applyFill="1" applyBorder="1" applyAlignment="1">
      <alignment horizontal="center" vertical="center" wrapText="1"/>
    </xf>
    <xf numFmtId="0" fontId="52" fillId="45" borderId="0" xfId="0" applyFont="1" applyFill="1" applyAlignment="1">
      <alignment/>
    </xf>
    <xf numFmtId="0" fontId="52" fillId="45" borderId="0" xfId="0" applyFont="1" applyFill="1" applyAlignment="1">
      <alignment/>
    </xf>
    <xf numFmtId="184" fontId="10" fillId="14" borderId="12" xfId="0" applyNumberFormat="1" applyFont="1" applyFill="1" applyBorder="1" applyAlignment="1">
      <alignment horizontal="right" vertical="top" wrapText="1"/>
    </xf>
    <xf numFmtId="0" fontId="10" fillId="14" borderId="12" xfId="0" applyFont="1" applyFill="1" applyBorder="1" applyAlignment="1">
      <alignment horizontal="center" vertical="center" wrapText="1"/>
    </xf>
    <xf numFmtId="184" fontId="10" fillId="14" borderId="12" xfId="0" applyNumberFormat="1" applyFont="1" applyFill="1" applyBorder="1" applyAlignment="1">
      <alignment horizontal="center" vertical="center" wrapText="1"/>
    </xf>
    <xf numFmtId="184" fontId="10" fillId="14" borderId="12" xfId="0" applyNumberFormat="1" applyFont="1" applyFill="1" applyBorder="1" applyAlignment="1" applyProtection="1">
      <alignment horizontal="center" vertical="center" wrapText="1"/>
      <protection/>
    </xf>
    <xf numFmtId="184" fontId="10" fillId="14" borderId="12" xfId="0" applyNumberFormat="1" applyFont="1" applyFill="1" applyBorder="1" applyAlignment="1" applyProtection="1">
      <alignment horizontal="center" vertical="center" wrapText="1"/>
      <protection locked="0"/>
    </xf>
    <xf numFmtId="49" fontId="51" fillId="45" borderId="0" xfId="0" applyNumberFormat="1" applyFont="1" applyFill="1" applyAlignment="1">
      <alignment horizontal="left"/>
    </xf>
    <xf numFmtId="0" fontId="32" fillId="45" borderId="0" xfId="0" applyFont="1" applyFill="1" applyAlignment="1">
      <alignment horizontal="center"/>
    </xf>
    <xf numFmtId="0" fontId="35" fillId="45" borderId="0" xfId="0" applyFont="1" applyFill="1" applyAlignment="1">
      <alignment horizontal="center"/>
    </xf>
    <xf numFmtId="0" fontId="42" fillId="45" borderId="0" xfId="0" applyFont="1" applyFill="1" applyAlignment="1">
      <alignment horizontal="center"/>
    </xf>
    <xf numFmtId="0" fontId="0" fillId="14" borderId="0" xfId="0" applyFill="1" applyAlignment="1">
      <alignment horizontal="center"/>
    </xf>
    <xf numFmtId="0" fontId="32" fillId="45" borderId="0" xfId="0" applyFont="1" applyFill="1" applyAlignment="1">
      <alignment horizontal="center"/>
    </xf>
    <xf numFmtId="0" fontId="43" fillId="45" borderId="0" xfId="0" applyFont="1" applyFill="1" applyAlignment="1">
      <alignment horizontal="center"/>
    </xf>
    <xf numFmtId="0" fontId="44" fillId="45" borderId="0" xfId="0" applyFont="1" applyFill="1" applyAlignment="1">
      <alignment horizontal="center"/>
    </xf>
    <xf numFmtId="0" fontId="38" fillId="14" borderId="14" xfId="0" applyFont="1" applyFill="1" applyBorder="1" applyAlignment="1">
      <alignment horizontal="center" vertical="top" wrapText="1"/>
    </xf>
    <xf numFmtId="0" fontId="7" fillId="14" borderId="18" xfId="0" applyFont="1" applyFill="1" applyBorder="1" applyAlignment="1">
      <alignment horizontal="center" vertical="top" wrapText="1"/>
    </xf>
    <xf numFmtId="0" fontId="7" fillId="14" borderId="15" xfId="0" applyFont="1" applyFill="1" applyBorder="1" applyAlignment="1">
      <alignment horizontal="center" vertical="top" wrapText="1"/>
    </xf>
    <xf numFmtId="0" fontId="7" fillId="14" borderId="14" xfId="0" applyFont="1" applyFill="1" applyBorder="1" applyAlignment="1">
      <alignment horizontal="center" vertical="center" wrapText="1"/>
    </xf>
    <xf numFmtId="0" fontId="7" fillId="14" borderId="18" xfId="0" applyFont="1" applyFill="1" applyBorder="1" applyAlignment="1">
      <alignment horizontal="center" vertical="center" wrapText="1"/>
    </xf>
    <xf numFmtId="0" fontId="7" fillId="14" borderId="15" xfId="0" applyFont="1" applyFill="1" applyBorder="1" applyAlignment="1">
      <alignment horizontal="center" vertical="center" wrapText="1"/>
    </xf>
    <xf numFmtId="0" fontId="7" fillId="14" borderId="14" xfId="0" applyFont="1" applyFill="1" applyBorder="1" applyAlignment="1">
      <alignment horizontal="center" vertical="top" wrapText="1"/>
    </xf>
    <xf numFmtId="0" fontId="7" fillId="14" borderId="18" xfId="0" applyFont="1" applyFill="1" applyBorder="1" applyAlignment="1">
      <alignment horizontal="center" vertical="top" wrapText="1"/>
    </xf>
    <xf numFmtId="0" fontId="7" fillId="14" borderId="15" xfId="0" applyFont="1" applyFill="1" applyBorder="1" applyAlignment="1">
      <alignment horizontal="center" vertical="top" wrapText="1"/>
    </xf>
    <xf numFmtId="0" fontId="7" fillId="45" borderId="14" xfId="0" applyFont="1" applyFill="1" applyBorder="1" applyAlignment="1">
      <alignment horizontal="center" vertical="center" wrapText="1"/>
    </xf>
    <xf numFmtId="0" fontId="7" fillId="45" borderId="18" xfId="0" applyFont="1" applyFill="1" applyBorder="1" applyAlignment="1">
      <alignment horizontal="center" vertical="center" wrapText="1"/>
    </xf>
    <xf numFmtId="0" fontId="7" fillId="45" borderId="15" xfId="0" applyFont="1" applyFill="1" applyBorder="1" applyAlignment="1">
      <alignment horizontal="center" vertical="center" wrapText="1"/>
    </xf>
    <xf numFmtId="0" fontId="37" fillId="45" borderId="19" xfId="0" applyFont="1" applyFill="1" applyBorder="1" applyAlignment="1">
      <alignment horizontal="left" vertical="center" wrapText="1"/>
    </xf>
    <xf numFmtId="0" fontId="37" fillId="45" borderId="20" xfId="0" applyFont="1" applyFill="1" applyBorder="1" applyAlignment="1">
      <alignment horizontal="left" vertical="center" wrapText="1"/>
    </xf>
    <xf numFmtId="0" fontId="37" fillId="45" borderId="17" xfId="0" applyFont="1" applyFill="1" applyBorder="1" applyAlignment="1">
      <alignment horizontal="left" vertical="center" wrapText="1"/>
    </xf>
    <xf numFmtId="0" fontId="39" fillId="45" borderId="10" xfId="0" applyFont="1" applyFill="1" applyBorder="1" applyAlignment="1">
      <alignment horizontal="center"/>
    </xf>
    <xf numFmtId="0" fontId="7" fillId="14" borderId="14" xfId="0" applyFont="1" applyFill="1" applyBorder="1" applyAlignment="1">
      <alignment horizontal="center" vertical="top" wrapText="1"/>
    </xf>
    <xf numFmtId="0" fontId="39" fillId="14" borderId="14" xfId="0" applyFont="1" applyFill="1" applyBorder="1" applyAlignment="1">
      <alignment horizontal="center" vertical="top" wrapText="1"/>
    </xf>
    <xf numFmtId="0" fontId="37" fillId="45" borderId="19" xfId="0" applyFont="1" applyFill="1" applyBorder="1" applyAlignment="1">
      <alignment horizontal="center" vertical="center" wrapText="1"/>
    </xf>
    <xf numFmtId="0" fontId="37" fillId="45" borderId="20" xfId="0" applyFont="1" applyFill="1" applyBorder="1" applyAlignment="1">
      <alignment horizontal="center" vertical="center" wrapText="1"/>
    </xf>
    <xf numFmtId="0" fontId="37" fillId="45" borderId="17" xfId="0" applyFont="1" applyFill="1" applyBorder="1" applyAlignment="1">
      <alignment horizontal="center" vertical="center" wrapText="1"/>
    </xf>
    <xf numFmtId="0" fontId="39" fillId="45" borderId="19" xfId="0" applyFont="1" applyFill="1" applyBorder="1" applyAlignment="1">
      <alignment horizontal="center"/>
    </xf>
    <xf numFmtId="0" fontId="39" fillId="45" borderId="20" xfId="0" applyFont="1" applyFill="1" applyBorder="1" applyAlignment="1">
      <alignment horizontal="center"/>
    </xf>
    <xf numFmtId="0" fontId="10" fillId="45" borderId="0" xfId="0" applyFont="1" applyFill="1" applyAlignment="1">
      <alignment/>
    </xf>
    <xf numFmtId="0" fontId="4" fillId="45" borderId="0" xfId="0" applyFont="1" applyFill="1" applyAlignment="1">
      <alignment/>
    </xf>
    <xf numFmtId="0" fontId="53" fillId="14" borderId="0" xfId="0" applyFont="1" applyFill="1" applyAlignment="1">
      <alignment horizontal="center" wrapText="1"/>
    </xf>
    <xf numFmtId="0" fontId="10" fillId="45" borderId="0" xfId="0" applyFont="1" applyFill="1" applyBorder="1" applyAlignment="1">
      <alignment horizontal="left" vertical="center" wrapText="1"/>
    </xf>
    <xf numFmtId="0" fontId="10" fillId="17" borderId="14" xfId="0" applyFont="1" applyFill="1" applyBorder="1" applyAlignment="1">
      <alignment horizontal="left" vertical="center" wrapText="1"/>
    </xf>
    <xf numFmtId="0" fontId="10" fillId="17" borderId="18" xfId="0" applyFont="1" applyFill="1" applyBorder="1" applyAlignment="1">
      <alignment horizontal="left" vertical="center" wrapText="1"/>
    </xf>
    <xf numFmtId="0" fontId="10" fillId="17" borderId="15" xfId="0" applyFont="1" applyFill="1" applyBorder="1" applyAlignment="1">
      <alignment horizontal="left" vertical="center" wrapText="1"/>
    </xf>
    <xf numFmtId="0" fontId="10" fillId="14" borderId="14" xfId="0" applyFont="1" applyFill="1" applyBorder="1" applyAlignment="1">
      <alignment horizontal="center" vertical="center" wrapText="1"/>
    </xf>
    <xf numFmtId="0" fontId="10" fillId="14" borderId="18" xfId="0" applyFont="1" applyFill="1" applyBorder="1" applyAlignment="1">
      <alignment horizontal="center" vertical="center" wrapText="1"/>
    </xf>
    <xf numFmtId="0" fontId="10" fillId="14" borderId="15" xfId="0" applyFont="1" applyFill="1" applyBorder="1" applyAlignment="1">
      <alignment horizontal="center" vertical="center" wrapText="1"/>
    </xf>
    <xf numFmtId="0" fontId="10" fillId="45" borderId="0" xfId="0" applyFont="1" applyFill="1" applyBorder="1" applyAlignment="1">
      <alignment/>
    </xf>
    <xf numFmtId="0" fontId="10" fillId="45" borderId="0" xfId="0" applyFont="1" applyFill="1" applyBorder="1" applyAlignment="1">
      <alignment horizontal="left" vertical="center"/>
    </xf>
    <xf numFmtId="0" fontId="10" fillId="45" borderId="0" xfId="0" applyFont="1" applyFill="1" applyAlignment="1">
      <alignment horizontal="justify"/>
    </xf>
    <xf numFmtId="0" fontId="7" fillId="45" borderId="14" xfId="0" applyFont="1" applyFill="1" applyBorder="1" applyAlignment="1">
      <alignment horizontal="center"/>
    </xf>
    <xf numFmtId="0" fontId="0" fillId="45" borderId="18" xfId="0" applyFont="1" applyFill="1" applyBorder="1" applyAlignment="1">
      <alignment horizontal="center"/>
    </xf>
    <xf numFmtId="0" fontId="0" fillId="45" borderId="15" xfId="0" applyFont="1" applyFill="1" applyBorder="1" applyAlignment="1">
      <alignment horizontal="center"/>
    </xf>
    <xf numFmtId="0" fontId="7" fillId="45" borderId="14" xfId="0" applyFont="1" applyFill="1" applyBorder="1" applyAlignment="1">
      <alignment horizontal="center" vertical="top" wrapText="1"/>
    </xf>
    <xf numFmtId="0" fontId="10" fillId="45" borderId="18" xfId="0" applyFont="1" applyFill="1" applyBorder="1" applyAlignment="1">
      <alignment horizontal="center" vertical="top" wrapText="1"/>
    </xf>
    <xf numFmtId="0" fontId="10" fillId="45" borderId="15" xfId="0" applyFont="1" applyFill="1" applyBorder="1" applyAlignment="1">
      <alignment horizontal="center" vertical="top"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7" fillId="45" borderId="21" xfId="0" applyFont="1" applyFill="1" applyBorder="1" applyAlignment="1">
      <alignment horizontal="justify"/>
    </xf>
    <xf numFmtId="0" fontId="10" fillId="45" borderId="21" xfId="0" applyFont="1" applyFill="1" applyBorder="1" applyAlignment="1">
      <alignment horizontal="justify"/>
    </xf>
    <xf numFmtId="0" fontId="7" fillId="45" borderId="0" xfId="0" applyFont="1" applyFill="1" applyAlignment="1">
      <alignment horizontal="justify"/>
    </xf>
    <xf numFmtId="0" fontId="45" fillId="45" borderId="0" xfId="84" applyFont="1" applyFill="1" applyAlignment="1" applyProtection="1">
      <alignment/>
      <protection/>
    </xf>
    <xf numFmtId="0" fontId="1" fillId="14" borderId="0" xfId="0" applyFont="1" applyFill="1" applyAlignment="1">
      <alignment horizontal="center"/>
    </xf>
    <xf numFmtId="0" fontId="7" fillId="45" borderId="0" xfId="0" applyFont="1" applyFill="1" applyAlignment="1">
      <alignment/>
    </xf>
    <xf numFmtId="0" fontId="7" fillId="45" borderId="0" xfId="0" applyFont="1" applyFill="1" applyBorder="1" applyAlignment="1">
      <alignment vertical="center" wrapText="1"/>
    </xf>
    <xf numFmtId="0" fontId="10" fillId="45" borderId="0" xfId="0" applyFont="1" applyFill="1" applyBorder="1" applyAlignment="1">
      <alignment vertical="center" wrapText="1"/>
    </xf>
    <xf numFmtId="0" fontId="48" fillId="0" borderId="22" xfId="0" applyFont="1" applyBorder="1" applyAlignment="1" applyProtection="1">
      <alignment horizontal="left" wrapText="1"/>
      <protection locked="0"/>
    </xf>
    <xf numFmtId="0" fontId="48" fillId="0" borderId="23" xfId="0" applyFont="1" applyBorder="1" applyAlignment="1" applyProtection="1">
      <alignment horizontal="left" wrapText="1"/>
      <protection locked="0"/>
    </xf>
    <xf numFmtId="0" fontId="0" fillId="45" borderId="0" xfId="0" applyFont="1" applyFill="1" applyBorder="1" applyAlignment="1">
      <alignment horizontal="left"/>
    </xf>
    <xf numFmtId="0" fontId="39" fillId="45" borderId="0" xfId="0" applyFont="1" applyFill="1" applyBorder="1" applyAlignment="1">
      <alignment horizontal="left"/>
    </xf>
    <xf numFmtId="0" fontId="6" fillId="45" borderId="0" xfId="0" applyFont="1" applyFill="1" applyBorder="1" applyAlignment="1">
      <alignment horizontal="left"/>
    </xf>
    <xf numFmtId="0" fontId="46" fillId="45" borderId="0" xfId="0" applyFont="1" applyFill="1" applyBorder="1" applyAlignment="1">
      <alignment horizontal="left"/>
    </xf>
    <xf numFmtId="0" fontId="0" fillId="45" borderId="0" xfId="0" applyFont="1" applyFill="1" applyBorder="1" applyAlignment="1">
      <alignment horizontal="left" wrapText="1"/>
    </xf>
    <xf numFmtId="0" fontId="6" fillId="45" borderId="0" xfId="0" applyFont="1" applyFill="1" applyBorder="1" applyAlignment="1">
      <alignment horizontal="left" wrapText="1"/>
    </xf>
    <xf numFmtId="0" fontId="6" fillId="45" borderId="0" xfId="0" applyFont="1" applyFill="1" applyBorder="1" applyAlignment="1">
      <alignment horizontal="justify"/>
    </xf>
    <xf numFmtId="0" fontId="10" fillId="45" borderId="0" xfId="0" applyFont="1" applyFill="1" applyBorder="1" applyAlignment="1">
      <alignment horizontal="justify"/>
    </xf>
    <xf numFmtId="0" fontId="10" fillId="14" borderId="14" xfId="0" applyFont="1" applyFill="1" applyBorder="1" applyAlignment="1">
      <alignment horizontal="center" vertical="top" wrapText="1"/>
    </xf>
    <xf numFmtId="0" fontId="10" fillId="14" borderId="18" xfId="0" applyFont="1" applyFill="1" applyBorder="1" applyAlignment="1">
      <alignment horizontal="center" vertical="top" wrapText="1"/>
    </xf>
    <xf numFmtId="0" fontId="10" fillId="14" borderId="15" xfId="0" applyFont="1" applyFill="1" applyBorder="1" applyAlignment="1">
      <alignment horizontal="center" vertical="top" wrapText="1"/>
    </xf>
    <xf numFmtId="0" fontId="10" fillId="45" borderId="14" xfId="0" applyFont="1" applyFill="1" applyBorder="1" applyAlignment="1">
      <alignment horizontal="center" vertical="top" wrapText="1"/>
    </xf>
    <xf numFmtId="0" fontId="10" fillId="45" borderId="0" xfId="0" applyFont="1" applyFill="1" applyAlignment="1">
      <alignment horizontal="left" wrapText="1"/>
    </xf>
    <xf numFmtId="0" fontId="7" fillId="45" borderId="0" xfId="0" applyFont="1" applyFill="1" applyAlignment="1">
      <alignment horizontal="left" wrapText="1"/>
    </xf>
    <xf numFmtId="0" fontId="6" fillId="0" borderId="0" xfId="0" applyFont="1" applyAlignment="1">
      <alignment wrapText="1"/>
    </xf>
    <xf numFmtId="0" fontId="0" fillId="45" borderId="0" xfId="0" applyFont="1" applyFill="1" applyBorder="1" applyAlignment="1">
      <alignment horizontal="left" vertical="center" wrapText="1"/>
    </xf>
    <xf numFmtId="0" fontId="39" fillId="45" borderId="0" xfId="0" applyFont="1" applyFill="1" applyBorder="1" applyAlignment="1">
      <alignment horizontal="left" vertical="center" wrapText="1"/>
    </xf>
    <xf numFmtId="0" fontId="6" fillId="45" borderId="0" xfId="0" applyFont="1" applyFill="1" applyBorder="1" applyAlignment="1">
      <alignment horizontal="left" vertical="center"/>
    </xf>
    <xf numFmtId="0" fontId="46" fillId="45" borderId="0" xfId="0" applyFont="1" applyFill="1" applyBorder="1" applyAlignment="1">
      <alignment horizontal="left" vertical="center"/>
    </xf>
    <xf numFmtId="0" fontId="1" fillId="14" borderId="0" xfId="0" applyFont="1" applyFill="1" applyAlignment="1">
      <alignment horizontal="center" vertical="center" wrapText="1"/>
    </xf>
    <xf numFmtId="0" fontId="7" fillId="45" borderId="0" xfId="0" applyFont="1" applyFill="1" applyBorder="1" applyAlignment="1">
      <alignment horizontal="justify"/>
    </xf>
    <xf numFmtId="0" fontId="6" fillId="45" borderId="0" xfId="0" applyFont="1" applyFill="1" applyAlignment="1">
      <alignment wrapText="1"/>
    </xf>
    <xf numFmtId="0" fontId="10" fillId="45" borderId="14" xfId="0" applyFont="1" applyFill="1" applyBorder="1" applyAlignment="1">
      <alignment horizontal="center" vertical="center" wrapText="1"/>
    </xf>
    <xf numFmtId="0" fontId="0" fillId="45" borderId="0" xfId="0" applyFont="1" applyFill="1" applyAlignment="1">
      <alignment wrapText="1"/>
    </xf>
  </cellXfs>
  <cellStyles count="154">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urrency" xfId="70"/>
    <cellStyle name="Currency [0]" xfId="71"/>
    <cellStyle name="Eingabe" xfId="72"/>
    <cellStyle name="Ergebnis" xfId="73"/>
    <cellStyle name="Erklärender Text" xfId="74"/>
    <cellStyle name="Excel Built-in Normal" xfId="75"/>
    <cellStyle name="Explanatory Text" xfId="76"/>
    <cellStyle name="Followed Hyperlink" xfId="77"/>
    <cellStyle name="Good" xfId="78"/>
    <cellStyle name="Gut" xfId="79"/>
    <cellStyle name="Heading 1" xfId="80"/>
    <cellStyle name="Heading 2" xfId="81"/>
    <cellStyle name="Heading 3" xfId="82"/>
    <cellStyle name="Heading 4" xfId="83"/>
    <cellStyle name="Hyperlink" xfId="84"/>
    <cellStyle name="Input" xfId="85"/>
    <cellStyle name="Linked Cell" xfId="86"/>
    <cellStyle name="Neutral" xfId="87"/>
    <cellStyle name="Normal 10" xfId="88"/>
    <cellStyle name="Normal 11" xfId="89"/>
    <cellStyle name="Normal 12" xfId="90"/>
    <cellStyle name="Normal 13" xfId="91"/>
    <cellStyle name="Normal 14" xfId="92"/>
    <cellStyle name="Normal 15" xfId="93"/>
    <cellStyle name="Normal 16" xfId="94"/>
    <cellStyle name="Normal 17" xfId="95"/>
    <cellStyle name="Normal 18" xfId="96"/>
    <cellStyle name="Normal 19" xfId="97"/>
    <cellStyle name="Normal 2" xfId="98"/>
    <cellStyle name="Normal 20" xfId="99"/>
    <cellStyle name="Normal 21" xfId="100"/>
    <cellStyle name="Normal 23" xfId="101"/>
    <cellStyle name="Normal 24" xfId="102"/>
    <cellStyle name="Normal 25" xfId="103"/>
    <cellStyle name="Normal 26" xfId="104"/>
    <cellStyle name="Normal 27" xfId="105"/>
    <cellStyle name="Normal 28" xfId="106"/>
    <cellStyle name="Normal 29" xfId="107"/>
    <cellStyle name="Normal 3" xfId="108"/>
    <cellStyle name="Normal 30" xfId="109"/>
    <cellStyle name="Normal 31" xfId="110"/>
    <cellStyle name="Normal 32" xfId="111"/>
    <cellStyle name="Normal 33" xfId="112"/>
    <cellStyle name="Normal 34" xfId="113"/>
    <cellStyle name="Normal 35" xfId="114"/>
    <cellStyle name="Normal 36" xfId="115"/>
    <cellStyle name="Normal 37" xfId="116"/>
    <cellStyle name="Normal 38" xfId="117"/>
    <cellStyle name="Normal 39" xfId="118"/>
    <cellStyle name="Normal 40" xfId="119"/>
    <cellStyle name="Normal 41" xfId="120"/>
    <cellStyle name="Normal 42" xfId="121"/>
    <cellStyle name="Normal 43" xfId="122"/>
    <cellStyle name="Normal 44" xfId="123"/>
    <cellStyle name="Normal 45" xfId="124"/>
    <cellStyle name="Normal 46" xfId="125"/>
    <cellStyle name="Normal 47" xfId="126"/>
    <cellStyle name="Normal 48" xfId="127"/>
    <cellStyle name="Normal 49" xfId="128"/>
    <cellStyle name="Normal 5" xfId="129"/>
    <cellStyle name="Normal 50" xfId="130"/>
    <cellStyle name="Normal 51" xfId="131"/>
    <cellStyle name="Normal 52" xfId="132"/>
    <cellStyle name="Normal 53" xfId="133"/>
    <cellStyle name="Normal 54" xfId="134"/>
    <cellStyle name="Normal 55" xfId="135"/>
    <cellStyle name="Normal 56" xfId="136"/>
    <cellStyle name="Normal 57" xfId="137"/>
    <cellStyle name="Normal 58" xfId="138"/>
    <cellStyle name="Normal 59" xfId="139"/>
    <cellStyle name="Normal 6" xfId="140"/>
    <cellStyle name="Normal 60" xfId="141"/>
    <cellStyle name="Normal 61" xfId="142"/>
    <cellStyle name="Normal 64" xfId="143"/>
    <cellStyle name="Normal 66" xfId="144"/>
    <cellStyle name="Normal 7" xfId="145"/>
    <cellStyle name="Normal 8" xfId="146"/>
    <cellStyle name="Normal 9" xfId="147"/>
    <cellStyle name="Note" xfId="148"/>
    <cellStyle name="Notiz" xfId="149"/>
    <cellStyle name="Output" xfId="150"/>
    <cellStyle name="Percent" xfId="151"/>
    <cellStyle name="Schlecht" xfId="152"/>
    <cellStyle name="Standard 2" xfId="153"/>
    <cellStyle name="Standard 3" xfId="154"/>
    <cellStyle name="Standard 4" xfId="155"/>
    <cellStyle name="Standard 5" xfId="156"/>
    <cellStyle name="Title" xfId="157"/>
    <cellStyle name="Total" xfId="158"/>
    <cellStyle name="Überschrift" xfId="159"/>
    <cellStyle name="Überschrift 1" xfId="160"/>
    <cellStyle name="Überschrift 2" xfId="161"/>
    <cellStyle name="Überschrift 3" xfId="162"/>
    <cellStyle name="Überschrift 4" xfId="163"/>
    <cellStyle name="Verknüpfte Zelle" xfId="164"/>
    <cellStyle name="Warnender Text" xfId="165"/>
    <cellStyle name="Warning Text" xfId="166"/>
    <cellStyle name="Zelle überprüfen" xfId="167"/>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unfccc.int/national_reports/annex_i_natcom/submitted_natcom/items/4903.php" TargetMode="External" /><Relationship Id="rId2" Type="http://schemas.openxmlformats.org/officeDocument/2006/relationships/hyperlink" Target="http://unfccc.int/national_reports/non-annex_i_natcom/items/2979.php" TargetMode="External" /><Relationship Id="rId3" Type="http://schemas.openxmlformats.org/officeDocument/2006/relationships/hyperlink" Target="http://www.ipcc-nggip.iges.or.jp/public/2006gl/index.html"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
      <selection activeCell="A21" sqref="A21"/>
    </sheetView>
  </sheetViews>
  <sheetFormatPr defaultColWidth="9.140625" defaultRowHeight="15"/>
  <cols>
    <col min="1" max="16384" width="9.140625" style="2" customWidth="1"/>
  </cols>
  <sheetData>
    <row r="1" ht="15.75">
      <c r="A1" s="1"/>
    </row>
    <row r="2" ht="15.75">
      <c r="A2" s="1"/>
    </row>
    <row r="3" ht="15.75">
      <c r="A3" s="1"/>
    </row>
    <row r="4" spans="1:15" ht="18.75">
      <c r="A4" s="135" t="s">
        <v>0</v>
      </c>
      <c r="B4" s="135"/>
      <c r="C4" s="135"/>
      <c r="D4" s="135"/>
      <c r="E4" s="135"/>
      <c r="F4" s="135"/>
      <c r="G4" s="135"/>
      <c r="H4" s="135"/>
      <c r="I4" s="135"/>
      <c r="J4" s="135"/>
      <c r="K4" s="135"/>
      <c r="L4" s="135"/>
      <c r="M4" s="135"/>
      <c r="N4" s="135"/>
      <c r="O4" s="135"/>
    </row>
    <row r="5" ht="15.75">
      <c r="A5" s="3"/>
    </row>
    <row r="6" spans="1:15" ht="15.75">
      <c r="A6" s="134" t="s">
        <v>1</v>
      </c>
      <c r="B6" s="134"/>
      <c r="C6" s="134"/>
      <c r="D6" s="134"/>
      <c r="E6" s="134"/>
      <c r="F6" s="134"/>
      <c r="G6" s="134"/>
      <c r="H6" s="134"/>
      <c r="I6" s="134"/>
      <c r="J6" s="134"/>
      <c r="K6" s="134"/>
      <c r="L6" s="134"/>
      <c r="M6" s="134"/>
      <c r="N6" s="134"/>
      <c r="O6" s="134"/>
    </row>
    <row r="7" spans="1:15" ht="15.75">
      <c r="A7" s="134" t="s">
        <v>2</v>
      </c>
      <c r="B7" s="134"/>
      <c r="C7" s="134"/>
      <c r="D7" s="134"/>
      <c r="E7" s="134"/>
      <c r="F7" s="134"/>
      <c r="G7" s="134"/>
      <c r="H7" s="134"/>
      <c r="I7" s="134"/>
      <c r="J7" s="134"/>
      <c r="K7" s="134"/>
      <c r="L7" s="134"/>
      <c r="M7" s="134"/>
      <c r="N7" s="134"/>
      <c r="O7" s="134"/>
    </row>
    <row r="8" ht="15.75">
      <c r="A8" s="1"/>
    </row>
    <row r="9" spans="1:15" ht="15.75">
      <c r="A9" s="138" t="s">
        <v>3</v>
      </c>
      <c r="B9" s="138"/>
      <c r="C9" s="138"/>
      <c r="D9" s="138"/>
      <c r="E9" s="138"/>
      <c r="F9" s="138"/>
      <c r="G9" s="138"/>
      <c r="H9" s="138"/>
      <c r="I9" s="138"/>
      <c r="J9" s="138"/>
      <c r="K9" s="138"/>
      <c r="L9" s="138"/>
      <c r="M9" s="138"/>
      <c r="N9" s="138"/>
      <c r="O9" s="138"/>
    </row>
    <row r="10" ht="15.75">
      <c r="A10" s="3"/>
    </row>
    <row r="11" ht="15.75">
      <c r="A11" s="3"/>
    </row>
    <row r="12" spans="1:15" ht="15.75">
      <c r="A12" s="140" t="s">
        <v>19</v>
      </c>
      <c r="B12" s="140"/>
      <c r="C12" s="140"/>
      <c r="D12" s="140"/>
      <c r="E12" s="140"/>
      <c r="F12" s="140"/>
      <c r="G12" s="140"/>
      <c r="H12" s="140"/>
      <c r="I12" s="140"/>
      <c r="J12" s="140"/>
      <c r="K12" s="140"/>
      <c r="L12" s="140"/>
      <c r="M12" s="140"/>
      <c r="N12" s="140"/>
      <c r="O12" s="140"/>
    </row>
    <row r="13" spans="1:15" ht="15">
      <c r="A13" s="139" t="s">
        <v>20</v>
      </c>
      <c r="B13" s="139"/>
      <c r="C13" s="139"/>
      <c r="D13" s="139"/>
      <c r="E13" s="139"/>
      <c r="F13" s="139"/>
      <c r="G13" s="139"/>
      <c r="H13" s="139"/>
      <c r="I13" s="139"/>
      <c r="J13" s="139"/>
      <c r="K13" s="139"/>
      <c r="L13" s="139"/>
      <c r="M13" s="139"/>
      <c r="N13" s="139"/>
      <c r="O13" s="139"/>
    </row>
    <row r="14" ht="15.75">
      <c r="A14" s="4"/>
    </row>
    <row r="15" ht="19.5">
      <c r="A15" s="5"/>
    </row>
    <row r="16" ht="18.75">
      <c r="A16" s="6"/>
    </row>
    <row r="17" spans="1:15" ht="15.75">
      <c r="A17" s="138" t="s">
        <v>4</v>
      </c>
      <c r="B17" s="138"/>
      <c r="C17" s="138"/>
      <c r="D17" s="138"/>
      <c r="E17" s="138"/>
      <c r="F17" s="138"/>
      <c r="G17" s="138"/>
      <c r="H17" s="138"/>
      <c r="I17" s="138"/>
      <c r="J17" s="138"/>
      <c r="K17" s="138"/>
      <c r="L17" s="138"/>
      <c r="M17" s="138"/>
      <c r="N17" s="138"/>
      <c r="O17" s="138"/>
    </row>
    <row r="18" ht="15.75">
      <c r="A18" s="1"/>
    </row>
    <row r="19" spans="1:15" ht="15">
      <c r="A19" s="137" t="s">
        <v>343</v>
      </c>
      <c r="B19" s="137"/>
      <c r="C19" s="137"/>
      <c r="D19" s="137"/>
      <c r="E19" s="137"/>
      <c r="F19" s="137"/>
      <c r="G19" s="137"/>
      <c r="H19" s="137"/>
      <c r="I19" s="137"/>
      <c r="J19" s="137"/>
      <c r="K19" s="137"/>
      <c r="L19" s="137"/>
      <c r="M19" s="137"/>
      <c r="N19" s="137"/>
      <c r="O19" s="137"/>
    </row>
    <row r="20" spans="1:15" ht="15">
      <c r="A20" s="137" t="s">
        <v>344</v>
      </c>
      <c r="B20" s="137"/>
      <c r="C20" s="137"/>
      <c r="D20" s="137"/>
      <c r="E20" s="137"/>
      <c r="F20" s="137"/>
      <c r="G20" s="137"/>
      <c r="H20" s="137"/>
      <c r="I20" s="137"/>
      <c r="J20" s="137"/>
      <c r="K20" s="137"/>
      <c r="L20" s="137"/>
      <c r="M20" s="137"/>
      <c r="N20" s="137"/>
      <c r="O20" s="137"/>
    </row>
    <row r="21" ht="15">
      <c r="A21" s="7"/>
    </row>
    <row r="22" spans="1:15" ht="15">
      <c r="A22" s="136" t="s">
        <v>17</v>
      </c>
      <c r="B22" s="136"/>
      <c r="C22" s="136"/>
      <c r="D22" s="136"/>
      <c r="E22" s="136"/>
      <c r="F22" s="136"/>
      <c r="G22" s="136"/>
      <c r="H22" s="136"/>
      <c r="I22" s="136"/>
      <c r="J22" s="136"/>
      <c r="K22" s="136"/>
      <c r="L22" s="136"/>
      <c r="M22" s="136"/>
      <c r="N22" s="136"/>
      <c r="O22" s="136"/>
    </row>
  </sheetData>
  <sheetProtection/>
  <mergeCells count="10">
    <mergeCell ref="A7:O7"/>
    <mergeCell ref="A4:O4"/>
    <mergeCell ref="A6:O6"/>
    <mergeCell ref="A22:O22"/>
    <mergeCell ref="A20:O20"/>
    <mergeCell ref="A19:O19"/>
    <mergeCell ref="A17:O17"/>
    <mergeCell ref="A13:O13"/>
    <mergeCell ref="A12:O12"/>
    <mergeCell ref="A9:O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R26"/>
  <sheetViews>
    <sheetView tabSelected="1" zoomScalePageLayoutView="0" workbookViewId="0" topLeftCell="F16">
      <selection activeCell="N32" sqref="N32"/>
    </sheetView>
  </sheetViews>
  <sheetFormatPr defaultColWidth="9.140625" defaultRowHeight="15"/>
  <cols>
    <col min="1" max="1" width="23.8515625" style="8" customWidth="1"/>
    <col min="2" max="9" width="10.28125" style="8" customWidth="1"/>
    <col min="10" max="18" width="11.28125" style="8" customWidth="1"/>
    <col min="19" max="16384" width="9.140625" style="8" customWidth="1"/>
  </cols>
  <sheetData>
    <row r="1" spans="1:18" ht="18.75">
      <c r="A1" s="123" t="s">
        <v>18</v>
      </c>
      <c r="B1" s="123"/>
      <c r="C1" s="123"/>
      <c r="D1" s="123"/>
      <c r="E1" s="123"/>
      <c r="F1" s="123"/>
      <c r="G1" s="123"/>
      <c r="H1" s="123"/>
      <c r="I1" s="123"/>
      <c r="J1" s="123"/>
      <c r="K1" s="123"/>
      <c r="L1" s="123"/>
      <c r="M1" s="123"/>
      <c r="N1" s="123"/>
      <c r="O1" s="123"/>
      <c r="P1" s="123"/>
      <c r="Q1" s="123"/>
      <c r="R1" s="123"/>
    </row>
    <row r="2" ht="16.5" thickBot="1">
      <c r="A2" s="9"/>
    </row>
    <row r="3" spans="1:18" ht="94.5" customHeight="1" thickBot="1">
      <c r="A3" s="124" t="s">
        <v>5</v>
      </c>
      <c r="B3" s="125"/>
      <c r="C3" s="125"/>
      <c r="D3" s="125"/>
      <c r="E3" s="125"/>
      <c r="F3" s="117"/>
      <c r="G3" s="121" t="s">
        <v>125</v>
      </c>
      <c r="H3" s="121"/>
      <c r="I3" s="122"/>
      <c r="J3" s="120" t="s">
        <v>6</v>
      </c>
      <c r="K3" s="121"/>
      <c r="L3" s="122"/>
      <c r="M3" s="120" t="s">
        <v>137</v>
      </c>
      <c r="N3" s="121"/>
      <c r="O3" s="122"/>
      <c r="P3" s="120" t="s">
        <v>135</v>
      </c>
      <c r="Q3" s="121"/>
      <c r="R3" s="122"/>
    </row>
    <row r="4" spans="1:18" s="111" customFormat="1" ht="60" customHeight="1" thickBot="1">
      <c r="A4" s="150" t="s">
        <v>21</v>
      </c>
      <c r="B4" s="151"/>
      <c r="C4" s="151"/>
      <c r="D4" s="151"/>
      <c r="E4" s="151"/>
      <c r="F4" s="152"/>
      <c r="G4" s="144" t="s">
        <v>300</v>
      </c>
      <c r="H4" s="145"/>
      <c r="I4" s="146"/>
      <c r="J4" s="144" t="s">
        <v>7</v>
      </c>
      <c r="K4" s="145"/>
      <c r="L4" s="146"/>
      <c r="M4" s="144" t="s">
        <v>7</v>
      </c>
      <c r="N4" s="145"/>
      <c r="O4" s="146"/>
      <c r="P4" s="144" t="s">
        <v>7</v>
      </c>
      <c r="Q4" s="145"/>
      <c r="R4" s="146"/>
    </row>
    <row r="5" spans="1:18" s="111" customFormat="1" ht="60" customHeight="1" thickBot="1">
      <c r="A5" s="150" t="s">
        <v>22</v>
      </c>
      <c r="B5" s="151"/>
      <c r="C5" s="151"/>
      <c r="D5" s="151"/>
      <c r="E5" s="151"/>
      <c r="F5" s="152"/>
      <c r="G5" s="144" t="s">
        <v>300</v>
      </c>
      <c r="H5" s="145"/>
      <c r="I5" s="146"/>
      <c r="J5" s="144" t="s">
        <v>7</v>
      </c>
      <c r="K5" s="145"/>
      <c r="L5" s="146"/>
      <c r="M5" s="144" t="s">
        <v>7</v>
      </c>
      <c r="N5" s="145"/>
      <c r="O5" s="146"/>
      <c r="P5" s="144" t="s">
        <v>7</v>
      </c>
      <c r="Q5" s="145"/>
      <c r="R5" s="146"/>
    </row>
    <row r="6" spans="1:18" ht="201.75" customHeight="1" thickBot="1">
      <c r="A6" s="150" t="s">
        <v>23</v>
      </c>
      <c r="B6" s="151"/>
      <c r="C6" s="151"/>
      <c r="D6" s="151"/>
      <c r="E6" s="151"/>
      <c r="F6" s="152"/>
      <c r="G6" s="157" t="s">
        <v>298</v>
      </c>
      <c r="H6" s="142"/>
      <c r="I6" s="143"/>
      <c r="J6" s="158" t="s">
        <v>299</v>
      </c>
      <c r="K6" s="142"/>
      <c r="L6" s="143"/>
      <c r="M6" s="141" t="s">
        <v>320</v>
      </c>
      <c r="N6" s="142"/>
      <c r="O6" s="143"/>
      <c r="P6" s="147" t="s">
        <v>7</v>
      </c>
      <c r="Q6" s="148"/>
      <c r="R6" s="149"/>
    </row>
    <row r="7" spans="1:18" ht="201" customHeight="1" thickBot="1">
      <c r="A7" s="150" t="s">
        <v>24</v>
      </c>
      <c r="B7" s="151"/>
      <c r="C7" s="151"/>
      <c r="D7" s="151"/>
      <c r="E7" s="151"/>
      <c r="F7" s="152"/>
      <c r="G7" s="157" t="s">
        <v>298</v>
      </c>
      <c r="H7" s="142"/>
      <c r="I7" s="143"/>
      <c r="J7" s="158" t="s">
        <v>299</v>
      </c>
      <c r="K7" s="142"/>
      <c r="L7" s="143"/>
      <c r="M7" s="141" t="s">
        <v>319</v>
      </c>
      <c r="N7" s="142"/>
      <c r="O7" s="143"/>
      <c r="P7" s="147" t="s">
        <v>7</v>
      </c>
      <c r="Q7" s="148"/>
      <c r="R7" s="149"/>
    </row>
    <row r="8" spans="1:18" s="111" customFormat="1" ht="60" customHeight="1" thickBot="1">
      <c r="A8" s="150" t="s">
        <v>25</v>
      </c>
      <c r="B8" s="151"/>
      <c r="C8" s="151"/>
      <c r="D8" s="151"/>
      <c r="E8" s="151"/>
      <c r="F8" s="152"/>
      <c r="G8" s="144" t="s">
        <v>300</v>
      </c>
      <c r="H8" s="145"/>
      <c r="I8" s="146"/>
      <c r="J8" s="144" t="s">
        <v>7</v>
      </c>
      <c r="K8" s="145"/>
      <c r="L8" s="146"/>
      <c r="M8" s="144" t="s">
        <v>7</v>
      </c>
      <c r="N8" s="145"/>
      <c r="O8" s="146"/>
      <c r="P8" s="144" t="s">
        <v>7</v>
      </c>
      <c r="Q8" s="145"/>
      <c r="R8" s="146"/>
    </row>
    <row r="9" spans="1:18" s="111" customFormat="1" ht="60" customHeight="1" thickBot="1">
      <c r="A9" s="150" t="s">
        <v>26</v>
      </c>
      <c r="B9" s="151"/>
      <c r="C9" s="151"/>
      <c r="D9" s="151"/>
      <c r="E9" s="151"/>
      <c r="F9" s="152"/>
      <c r="G9" s="157" t="s">
        <v>298</v>
      </c>
      <c r="H9" s="142"/>
      <c r="I9" s="143"/>
      <c r="J9" s="144" t="s">
        <v>7</v>
      </c>
      <c r="K9" s="145"/>
      <c r="L9" s="146"/>
      <c r="M9" s="144" t="s">
        <v>7</v>
      </c>
      <c r="N9" s="145"/>
      <c r="O9" s="146"/>
      <c r="P9" s="144" t="s">
        <v>7</v>
      </c>
      <c r="Q9" s="145"/>
      <c r="R9" s="146"/>
    </row>
    <row r="10" ht="15.75">
      <c r="A10" s="10"/>
    </row>
    <row r="11" spans="1:18" s="20" customFormat="1" ht="12.75">
      <c r="A11" s="19" t="s">
        <v>8</v>
      </c>
      <c r="B11" s="156" t="s">
        <v>9</v>
      </c>
      <c r="C11" s="156"/>
      <c r="D11" s="156"/>
      <c r="E11" s="156"/>
      <c r="F11" s="156"/>
      <c r="G11" s="156"/>
      <c r="H11" s="156"/>
      <c r="I11" s="156"/>
      <c r="J11" s="156"/>
      <c r="K11" s="156"/>
      <c r="L11" s="156"/>
      <c r="M11" s="156"/>
      <c r="N11" s="156"/>
      <c r="O11" s="156"/>
      <c r="P11" s="156"/>
      <c r="Q11" s="156"/>
      <c r="R11" s="156"/>
    </row>
    <row r="12" spans="1:18" s="20" customFormat="1" ht="45" customHeight="1">
      <c r="A12" s="153" t="s">
        <v>126</v>
      </c>
      <c r="B12" s="154"/>
      <c r="C12" s="154"/>
      <c r="D12" s="154"/>
      <c r="E12" s="154"/>
      <c r="F12" s="154"/>
      <c r="G12" s="154"/>
      <c r="H12" s="154"/>
      <c r="I12" s="154"/>
      <c r="J12" s="154"/>
      <c r="K12" s="154"/>
      <c r="L12" s="154"/>
      <c r="M12" s="154"/>
      <c r="N12" s="154"/>
      <c r="O12" s="154"/>
      <c r="P12" s="154"/>
      <c r="Q12" s="154"/>
      <c r="R12" s="155"/>
    </row>
    <row r="13" spans="1:18" s="20" customFormat="1" ht="12.75">
      <c r="A13" s="19" t="s">
        <v>10</v>
      </c>
      <c r="B13" s="156" t="s">
        <v>11</v>
      </c>
      <c r="C13" s="156"/>
      <c r="D13" s="156"/>
      <c r="E13" s="156"/>
      <c r="F13" s="156"/>
      <c r="G13" s="156"/>
      <c r="H13" s="156"/>
      <c r="I13" s="156"/>
      <c r="J13" s="156"/>
      <c r="K13" s="156"/>
      <c r="L13" s="156"/>
      <c r="M13" s="156"/>
      <c r="N13" s="156"/>
      <c r="O13" s="156"/>
      <c r="P13" s="156"/>
      <c r="Q13" s="156"/>
      <c r="R13" s="156"/>
    </row>
    <row r="14" spans="1:18" s="20" customFormat="1" ht="45" customHeight="1">
      <c r="A14" s="153" t="s">
        <v>13</v>
      </c>
      <c r="B14" s="154"/>
      <c r="C14" s="154"/>
      <c r="D14" s="154"/>
      <c r="E14" s="154"/>
      <c r="F14" s="154"/>
      <c r="G14" s="154"/>
      <c r="H14" s="154"/>
      <c r="I14" s="154"/>
      <c r="J14" s="154"/>
      <c r="K14" s="154"/>
      <c r="L14" s="154"/>
      <c r="M14" s="154"/>
      <c r="N14" s="154"/>
      <c r="O14" s="154"/>
      <c r="P14" s="154"/>
      <c r="Q14" s="154"/>
      <c r="R14" s="155"/>
    </row>
    <row r="15" spans="1:18" s="20" customFormat="1" ht="12.75">
      <c r="A15" s="19" t="s">
        <v>12</v>
      </c>
      <c r="B15" s="162" t="s">
        <v>139</v>
      </c>
      <c r="C15" s="163"/>
      <c r="D15" s="163"/>
      <c r="E15" s="163"/>
      <c r="F15" s="163"/>
      <c r="G15" s="163"/>
      <c r="H15" s="163"/>
      <c r="I15" s="163"/>
      <c r="J15" s="163"/>
      <c r="K15" s="163"/>
      <c r="L15" s="163"/>
      <c r="M15" s="163"/>
      <c r="N15" s="163"/>
      <c r="O15" s="163"/>
      <c r="P15" s="163"/>
      <c r="Q15" s="163"/>
      <c r="R15" s="119"/>
    </row>
    <row r="16" spans="1:18" s="20" customFormat="1" ht="45" customHeight="1">
      <c r="A16" s="153" t="s">
        <v>138</v>
      </c>
      <c r="B16" s="154"/>
      <c r="C16" s="154"/>
      <c r="D16" s="154"/>
      <c r="E16" s="154"/>
      <c r="F16" s="154"/>
      <c r="G16" s="154"/>
      <c r="H16" s="154"/>
      <c r="I16" s="154"/>
      <c r="J16" s="154"/>
      <c r="K16" s="154"/>
      <c r="L16" s="154"/>
      <c r="M16" s="154"/>
      <c r="N16" s="154"/>
      <c r="O16" s="154"/>
      <c r="P16" s="154"/>
      <c r="Q16" s="154"/>
      <c r="R16" s="155"/>
    </row>
    <row r="17" spans="1:18" s="20" customFormat="1" ht="12.75" customHeight="1">
      <c r="A17" s="19" t="s">
        <v>136</v>
      </c>
      <c r="B17" s="162" t="s">
        <v>106</v>
      </c>
      <c r="C17" s="163"/>
      <c r="D17" s="163"/>
      <c r="E17" s="163"/>
      <c r="F17" s="163"/>
      <c r="G17" s="163"/>
      <c r="H17" s="163"/>
      <c r="I17" s="163"/>
      <c r="J17" s="163"/>
      <c r="K17" s="163"/>
      <c r="L17" s="163"/>
      <c r="M17" s="163"/>
      <c r="N17" s="163"/>
      <c r="O17" s="163"/>
      <c r="P17" s="163"/>
      <c r="Q17" s="163"/>
      <c r="R17" s="119"/>
    </row>
    <row r="18" spans="1:18" s="20" customFormat="1" ht="30" customHeight="1">
      <c r="A18" s="153" t="s">
        <v>164</v>
      </c>
      <c r="B18" s="154"/>
      <c r="C18" s="154"/>
      <c r="D18" s="154"/>
      <c r="E18" s="154"/>
      <c r="F18" s="154"/>
      <c r="G18" s="154"/>
      <c r="H18" s="154"/>
      <c r="I18" s="154"/>
      <c r="J18" s="154"/>
      <c r="K18" s="154"/>
      <c r="L18" s="154"/>
      <c r="M18" s="154"/>
      <c r="N18" s="154"/>
      <c r="O18" s="154"/>
      <c r="P18" s="154"/>
      <c r="Q18" s="154"/>
      <c r="R18" s="155"/>
    </row>
    <row r="19" spans="1:18" s="20" customFormat="1" ht="12.75">
      <c r="A19" s="37"/>
      <c r="B19" s="37"/>
      <c r="C19" s="37"/>
      <c r="D19" s="37"/>
      <c r="E19" s="37"/>
      <c r="F19" s="37"/>
      <c r="G19" s="37"/>
      <c r="H19" s="37"/>
      <c r="I19" s="37"/>
      <c r="J19" s="37"/>
      <c r="K19" s="37"/>
      <c r="L19" s="37"/>
      <c r="M19" s="37"/>
      <c r="N19" s="37"/>
      <c r="O19" s="37"/>
      <c r="P19" s="37"/>
      <c r="Q19" s="37"/>
      <c r="R19" s="37"/>
    </row>
    <row r="20" spans="1:18" s="20" customFormat="1" ht="12.75">
      <c r="A20" s="159" t="s">
        <v>14</v>
      </c>
      <c r="B20" s="160"/>
      <c r="C20" s="160"/>
      <c r="D20" s="160"/>
      <c r="E20" s="160"/>
      <c r="F20" s="160"/>
      <c r="G20" s="160"/>
      <c r="H20" s="160"/>
      <c r="I20" s="160"/>
      <c r="J20" s="160"/>
      <c r="K20" s="160"/>
      <c r="L20" s="160"/>
      <c r="M20" s="160"/>
      <c r="N20" s="160"/>
      <c r="O20" s="160"/>
      <c r="P20" s="160"/>
      <c r="Q20" s="160"/>
      <c r="R20" s="161"/>
    </row>
    <row r="21" s="20" customFormat="1" ht="12.75"/>
    <row r="22" s="20" customFormat="1" ht="12.75">
      <c r="A22" s="21"/>
    </row>
    <row r="23" s="20" customFormat="1" ht="12.75"/>
    <row r="24" s="20" customFormat="1" ht="12.75"/>
    <row r="25" spans="1:18" s="20" customFormat="1" ht="15.75">
      <c r="A25" s="11"/>
      <c r="B25" s="8"/>
      <c r="C25" s="8"/>
      <c r="D25" s="8"/>
      <c r="E25" s="8"/>
      <c r="F25" s="8"/>
      <c r="G25" s="8"/>
      <c r="H25" s="8"/>
      <c r="I25" s="8"/>
      <c r="J25" s="8"/>
      <c r="K25" s="8"/>
      <c r="L25" s="8"/>
      <c r="M25" s="8"/>
      <c r="N25" s="8"/>
      <c r="O25" s="8"/>
      <c r="P25" s="8"/>
      <c r="Q25" s="8"/>
      <c r="R25" s="8"/>
    </row>
    <row r="26" spans="1:18" s="20" customFormat="1" ht="15">
      <c r="A26" s="8"/>
      <c r="B26" s="8"/>
      <c r="C26" s="8"/>
      <c r="D26" s="8"/>
      <c r="E26" s="8"/>
      <c r="F26" s="8"/>
      <c r="G26" s="8"/>
      <c r="H26" s="8"/>
      <c r="I26" s="8"/>
      <c r="J26" s="8"/>
      <c r="K26" s="8"/>
      <c r="L26" s="8"/>
      <c r="M26" s="8"/>
      <c r="N26" s="8"/>
      <c r="O26" s="8"/>
      <c r="P26" s="8"/>
      <c r="Q26" s="8"/>
      <c r="R26" s="8"/>
    </row>
  </sheetData>
  <sheetProtection/>
  <mergeCells count="45">
    <mergeCell ref="M6:O6"/>
    <mergeCell ref="A6:F6"/>
    <mergeCell ref="A5:F5"/>
    <mergeCell ref="J5:L5"/>
    <mergeCell ref="G5:I5"/>
    <mergeCell ref="J6:L6"/>
    <mergeCell ref="G6:I6"/>
    <mergeCell ref="A1:R1"/>
    <mergeCell ref="A4:F4"/>
    <mergeCell ref="G4:I4"/>
    <mergeCell ref="G3:I3"/>
    <mergeCell ref="A3:F3"/>
    <mergeCell ref="J4:L4"/>
    <mergeCell ref="J3:L3"/>
    <mergeCell ref="M3:O3"/>
    <mergeCell ref="M4:O4"/>
    <mergeCell ref="P5:R5"/>
    <mergeCell ref="P4:R4"/>
    <mergeCell ref="P3:R3"/>
    <mergeCell ref="M5:O5"/>
    <mergeCell ref="G8:I8"/>
    <mergeCell ref="A20:R20"/>
    <mergeCell ref="A9:F9"/>
    <mergeCell ref="A18:R18"/>
    <mergeCell ref="B17:R17"/>
    <mergeCell ref="A16:R16"/>
    <mergeCell ref="B15:R15"/>
    <mergeCell ref="G9:I9"/>
    <mergeCell ref="J9:L9"/>
    <mergeCell ref="P9:R9"/>
    <mergeCell ref="P6:R6"/>
    <mergeCell ref="A8:F8"/>
    <mergeCell ref="A14:R14"/>
    <mergeCell ref="B13:R13"/>
    <mergeCell ref="A12:R12"/>
    <mergeCell ref="B11:R11"/>
    <mergeCell ref="A7:F7"/>
    <mergeCell ref="G7:I7"/>
    <mergeCell ref="J8:L8"/>
    <mergeCell ref="J7:L7"/>
    <mergeCell ref="M7:O7"/>
    <mergeCell ref="M8:O8"/>
    <mergeCell ref="M9:O9"/>
    <mergeCell ref="P8:R8"/>
    <mergeCell ref="P7:R7"/>
  </mergeCells>
  <printOptions/>
  <pageMargins left="0.7086614173228347" right="0.7086614173228347" top="0.7874015748031497" bottom="0.7874015748031497"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Q119"/>
  <sheetViews>
    <sheetView zoomScale="75" zoomScaleNormal="75" zoomScalePageLayoutView="0" workbookViewId="0" topLeftCell="A1">
      <selection activeCell="B125" sqref="B125"/>
    </sheetView>
  </sheetViews>
  <sheetFormatPr defaultColWidth="9.140625" defaultRowHeight="15"/>
  <cols>
    <col min="1" max="1" width="5.7109375" style="8" customWidth="1"/>
    <col min="2" max="2" width="37.7109375" style="8" customWidth="1"/>
    <col min="3" max="3" width="30.7109375" style="43" customWidth="1"/>
    <col min="4" max="17" width="11.8515625" style="8" customWidth="1"/>
    <col min="18" max="16384" width="9.140625" style="8" customWidth="1"/>
  </cols>
  <sheetData>
    <row r="1" spans="2:17" ht="36.75" customHeight="1">
      <c r="B1" s="166" t="s">
        <v>347</v>
      </c>
      <c r="C1" s="166"/>
      <c r="D1" s="166"/>
      <c r="E1" s="166"/>
      <c r="F1" s="166"/>
      <c r="G1" s="166"/>
      <c r="H1" s="166"/>
      <c r="I1" s="166"/>
      <c r="J1" s="166"/>
      <c r="K1" s="166"/>
      <c r="L1" s="166"/>
      <c r="M1" s="166"/>
      <c r="N1" s="166"/>
      <c r="O1" s="166"/>
      <c r="P1" s="166"/>
      <c r="Q1" s="166"/>
    </row>
    <row r="2" spans="2:17" ht="15">
      <c r="B2" s="13"/>
      <c r="C2" s="13"/>
      <c r="D2" s="13"/>
      <c r="E2" s="13"/>
      <c r="F2" s="13"/>
      <c r="G2" s="13"/>
      <c r="H2" s="13"/>
      <c r="I2" s="13"/>
      <c r="J2" s="13"/>
      <c r="K2" s="13"/>
      <c r="L2" s="13"/>
      <c r="M2" s="13"/>
      <c r="N2" s="13"/>
      <c r="O2" s="13"/>
      <c r="P2" s="13"/>
      <c r="Q2" s="13"/>
    </row>
    <row r="3" ht="15.75" thickBot="1">
      <c r="B3" s="12"/>
    </row>
    <row r="4" spans="1:17" s="9" customFormat="1" ht="16.5" thickBot="1">
      <c r="A4" s="64"/>
      <c r="B4" s="47"/>
      <c r="C4" s="46" t="s">
        <v>15</v>
      </c>
      <c r="D4" s="46">
        <v>1990</v>
      </c>
      <c r="E4" s="46">
        <v>1995</v>
      </c>
      <c r="F4" s="46">
        <v>2000</v>
      </c>
      <c r="G4" s="46">
        <v>2001</v>
      </c>
      <c r="H4" s="46">
        <v>2002</v>
      </c>
      <c r="I4" s="46">
        <v>2003</v>
      </c>
      <c r="J4" s="46">
        <v>2004</v>
      </c>
      <c r="K4" s="46">
        <v>2005</v>
      </c>
      <c r="L4" s="46">
        <v>2006</v>
      </c>
      <c r="M4" s="46">
        <v>2007</v>
      </c>
      <c r="N4" s="46">
        <v>2008</v>
      </c>
      <c r="O4" s="46">
        <v>2009</v>
      </c>
      <c r="P4" s="46">
        <v>2010</v>
      </c>
      <c r="Q4" s="46">
        <v>2011</v>
      </c>
    </row>
    <row r="5" spans="1:17" s="9" customFormat="1" ht="28.5" customHeight="1" thickBot="1">
      <c r="A5" s="54"/>
      <c r="B5" s="150" t="s">
        <v>110</v>
      </c>
      <c r="C5" s="125"/>
      <c r="D5" s="125"/>
      <c r="E5" s="125"/>
      <c r="F5" s="125"/>
      <c r="G5" s="125"/>
      <c r="H5" s="125"/>
      <c r="I5" s="125"/>
      <c r="J5" s="125"/>
      <c r="K5" s="125"/>
      <c r="L5" s="125"/>
      <c r="M5" s="125"/>
      <c r="N5" s="125"/>
      <c r="O5" s="125"/>
      <c r="P5" s="125"/>
      <c r="Q5" s="117"/>
    </row>
    <row r="6" spans="1:17" s="102" customFormat="1" ht="30" customHeight="1" thickBot="1">
      <c r="A6" s="100">
        <v>1</v>
      </c>
      <c r="B6" s="101" t="s">
        <v>27</v>
      </c>
      <c r="C6" s="75" t="s">
        <v>28</v>
      </c>
      <c r="D6" s="69"/>
      <c r="E6" s="69"/>
      <c r="F6" s="110">
        <v>210.085</v>
      </c>
      <c r="G6" s="110">
        <v>216.6557</v>
      </c>
      <c r="H6" s="110">
        <v>215.5402</v>
      </c>
      <c r="I6" s="110">
        <v>236.4925</v>
      </c>
      <c r="J6" s="110">
        <v>234.4571</v>
      </c>
      <c r="K6" s="110">
        <v>249.2178</v>
      </c>
      <c r="L6" s="110">
        <v>269.7142</v>
      </c>
      <c r="M6" s="110">
        <v>265.4475</v>
      </c>
      <c r="N6" s="110">
        <v>267.3985</v>
      </c>
      <c r="O6" s="110">
        <v>269.7845</v>
      </c>
      <c r="P6" s="110">
        <v>276.6673</v>
      </c>
      <c r="Q6" s="108"/>
    </row>
    <row r="7" spans="1:17" s="102" customFormat="1" ht="30" customHeight="1" thickBot="1">
      <c r="A7" s="100">
        <v>2</v>
      </c>
      <c r="B7" s="103" t="s">
        <v>140</v>
      </c>
      <c r="C7" s="26" t="s">
        <v>28</v>
      </c>
      <c r="D7" s="104"/>
      <c r="E7" s="104"/>
      <c r="F7" s="109">
        <v>210.060301</v>
      </c>
      <c r="G7" s="109">
        <v>216.62519</v>
      </c>
      <c r="H7" s="109">
        <v>215.50548</v>
      </c>
      <c r="I7" s="109">
        <v>236.45408</v>
      </c>
      <c r="J7" s="109">
        <v>234.41412</v>
      </c>
      <c r="K7" s="109">
        <v>249.17299</v>
      </c>
      <c r="L7" s="109">
        <v>269.66477000000003</v>
      </c>
      <c r="M7" s="109">
        <v>265.39555</v>
      </c>
      <c r="N7" s="109">
        <v>267.345298</v>
      </c>
      <c r="O7" s="109">
        <v>269.73312999999996</v>
      </c>
      <c r="P7" s="109">
        <v>276.61243111</v>
      </c>
      <c r="Q7" s="108"/>
    </row>
    <row r="8" spans="1:17" s="102" customFormat="1" ht="30" customHeight="1" thickBot="1">
      <c r="A8" s="100">
        <v>3</v>
      </c>
      <c r="B8" s="103" t="s">
        <v>185</v>
      </c>
      <c r="C8" s="26" t="s">
        <v>16</v>
      </c>
      <c r="D8" s="104"/>
      <c r="E8" s="104"/>
      <c r="F8" s="109">
        <f>+F7/F6*100</f>
        <v>99.98824333008068</v>
      </c>
      <c r="G8" s="109">
        <f aca="true" t="shared" si="0" ref="G8:P8">+G7/G6*100</f>
        <v>99.9859177487599</v>
      </c>
      <c r="H8" s="109">
        <f t="shared" si="0"/>
        <v>99.98389163599181</v>
      </c>
      <c r="I8" s="109">
        <f t="shared" si="0"/>
        <v>99.98375424167786</v>
      </c>
      <c r="J8" s="109">
        <f t="shared" si="0"/>
        <v>99.98166828814313</v>
      </c>
      <c r="K8" s="109">
        <f t="shared" si="0"/>
        <v>99.98201974337306</v>
      </c>
      <c r="L8" s="109">
        <f t="shared" si="0"/>
        <v>99.98167319332836</v>
      </c>
      <c r="M8" s="109">
        <f t="shared" si="0"/>
        <v>99.98042927509208</v>
      </c>
      <c r="N8" s="109">
        <f t="shared" si="0"/>
        <v>99.98010385248982</v>
      </c>
      <c r="O8" s="109">
        <f t="shared" si="0"/>
        <v>99.98095887643656</v>
      </c>
      <c r="P8" s="109">
        <f t="shared" si="0"/>
        <v>99.98016791648308</v>
      </c>
      <c r="Q8" s="108"/>
    </row>
    <row r="9" spans="1:17" s="102" customFormat="1" ht="30" customHeight="1" thickBot="1">
      <c r="A9" s="100">
        <v>4</v>
      </c>
      <c r="B9" s="103" t="s">
        <v>141</v>
      </c>
      <c r="C9" s="26" t="s">
        <v>28</v>
      </c>
      <c r="D9" s="104"/>
      <c r="E9" s="104"/>
      <c r="F9" s="109">
        <v>0.024699</v>
      </c>
      <c r="G9" s="109">
        <v>0.03051</v>
      </c>
      <c r="H9" s="109">
        <v>0.03472</v>
      </c>
      <c r="I9" s="109">
        <v>0.03842</v>
      </c>
      <c r="J9" s="109">
        <v>0.04298</v>
      </c>
      <c r="K9" s="109">
        <v>0.04481</v>
      </c>
      <c r="L9" s="109">
        <v>0.04943</v>
      </c>
      <c r="M9" s="109">
        <v>0.05195</v>
      </c>
      <c r="N9" s="109">
        <v>0.053202</v>
      </c>
      <c r="O9" s="109">
        <v>0.05137</v>
      </c>
      <c r="P9" s="109">
        <v>0.05486889</v>
      </c>
      <c r="Q9" s="108"/>
    </row>
    <row r="10" spans="1:17" s="102" customFormat="1" ht="30" customHeight="1" thickBot="1">
      <c r="A10" s="100">
        <v>5</v>
      </c>
      <c r="B10" s="103" t="s">
        <v>186</v>
      </c>
      <c r="C10" s="26" t="s">
        <v>16</v>
      </c>
      <c r="D10" s="104"/>
      <c r="E10" s="104"/>
      <c r="F10" s="109">
        <f>+F9/F6*100</f>
        <v>0.01175666991931837</v>
      </c>
      <c r="G10" s="109">
        <f aca="true" t="shared" si="1" ref="G10:P10">+G9/G6*100</f>
        <v>0.01408225124010123</v>
      </c>
      <c r="H10" s="109">
        <f t="shared" si="1"/>
        <v>0.016108364008198935</v>
      </c>
      <c r="I10" s="109">
        <f t="shared" si="1"/>
        <v>0.01624575832214552</v>
      </c>
      <c r="J10" s="109">
        <f t="shared" si="1"/>
        <v>0.01833171185688128</v>
      </c>
      <c r="K10" s="109">
        <f t="shared" si="1"/>
        <v>0.01798025662693435</v>
      </c>
      <c r="L10" s="109">
        <f t="shared" si="1"/>
        <v>0.01832680667165466</v>
      </c>
      <c r="M10" s="109">
        <f t="shared" si="1"/>
        <v>0.019570724907938482</v>
      </c>
      <c r="N10" s="109">
        <f t="shared" si="1"/>
        <v>0.019896147510176758</v>
      </c>
      <c r="O10" s="109">
        <f t="shared" si="1"/>
        <v>0.019041123563436745</v>
      </c>
      <c r="P10" s="109">
        <f t="shared" si="1"/>
        <v>0.01983208351691725</v>
      </c>
      <c r="Q10" s="108"/>
    </row>
    <row r="11" spans="1:17" s="102" customFormat="1" ht="30" customHeight="1" thickBot="1">
      <c r="A11" s="100">
        <v>6</v>
      </c>
      <c r="B11" s="101" t="s">
        <v>29</v>
      </c>
      <c r="C11" s="75" t="s">
        <v>28</v>
      </c>
      <c r="D11" s="69"/>
      <c r="E11" s="69"/>
      <c r="F11" s="110">
        <v>148.9903</v>
      </c>
      <c r="G11" s="110">
        <v>158.3169</v>
      </c>
      <c r="H11" s="110">
        <v>161.0682</v>
      </c>
      <c r="I11" s="110">
        <v>170.1179</v>
      </c>
      <c r="J11" s="110">
        <v>173.839</v>
      </c>
      <c r="K11" s="110">
        <v>181.2015</v>
      </c>
      <c r="L11" s="110">
        <v>190.8104</v>
      </c>
      <c r="M11" s="110">
        <v>193.9659</v>
      </c>
      <c r="N11" s="110">
        <v>198.6042</v>
      </c>
      <c r="O11" s="110">
        <v>200.7068</v>
      </c>
      <c r="P11" s="110">
        <v>199.6216</v>
      </c>
      <c r="Q11" s="108"/>
    </row>
    <row r="12" spans="1:17" s="102" customFormat="1" ht="30" customHeight="1" thickBot="1">
      <c r="A12" s="100">
        <v>7</v>
      </c>
      <c r="B12" s="103" t="s">
        <v>140</v>
      </c>
      <c r="C12" s="26" t="s">
        <v>28</v>
      </c>
      <c r="D12" s="104"/>
      <c r="E12" s="104"/>
      <c r="F12" s="109">
        <v>99.6695</v>
      </c>
      <c r="G12" s="109">
        <v>104.46430000000001</v>
      </c>
      <c r="H12" s="109">
        <v>106.15339999999999</v>
      </c>
      <c r="I12" s="109">
        <v>112.9332</v>
      </c>
      <c r="J12" s="109">
        <v>112.9711</v>
      </c>
      <c r="K12" s="109">
        <v>118.3288</v>
      </c>
      <c r="L12" s="109">
        <v>128.051</v>
      </c>
      <c r="M12" s="109">
        <v>127.4124</v>
      </c>
      <c r="N12" s="109">
        <v>128.6091</v>
      </c>
      <c r="O12" s="109">
        <v>132.49099999999999</v>
      </c>
      <c r="P12" s="109">
        <v>128.8486</v>
      </c>
      <c r="Q12" s="108"/>
    </row>
    <row r="13" spans="1:17" s="102" customFormat="1" ht="30" customHeight="1" thickBot="1">
      <c r="A13" s="100">
        <v>8</v>
      </c>
      <c r="B13" s="103" t="s">
        <v>187</v>
      </c>
      <c r="C13" s="26" t="s">
        <v>16</v>
      </c>
      <c r="D13" s="104"/>
      <c r="E13" s="104"/>
      <c r="F13" s="109">
        <f>+F12/F11*100</f>
        <v>66.89663689515358</v>
      </c>
      <c r="G13" s="109">
        <f aca="true" t="shared" si="2" ref="G13:P13">+G12/G11*100</f>
        <v>65.98430110746231</v>
      </c>
      <c r="H13" s="109">
        <f t="shared" si="2"/>
        <v>65.90587092920886</v>
      </c>
      <c r="I13" s="109">
        <f t="shared" si="2"/>
        <v>66.38525399149648</v>
      </c>
      <c r="J13" s="109">
        <f t="shared" si="2"/>
        <v>64.98605031091988</v>
      </c>
      <c r="K13" s="109">
        <f t="shared" si="2"/>
        <v>65.30232917497923</v>
      </c>
      <c r="L13" s="109">
        <f t="shared" si="2"/>
        <v>67.10902550385094</v>
      </c>
      <c r="M13" s="109">
        <f t="shared" si="2"/>
        <v>65.68804104226568</v>
      </c>
      <c r="N13" s="109">
        <f t="shared" si="2"/>
        <v>64.75648551239098</v>
      </c>
      <c r="O13" s="109">
        <f t="shared" si="2"/>
        <v>66.01221283982406</v>
      </c>
      <c r="P13" s="109">
        <f t="shared" si="2"/>
        <v>64.54642183010255</v>
      </c>
      <c r="Q13" s="108"/>
    </row>
    <row r="14" spans="1:17" s="102" customFormat="1" ht="30" customHeight="1" thickBot="1">
      <c r="A14" s="100">
        <v>9</v>
      </c>
      <c r="B14" s="103" t="s">
        <v>142</v>
      </c>
      <c r="C14" s="26" t="s">
        <v>28</v>
      </c>
      <c r="D14" s="104"/>
      <c r="E14" s="104"/>
      <c r="F14" s="109">
        <v>49.3208</v>
      </c>
      <c r="G14" s="109">
        <v>53.8526</v>
      </c>
      <c r="H14" s="109">
        <v>54.9148</v>
      </c>
      <c r="I14" s="109">
        <v>57.1847</v>
      </c>
      <c r="J14" s="109">
        <v>60.8679</v>
      </c>
      <c r="K14" s="109">
        <v>62.8727</v>
      </c>
      <c r="L14" s="109">
        <v>62.7594</v>
      </c>
      <c r="M14" s="109">
        <v>66.5535</v>
      </c>
      <c r="N14" s="109">
        <v>69.9951</v>
      </c>
      <c r="O14" s="109">
        <v>68.2158</v>
      </c>
      <c r="P14" s="109">
        <v>70.773</v>
      </c>
      <c r="Q14" s="108"/>
    </row>
    <row r="15" spans="1:17" s="102" customFormat="1" ht="30" customHeight="1" thickBot="1">
      <c r="A15" s="100">
        <v>10</v>
      </c>
      <c r="B15" s="103" t="s">
        <v>188</v>
      </c>
      <c r="C15" s="26" t="s">
        <v>16</v>
      </c>
      <c r="D15" s="104"/>
      <c r="E15" s="104"/>
      <c r="F15" s="109">
        <f>+F14/F11*100</f>
        <v>33.10336310484642</v>
      </c>
      <c r="G15" s="109">
        <f aca="true" t="shared" si="3" ref="G15:P15">+G14/G11*100</f>
        <v>34.015698892537685</v>
      </c>
      <c r="H15" s="109">
        <f t="shared" si="3"/>
        <v>34.09412907079113</v>
      </c>
      <c r="I15" s="109">
        <f t="shared" si="3"/>
        <v>33.614746008503516</v>
      </c>
      <c r="J15" s="109">
        <f t="shared" si="3"/>
        <v>35.01394968908013</v>
      </c>
      <c r="K15" s="109">
        <f t="shared" si="3"/>
        <v>34.697670825020765</v>
      </c>
      <c r="L15" s="109">
        <f t="shared" si="3"/>
        <v>32.89097449614906</v>
      </c>
      <c r="M15" s="109">
        <f t="shared" si="3"/>
        <v>34.311958957734326</v>
      </c>
      <c r="N15" s="109">
        <f t="shared" si="3"/>
        <v>35.243514487609026</v>
      </c>
      <c r="O15" s="109">
        <f t="shared" si="3"/>
        <v>33.98778716017594</v>
      </c>
      <c r="P15" s="109">
        <f t="shared" si="3"/>
        <v>35.45357816989744</v>
      </c>
      <c r="Q15" s="108"/>
    </row>
    <row r="16" spans="1:17" s="102" customFormat="1" ht="30" customHeight="1" thickBot="1">
      <c r="A16" s="100">
        <v>11</v>
      </c>
      <c r="B16" s="101" t="s">
        <v>32</v>
      </c>
      <c r="C16" s="75" t="s">
        <v>28</v>
      </c>
      <c r="D16" s="69"/>
      <c r="E16" s="69"/>
      <c r="F16" s="110">
        <v>122.46</v>
      </c>
      <c r="G16" s="110">
        <v>121.4709</v>
      </c>
      <c r="H16" s="110">
        <v>127.1987</v>
      </c>
      <c r="I16" s="110">
        <v>129.663</v>
      </c>
      <c r="J16" s="110">
        <v>134.0183</v>
      </c>
      <c r="K16" s="110">
        <v>134.6162</v>
      </c>
      <c r="L16" s="110">
        <v>134.3599</v>
      </c>
      <c r="M16" s="110">
        <v>132.7812</v>
      </c>
      <c r="N16" s="110">
        <v>132.1595</v>
      </c>
      <c r="O16" s="110">
        <v>126.8838</v>
      </c>
      <c r="P16" s="110">
        <v>137.5876</v>
      </c>
      <c r="Q16" s="108"/>
    </row>
    <row r="17" spans="1:17" s="102" customFormat="1" ht="30" customHeight="1" thickBot="1">
      <c r="A17" s="100">
        <v>12</v>
      </c>
      <c r="B17" s="103" t="s">
        <v>140</v>
      </c>
      <c r="C17" s="26" t="s">
        <v>28</v>
      </c>
      <c r="D17" s="104"/>
      <c r="E17" s="104"/>
      <c r="F17" s="109">
        <v>82.5342</v>
      </c>
      <c r="G17" s="109">
        <v>78.70009999999999</v>
      </c>
      <c r="H17" s="109">
        <v>85.21170000000001</v>
      </c>
      <c r="I17" s="109">
        <v>87.3726</v>
      </c>
      <c r="J17" s="109">
        <f>+J16-J19</f>
        <v>91.23620000000001</v>
      </c>
      <c r="K17" s="109">
        <v>92.53519999999999</v>
      </c>
      <c r="L17" s="109">
        <v>94.74950000000001</v>
      </c>
      <c r="M17" s="109">
        <v>93.9162</v>
      </c>
      <c r="N17" s="109">
        <v>93.8981</v>
      </c>
      <c r="O17" s="109">
        <v>90.67329999999998</v>
      </c>
      <c r="P17" s="109">
        <v>100.56279700000002</v>
      </c>
      <c r="Q17" s="108"/>
    </row>
    <row r="18" spans="1:17" s="102" customFormat="1" ht="30" customHeight="1" thickBot="1">
      <c r="A18" s="100">
        <v>13</v>
      </c>
      <c r="B18" s="103" t="s">
        <v>189</v>
      </c>
      <c r="C18" s="26" t="s">
        <v>16</v>
      </c>
      <c r="D18" s="104"/>
      <c r="E18" s="104"/>
      <c r="F18" s="109">
        <f>+F17/F16*100</f>
        <v>67.39686428221461</v>
      </c>
      <c r="G18" s="109">
        <f aca="true" t="shared" si="4" ref="G18:P18">+G17/G16*100</f>
        <v>64.78926228421787</v>
      </c>
      <c r="H18" s="109">
        <f t="shared" si="4"/>
        <v>66.9910148452775</v>
      </c>
      <c r="I18" s="109">
        <f t="shared" si="4"/>
        <v>67.38437333703524</v>
      </c>
      <c r="J18" s="109">
        <f t="shared" si="4"/>
        <v>68.07741927781504</v>
      </c>
      <c r="K18" s="109">
        <f t="shared" si="4"/>
        <v>68.74001791760575</v>
      </c>
      <c r="L18" s="109">
        <f t="shared" si="4"/>
        <v>70.51918020183106</v>
      </c>
      <c r="M18" s="109">
        <f t="shared" si="4"/>
        <v>70.73004310851235</v>
      </c>
      <c r="N18" s="109">
        <f t="shared" si="4"/>
        <v>71.04907327887892</v>
      </c>
      <c r="O18" s="109">
        <f t="shared" si="4"/>
        <v>71.46168383985977</v>
      </c>
      <c r="P18" s="109">
        <f t="shared" si="4"/>
        <v>73.09001465248322</v>
      </c>
      <c r="Q18" s="108"/>
    </row>
    <row r="19" spans="1:17" s="102" customFormat="1" ht="30" customHeight="1" thickBot="1">
      <c r="A19" s="100">
        <v>14</v>
      </c>
      <c r="B19" s="103" t="s">
        <v>141</v>
      </c>
      <c r="C19" s="26" t="s">
        <v>28</v>
      </c>
      <c r="D19" s="104"/>
      <c r="E19" s="104"/>
      <c r="F19" s="109">
        <v>39.9258</v>
      </c>
      <c r="G19" s="109">
        <v>42.7708</v>
      </c>
      <c r="H19" s="109">
        <v>41.987</v>
      </c>
      <c r="I19" s="109">
        <v>42.2904</v>
      </c>
      <c r="J19" s="109">
        <v>42.7821</v>
      </c>
      <c r="K19" s="109">
        <v>42.081</v>
      </c>
      <c r="L19" s="109">
        <v>39.6104</v>
      </c>
      <c r="M19" s="109">
        <v>38.865</v>
      </c>
      <c r="N19" s="109">
        <v>38.2614</v>
      </c>
      <c r="O19" s="109">
        <v>36.2105</v>
      </c>
      <c r="P19" s="109">
        <v>37.024803</v>
      </c>
      <c r="Q19" s="108"/>
    </row>
    <row r="20" spans="1:17" s="102" customFormat="1" ht="30" customHeight="1" thickBot="1">
      <c r="A20" s="100">
        <v>15</v>
      </c>
      <c r="B20" s="103" t="s">
        <v>190</v>
      </c>
      <c r="C20" s="26" t="s">
        <v>16</v>
      </c>
      <c r="D20" s="104"/>
      <c r="E20" s="104"/>
      <c r="F20" s="109">
        <f>+F19/F16*100</f>
        <v>32.603135717785406</v>
      </c>
      <c r="G20" s="109">
        <f aca="true" t="shared" si="5" ref="G20:P20">+G19/G16*100</f>
        <v>35.21073771578214</v>
      </c>
      <c r="H20" s="109">
        <f t="shared" si="5"/>
        <v>33.008985154722495</v>
      </c>
      <c r="I20" s="109">
        <f t="shared" si="5"/>
        <v>32.61562666296476</v>
      </c>
      <c r="J20" s="109">
        <f t="shared" si="5"/>
        <v>31.92258072218495</v>
      </c>
      <c r="K20" s="109">
        <f t="shared" si="5"/>
        <v>31.25998208239425</v>
      </c>
      <c r="L20" s="109">
        <f t="shared" si="5"/>
        <v>29.480819798168945</v>
      </c>
      <c r="M20" s="109">
        <f t="shared" si="5"/>
        <v>29.26995689148765</v>
      </c>
      <c r="N20" s="109">
        <f t="shared" si="5"/>
        <v>28.950926721121068</v>
      </c>
      <c r="O20" s="109">
        <f t="shared" si="5"/>
        <v>28.538316160140226</v>
      </c>
      <c r="P20" s="109">
        <f t="shared" si="5"/>
        <v>26.90998534751678</v>
      </c>
      <c r="Q20" s="108"/>
    </row>
    <row r="21" spans="1:17" s="102" customFormat="1" ht="30" customHeight="1" thickBot="1">
      <c r="A21" s="100">
        <v>16</v>
      </c>
      <c r="B21" s="101" t="s">
        <v>134</v>
      </c>
      <c r="C21" s="75" t="s">
        <v>28</v>
      </c>
      <c r="D21" s="69"/>
      <c r="E21" s="69"/>
      <c r="F21" s="110">
        <v>82.2171</v>
      </c>
      <c r="G21" s="110">
        <v>77.1731</v>
      </c>
      <c r="H21" s="110">
        <v>80.0564</v>
      </c>
      <c r="I21" s="110">
        <v>78.3325</v>
      </c>
      <c r="J21" s="110">
        <v>78.2038</v>
      </c>
      <c r="K21" s="110">
        <v>76.8179</v>
      </c>
      <c r="L21" s="110">
        <v>75.3651</v>
      </c>
      <c r="M21" s="110">
        <v>89.3785</v>
      </c>
      <c r="N21" s="110">
        <v>81.0857</v>
      </c>
      <c r="O21" s="110">
        <v>84.2164</v>
      </c>
      <c r="P21" s="110">
        <v>81.9288</v>
      </c>
      <c r="Q21" s="108"/>
    </row>
    <row r="22" spans="1:17" s="102" customFormat="1" ht="30" customHeight="1" thickBot="1">
      <c r="A22" s="100">
        <v>17</v>
      </c>
      <c r="B22" s="103" t="s">
        <v>140</v>
      </c>
      <c r="C22" s="26" t="s">
        <v>28</v>
      </c>
      <c r="D22" s="104"/>
      <c r="E22" s="104"/>
      <c r="F22" s="109">
        <v>82.0158923</v>
      </c>
      <c r="G22" s="109">
        <v>76.9408516</v>
      </c>
      <c r="H22" s="109">
        <v>79.793559</v>
      </c>
      <c r="I22" s="109">
        <v>78.018209</v>
      </c>
      <c r="J22" s="109">
        <v>77.8290902</v>
      </c>
      <c r="K22" s="109">
        <v>76.417969</v>
      </c>
      <c r="L22" s="109">
        <v>74.938689</v>
      </c>
      <c r="M22" s="109">
        <v>88.9184616</v>
      </c>
      <c r="N22" s="109">
        <v>80.6135323</v>
      </c>
      <c r="O22" s="109">
        <v>83.68534299999999</v>
      </c>
      <c r="P22" s="109">
        <v>81.39311321</v>
      </c>
      <c r="Q22" s="108"/>
    </row>
    <row r="23" spans="1:17" s="102" customFormat="1" ht="30" customHeight="1" thickBot="1">
      <c r="A23" s="100">
        <v>18</v>
      </c>
      <c r="B23" s="103" t="s">
        <v>191</v>
      </c>
      <c r="C23" s="26" t="s">
        <v>16</v>
      </c>
      <c r="D23" s="104"/>
      <c r="E23" s="104"/>
      <c r="F23" s="109">
        <f>+F22/F21*100</f>
        <v>99.75527268658223</v>
      </c>
      <c r="G23" s="109">
        <f aca="true" t="shared" si="6" ref="G23:P23">+G22/G21*100</f>
        <v>99.69905524075098</v>
      </c>
      <c r="H23" s="109">
        <f t="shared" si="6"/>
        <v>99.6716802154481</v>
      </c>
      <c r="I23" s="109">
        <f t="shared" si="6"/>
        <v>99.59877317843807</v>
      </c>
      <c r="J23" s="109">
        <f t="shared" si="6"/>
        <v>99.52085474107396</v>
      </c>
      <c r="K23" s="109">
        <f t="shared" si="6"/>
        <v>99.47937785333887</v>
      </c>
      <c r="L23" s="109">
        <f t="shared" si="6"/>
        <v>99.43420628381041</v>
      </c>
      <c r="M23" s="109">
        <f t="shared" si="6"/>
        <v>99.48529187668174</v>
      </c>
      <c r="N23" s="109">
        <f t="shared" si="6"/>
        <v>99.41769300875494</v>
      </c>
      <c r="O23" s="109">
        <f t="shared" si="6"/>
        <v>99.36941379588772</v>
      </c>
      <c r="P23" s="109">
        <f t="shared" si="6"/>
        <v>99.3461556986066</v>
      </c>
      <c r="Q23" s="108"/>
    </row>
    <row r="24" spans="1:17" s="102" customFormat="1" ht="30" customHeight="1" thickBot="1">
      <c r="A24" s="100">
        <v>19</v>
      </c>
      <c r="B24" s="103" t="s">
        <v>141</v>
      </c>
      <c r="C24" s="26" t="s">
        <v>133</v>
      </c>
      <c r="D24" s="104"/>
      <c r="E24" s="104"/>
      <c r="F24" s="109">
        <v>0.2012077</v>
      </c>
      <c r="G24" s="109">
        <v>0.2322484</v>
      </c>
      <c r="H24" s="109">
        <v>0.262841</v>
      </c>
      <c r="I24" s="109">
        <v>0.314291</v>
      </c>
      <c r="J24" s="109">
        <v>0.3747098</v>
      </c>
      <c r="K24" s="109">
        <v>0.399931</v>
      </c>
      <c r="L24" s="109">
        <v>0.426411</v>
      </c>
      <c r="M24" s="109">
        <v>0.4600384</v>
      </c>
      <c r="N24" s="109">
        <v>0.4721677</v>
      </c>
      <c r="O24" s="109">
        <v>0.531057</v>
      </c>
      <c r="P24" s="109">
        <v>0.53568679</v>
      </c>
      <c r="Q24" s="108"/>
    </row>
    <row r="25" spans="1:17" s="102" customFormat="1" ht="30" customHeight="1" thickBot="1">
      <c r="A25" s="100">
        <v>20</v>
      </c>
      <c r="B25" s="103" t="s">
        <v>192</v>
      </c>
      <c r="C25" s="26" t="s">
        <v>16</v>
      </c>
      <c r="D25" s="104"/>
      <c r="E25" s="104"/>
      <c r="F25" s="109">
        <f>+F24/F21*100</f>
        <v>0.24472731341776832</v>
      </c>
      <c r="G25" s="109">
        <f aca="true" t="shared" si="7" ref="G25:P25">+G24/G21*100</f>
        <v>0.3009447592490129</v>
      </c>
      <c r="H25" s="109">
        <f t="shared" si="7"/>
        <v>0.3283197845518909</v>
      </c>
      <c r="I25" s="109">
        <f t="shared" si="7"/>
        <v>0.4012268215619315</v>
      </c>
      <c r="J25" s="109">
        <f t="shared" si="7"/>
        <v>0.47914525892603677</v>
      </c>
      <c r="K25" s="109">
        <f t="shared" si="7"/>
        <v>0.5206221466611298</v>
      </c>
      <c r="L25" s="109">
        <f t="shared" si="7"/>
        <v>0.5657937161895891</v>
      </c>
      <c r="M25" s="109">
        <f t="shared" si="7"/>
        <v>0.5147081233182477</v>
      </c>
      <c r="N25" s="109">
        <f t="shared" si="7"/>
        <v>0.5823069912450655</v>
      </c>
      <c r="O25" s="109">
        <f t="shared" si="7"/>
        <v>0.6305862041122632</v>
      </c>
      <c r="P25" s="109">
        <f t="shared" si="7"/>
        <v>0.653844301393405</v>
      </c>
      <c r="Q25" s="108"/>
    </row>
    <row r="26" spans="1:17" s="102" customFormat="1" ht="30" customHeight="1" thickBot="1">
      <c r="A26" s="100">
        <v>21</v>
      </c>
      <c r="B26" s="101" t="s">
        <v>31</v>
      </c>
      <c r="C26" s="75" t="s">
        <v>28</v>
      </c>
      <c r="D26" s="69"/>
      <c r="E26" s="69"/>
      <c r="F26" s="110">
        <v>360.9453</v>
      </c>
      <c r="G26" s="110">
        <v>346.0958</v>
      </c>
      <c r="H26" s="110">
        <v>374.9401</v>
      </c>
      <c r="I26" s="110">
        <v>396.8031</v>
      </c>
      <c r="J26" s="110">
        <v>436.9319</v>
      </c>
      <c r="K26" s="110">
        <v>448.8696</v>
      </c>
      <c r="L26" s="110">
        <v>459.4746</v>
      </c>
      <c r="M26" s="110">
        <v>444.5499</v>
      </c>
      <c r="N26" s="110">
        <v>419.2561</v>
      </c>
      <c r="O26" s="110">
        <v>390.1842</v>
      </c>
      <c r="P26" s="110">
        <v>487.9164</v>
      </c>
      <c r="Q26" s="108"/>
    </row>
    <row r="27" spans="1:17" s="102" customFormat="1" ht="30" customHeight="1" thickBot="1">
      <c r="A27" s="100">
        <v>22</v>
      </c>
      <c r="B27" s="103" t="s">
        <v>140</v>
      </c>
      <c r="C27" s="26" t="s">
        <v>28</v>
      </c>
      <c r="D27" s="104"/>
      <c r="E27" s="104"/>
      <c r="F27" s="109">
        <v>172.69829999999996</v>
      </c>
      <c r="G27" s="109">
        <v>145.68019999999999</v>
      </c>
      <c r="H27" s="109">
        <v>178.94349999999997</v>
      </c>
      <c r="I27" s="109">
        <v>198.58189999999996</v>
      </c>
      <c r="J27" s="109">
        <v>236.17409999999998</v>
      </c>
      <c r="K27" s="109">
        <v>255.9834</v>
      </c>
      <c r="L27" s="109">
        <v>277.3134</v>
      </c>
      <c r="M27" s="109">
        <v>265.3477</v>
      </c>
      <c r="N27" s="109">
        <v>254.52779</v>
      </c>
      <c r="O27" s="109">
        <v>223.10099999999997</v>
      </c>
      <c r="P27" s="109">
        <v>318.51189899999997</v>
      </c>
      <c r="Q27" s="108"/>
    </row>
    <row r="28" spans="1:17" s="102" customFormat="1" ht="30" customHeight="1" thickBot="1">
      <c r="A28" s="100">
        <v>23</v>
      </c>
      <c r="B28" s="103" t="s">
        <v>193</v>
      </c>
      <c r="C28" s="26" t="s">
        <v>16</v>
      </c>
      <c r="D28" s="104"/>
      <c r="E28" s="104"/>
      <c r="F28" s="109">
        <f>+F27/F26*100</f>
        <v>47.84611407878146</v>
      </c>
      <c r="G28" s="109">
        <f aca="true" t="shared" si="8" ref="G28:P28">+G27/G26*100</f>
        <v>42.09244954720629</v>
      </c>
      <c r="H28" s="109">
        <f t="shared" si="8"/>
        <v>47.72589008217579</v>
      </c>
      <c r="I28" s="109">
        <f t="shared" si="8"/>
        <v>50.045450753786945</v>
      </c>
      <c r="J28" s="109">
        <f t="shared" si="8"/>
        <v>54.05283981325236</v>
      </c>
      <c r="K28" s="109">
        <f t="shared" si="8"/>
        <v>57.02845548016617</v>
      </c>
      <c r="L28" s="109">
        <f t="shared" si="8"/>
        <v>60.35445702548085</v>
      </c>
      <c r="M28" s="109">
        <f t="shared" si="8"/>
        <v>59.6890697759689</v>
      </c>
      <c r="N28" s="109">
        <f t="shared" si="8"/>
        <v>60.709382642256124</v>
      </c>
      <c r="O28" s="109">
        <f t="shared" si="8"/>
        <v>57.17837882723082</v>
      </c>
      <c r="P28" s="109">
        <f t="shared" si="8"/>
        <v>65.28001497797572</v>
      </c>
      <c r="Q28" s="108"/>
    </row>
    <row r="29" spans="1:17" s="102" customFormat="1" ht="30" customHeight="1" thickBot="1">
      <c r="A29" s="100">
        <v>24</v>
      </c>
      <c r="B29" s="103" t="s">
        <v>141</v>
      </c>
      <c r="C29" s="26" t="s">
        <v>28</v>
      </c>
      <c r="D29" s="104"/>
      <c r="E29" s="104"/>
      <c r="F29" s="109">
        <v>188.247</v>
      </c>
      <c r="G29" s="109">
        <v>200.4156</v>
      </c>
      <c r="H29" s="109">
        <v>195.9966</v>
      </c>
      <c r="I29" s="109">
        <v>198.2212</v>
      </c>
      <c r="J29" s="109">
        <v>200.7578</v>
      </c>
      <c r="K29" s="109">
        <v>192.8862</v>
      </c>
      <c r="L29" s="109">
        <v>182.1612</v>
      </c>
      <c r="M29" s="109">
        <v>179.2022</v>
      </c>
      <c r="N29" s="109">
        <v>164.72831</v>
      </c>
      <c r="O29" s="109">
        <v>167.0832</v>
      </c>
      <c r="P29" s="109">
        <v>169.404501</v>
      </c>
      <c r="Q29" s="104"/>
    </row>
    <row r="30" spans="1:17" s="102" customFormat="1" ht="30" customHeight="1" thickBot="1">
      <c r="A30" s="100">
        <v>25</v>
      </c>
      <c r="B30" s="103" t="s">
        <v>194</v>
      </c>
      <c r="C30" s="26" t="s">
        <v>16</v>
      </c>
      <c r="D30" s="104"/>
      <c r="E30" s="104"/>
      <c r="F30" s="109">
        <f>+F29/F26*100</f>
        <v>52.153885921218546</v>
      </c>
      <c r="G30" s="109">
        <f aca="true" t="shared" si="9" ref="G30:P30">+G29/G26*100</f>
        <v>57.90755045279371</v>
      </c>
      <c r="H30" s="109">
        <f t="shared" si="9"/>
        <v>52.274109917824205</v>
      </c>
      <c r="I30" s="109">
        <f t="shared" si="9"/>
        <v>49.954549246213055</v>
      </c>
      <c r="J30" s="109">
        <f t="shared" si="9"/>
        <v>45.94716018674764</v>
      </c>
      <c r="K30" s="109">
        <f t="shared" si="9"/>
        <v>42.97154451983383</v>
      </c>
      <c r="L30" s="109">
        <f t="shared" si="9"/>
        <v>39.64554297451916</v>
      </c>
      <c r="M30" s="109">
        <f t="shared" si="9"/>
        <v>40.3109302240311</v>
      </c>
      <c r="N30" s="109">
        <f t="shared" si="9"/>
        <v>39.29061735774387</v>
      </c>
      <c r="O30" s="109">
        <f t="shared" si="9"/>
        <v>42.82162117276918</v>
      </c>
      <c r="P30" s="109">
        <f t="shared" si="9"/>
        <v>34.71998502202427</v>
      </c>
      <c r="Q30" s="104"/>
    </row>
    <row r="31" spans="1:17" s="102" customFormat="1" ht="30" customHeight="1" thickBot="1">
      <c r="A31" s="100">
        <v>26</v>
      </c>
      <c r="B31" s="101" t="s">
        <v>30</v>
      </c>
      <c r="C31" s="75" t="s">
        <v>28</v>
      </c>
      <c r="D31" s="69"/>
      <c r="E31" s="69"/>
      <c r="F31" s="110"/>
      <c r="G31" s="110"/>
      <c r="H31" s="110"/>
      <c r="I31" s="110"/>
      <c r="J31" s="110"/>
      <c r="K31" s="110"/>
      <c r="L31" s="110"/>
      <c r="M31" s="110"/>
      <c r="N31" s="110"/>
      <c r="O31" s="110"/>
      <c r="P31" s="110"/>
      <c r="Q31" s="69"/>
    </row>
    <row r="32" spans="1:17" s="102" customFormat="1" ht="30" customHeight="1" thickBot="1">
      <c r="A32" s="100">
        <v>27</v>
      </c>
      <c r="B32" s="103" t="s">
        <v>140</v>
      </c>
      <c r="C32" s="26" t="s">
        <v>28</v>
      </c>
      <c r="D32" s="104"/>
      <c r="E32" s="104"/>
      <c r="F32" s="109"/>
      <c r="G32" s="109"/>
      <c r="H32" s="109"/>
      <c r="I32" s="109"/>
      <c r="J32" s="109"/>
      <c r="K32" s="109"/>
      <c r="L32" s="109"/>
      <c r="M32" s="109"/>
      <c r="N32" s="109"/>
      <c r="O32" s="109"/>
      <c r="P32" s="109"/>
      <c r="Q32" s="104"/>
    </row>
    <row r="33" spans="1:17" s="102" customFormat="1" ht="30" customHeight="1" thickBot="1">
      <c r="A33" s="100">
        <v>28</v>
      </c>
      <c r="B33" s="103" t="s">
        <v>285</v>
      </c>
      <c r="C33" s="26" t="s">
        <v>16</v>
      </c>
      <c r="D33" s="104"/>
      <c r="E33" s="108"/>
      <c r="F33" s="109"/>
      <c r="G33" s="109"/>
      <c r="H33" s="109"/>
      <c r="I33" s="109"/>
      <c r="J33" s="109"/>
      <c r="K33" s="109"/>
      <c r="L33" s="109"/>
      <c r="M33" s="109"/>
      <c r="N33" s="109"/>
      <c r="O33" s="109"/>
      <c r="P33" s="109"/>
      <c r="Q33" s="108"/>
    </row>
    <row r="34" spans="1:17" s="102" customFormat="1" ht="30" customHeight="1" thickBot="1">
      <c r="A34" s="100">
        <v>29</v>
      </c>
      <c r="B34" s="103" t="s">
        <v>141</v>
      </c>
      <c r="C34" s="26" t="s">
        <v>28</v>
      </c>
      <c r="D34" s="104"/>
      <c r="E34" s="108"/>
      <c r="F34" s="109"/>
      <c r="G34" s="109"/>
      <c r="H34" s="109"/>
      <c r="I34" s="109"/>
      <c r="J34" s="109"/>
      <c r="K34" s="109"/>
      <c r="L34" s="109"/>
      <c r="M34" s="109"/>
      <c r="N34" s="109"/>
      <c r="O34" s="109"/>
      <c r="P34" s="109"/>
      <c r="Q34" s="108"/>
    </row>
    <row r="35" spans="1:17" s="102" customFormat="1" ht="30" customHeight="1" thickBot="1">
      <c r="A35" s="100">
        <v>30</v>
      </c>
      <c r="B35" s="103" t="s">
        <v>195</v>
      </c>
      <c r="C35" s="26" t="s">
        <v>16</v>
      </c>
      <c r="D35" s="104"/>
      <c r="E35" s="108"/>
      <c r="F35" s="109"/>
      <c r="G35" s="109"/>
      <c r="H35" s="109"/>
      <c r="I35" s="109"/>
      <c r="J35" s="109"/>
      <c r="K35" s="109"/>
      <c r="L35" s="109"/>
      <c r="M35" s="109"/>
      <c r="N35" s="109"/>
      <c r="O35" s="109"/>
      <c r="P35" s="109"/>
      <c r="Q35" s="108"/>
    </row>
    <row r="36" spans="1:17" s="102" customFormat="1" ht="30" customHeight="1" thickBot="1">
      <c r="A36" s="100">
        <v>31</v>
      </c>
      <c r="B36" s="101" t="s">
        <v>281</v>
      </c>
      <c r="C36" s="75" t="s">
        <v>28</v>
      </c>
      <c r="D36" s="69"/>
      <c r="E36" s="108"/>
      <c r="F36" s="110">
        <v>46.1988</v>
      </c>
      <c r="G36" s="110">
        <v>44.3053</v>
      </c>
      <c r="H36" s="110">
        <v>60.1525</v>
      </c>
      <c r="I36" s="110">
        <v>56.5528</v>
      </c>
      <c r="J36" s="110">
        <v>75.6093</v>
      </c>
      <c r="K36" s="110">
        <v>86.5016</v>
      </c>
      <c r="L36" s="110">
        <v>63.4919</v>
      </c>
      <c r="M36" s="110">
        <v>77.3707</v>
      </c>
      <c r="N36" s="110">
        <v>55.3091</v>
      </c>
      <c r="O36" s="110">
        <v>50.4294</v>
      </c>
      <c r="P36" s="110">
        <v>72.9053</v>
      </c>
      <c r="Q36" s="108"/>
    </row>
    <row r="37" spans="1:17" s="102" customFormat="1" ht="30" customHeight="1" thickBot="1">
      <c r="A37" s="100">
        <v>32</v>
      </c>
      <c r="B37" s="103" t="s">
        <v>140</v>
      </c>
      <c r="C37" s="26" t="s">
        <v>28</v>
      </c>
      <c r="D37" s="104"/>
      <c r="E37" s="108"/>
      <c r="F37" s="109">
        <v>44.9051</v>
      </c>
      <c r="G37" s="109">
        <v>42.854800000000004</v>
      </c>
      <c r="H37" s="109">
        <v>58.6674</v>
      </c>
      <c r="I37" s="109">
        <v>54.999399999999994</v>
      </c>
      <c r="J37" s="109">
        <v>73.9531</v>
      </c>
      <c r="K37" s="109">
        <v>84.7102</v>
      </c>
      <c r="L37" s="109">
        <v>61.5815</v>
      </c>
      <c r="M37" s="109">
        <v>75.26989999999999</v>
      </c>
      <c r="N37" s="109">
        <v>53.0608</v>
      </c>
      <c r="O37" s="109">
        <v>48.1726</v>
      </c>
      <c r="P37" s="109">
        <v>70.5677</v>
      </c>
      <c r="Q37" s="108"/>
    </row>
    <row r="38" spans="1:17" s="102" customFormat="1" ht="30" customHeight="1" thickBot="1">
      <c r="A38" s="100">
        <v>33</v>
      </c>
      <c r="B38" s="103" t="s">
        <v>196</v>
      </c>
      <c r="C38" s="26" t="s">
        <v>16</v>
      </c>
      <c r="D38" s="104"/>
      <c r="E38" s="108"/>
      <c r="F38" s="109">
        <f>+F37/F36*100</f>
        <v>97.19971081499952</v>
      </c>
      <c r="G38" s="109">
        <f aca="true" t="shared" si="10" ref="G38:P38">+G37/G36*100</f>
        <v>96.72612531683569</v>
      </c>
      <c r="H38" s="109">
        <f t="shared" si="10"/>
        <v>97.53110843273346</v>
      </c>
      <c r="I38" s="109">
        <f t="shared" si="10"/>
        <v>97.25318640279525</v>
      </c>
      <c r="J38" s="109">
        <f t="shared" si="10"/>
        <v>97.80952872199585</v>
      </c>
      <c r="K38" s="109">
        <f t="shared" si="10"/>
        <v>97.9290556475256</v>
      </c>
      <c r="L38" s="109">
        <f t="shared" si="10"/>
        <v>96.99111225211404</v>
      </c>
      <c r="M38" s="109">
        <f t="shared" si="10"/>
        <v>97.2847602516198</v>
      </c>
      <c r="N38" s="109">
        <f t="shared" si="10"/>
        <v>95.93502696662935</v>
      </c>
      <c r="O38" s="109">
        <f t="shared" si="10"/>
        <v>95.52483273645929</v>
      </c>
      <c r="P38" s="109">
        <f t="shared" si="10"/>
        <v>96.79364874707326</v>
      </c>
      <c r="Q38" s="108"/>
    </row>
    <row r="39" spans="1:17" s="102" customFormat="1" ht="30" customHeight="1" thickBot="1">
      <c r="A39" s="100">
        <v>34</v>
      </c>
      <c r="B39" s="103" t="s">
        <v>141</v>
      </c>
      <c r="C39" s="26" t="s">
        <v>28</v>
      </c>
      <c r="D39" s="104"/>
      <c r="E39" s="108"/>
      <c r="F39" s="109">
        <v>1.2937</v>
      </c>
      <c r="G39" s="109">
        <v>1.4505</v>
      </c>
      <c r="H39" s="109">
        <v>1.4851</v>
      </c>
      <c r="I39" s="109">
        <v>1.5534</v>
      </c>
      <c r="J39" s="109">
        <v>1.6562</v>
      </c>
      <c r="K39" s="109">
        <v>1.7914</v>
      </c>
      <c r="L39" s="109">
        <v>1.9104</v>
      </c>
      <c r="M39" s="109">
        <v>2.1008</v>
      </c>
      <c r="N39" s="109">
        <v>2.2483</v>
      </c>
      <c r="O39" s="109">
        <v>2.2568</v>
      </c>
      <c r="P39" s="109">
        <v>2.3376</v>
      </c>
      <c r="Q39" s="108"/>
    </row>
    <row r="40" spans="1:17" s="102" customFormat="1" ht="30" customHeight="1" thickBot="1">
      <c r="A40" s="100">
        <v>35</v>
      </c>
      <c r="B40" s="103" t="s">
        <v>197</v>
      </c>
      <c r="C40" s="26" t="s">
        <v>16</v>
      </c>
      <c r="D40" s="104"/>
      <c r="E40" s="108"/>
      <c r="F40" s="109">
        <f>+F39/F36*100</f>
        <v>2.8002891850004765</v>
      </c>
      <c r="G40" s="109">
        <f aca="true" t="shared" si="11" ref="G40:P40">+G39/G36*100</f>
        <v>3.2738746831643164</v>
      </c>
      <c r="H40" s="109">
        <f t="shared" si="11"/>
        <v>2.468891567266531</v>
      </c>
      <c r="I40" s="109">
        <f t="shared" si="11"/>
        <v>2.746813597204736</v>
      </c>
      <c r="J40" s="109">
        <f t="shared" si="11"/>
        <v>2.1904712780041606</v>
      </c>
      <c r="K40" s="109">
        <f t="shared" si="11"/>
        <v>2.0709443524744056</v>
      </c>
      <c r="L40" s="109">
        <f t="shared" si="11"/>
        <v>3.0088877478859506</v>
      </c>
      <c r="M40" s="109">
        <f t="shared" si="11"/>
        <v>2.715239748380201</v>
      </c>
      <c r="N40" s="109">
        <f t="shared" si="11"/>
        <v>4.064973033370638</v>
      </c>
      <c r="O40" s="109">
        <f t="shared" si="11"/>
        <v>4.475167263540712</v>
      </c>
      <c r="P40" s="109">
        <f t="shared" si="11"/>
        <v>3.2063512529267424</v>
      </c>
      <c r="Q40" s="108"/>
    </row>
    <row r="41" spans="1:17" s="102" customFormat="1" ht="30" customHeight="1" thickBot="1">
      <c r="A41" s="100">
        <v>36</v>
      </c>
      <c r="B41" s="101" t="s">
        <v>34</v>
      </c>
      <c r="C41" s="75" t="s">
        <v>28</v>
      </c>
      <c r="D41" s="69"/>
      <c r="E41" s="108"/>
      <c r="F41" s="110">
        <v>35.7093</v>
      </c>
      <c r="G41" s="110">
        <v>31.9402</v>
      </c>
      <c r="H41" s="110">
        <v>35.6669</v>
      </c>
      <c r="I41" s="110">
        <v>37.2229</v>
      </c>
      <c r="J41" s="110">
        <v>37.8342</v>
      </c>
      <c r="K41" s="110">
        <v>39.5443</v>
      </c>
      <c r="L41" s="110">
        <v>40.4275</v>
      </c>
      <c r="M41" s="110">
        <v>40.3091</v>
      </c>
      <c r="N41" s="110">
        <v>39.4733</v>
      </c>
      <c r="O41" s="110">
        <v>38.4142</v>
      </c>
      <c r="P41" s="110">
        <v>46.4253</v>
      </c>
      <c r="Q41" s="108"/>
    </row>
    <row r="42" spans="1:17" s="102" customFormat="1" ht="30" customHeight="1" thickBot="1">
      <c r="A42" s="100">
        <v>37</v>
      </c>
      <c r="B42" s="103" t="s">
        <v>140</v>
      </c>
      <c r="C42" s="26" t="s">
        <v>28</v>
      </c>
      <c r="D42" s="104"/>
      <c r="E42" s="108"/>
      <c r="F42" s="109">
        <v>32.5706</v>
      </c>
      <c r="G42" s="109">
        <v>28.516000000000002</v>
      </c>
      <c r="H42" s="109">
        <v>32.1944</v>
      </c>
      <c r="I42" s="109">
        <v>33.5989</v>
      </c>
      <c r="J42" s="109">
        <v>34.023</v>
      </c>
      <c r="K42" s="109">
        <v>35.5609</v>
      </c>
      <c r="L42" s="109">
        <v>36.3106</v>
      </c>
      <c r="M42" s="109">
        <v>35.8969</v>
      </c>
      <c r="N42" s="109">
        <v>34.766600000000004</v>
      </c>
      <c r="O42" s="109">
        <v>33.6665</v>
      </c>
      <c r="P42" s="109">
        <v>41.5147</v>
      </c>
      <c r="Q42" s="108"/>
    </row>
    <row r="43" spans="1:17" s="102" customFormat="1" ht="30" customHeight="1" thickBot="1">
      <c r="A43" s="100">
        <v>38</v>
      </c>
      <c r="B43" s="103" t="s">
        <v>198</v>
      </c>
      <c r="C43" s="26" t="s">
        <v>16</v>
      </c>
      <c r="D43" s="104"/>
      <c r="E43" s="108"/>
      <c r="F43" s="109">
        <f>+F42/F41*100</f>
        <v>91.21041297365112</v>
      </c>
      <c r="G43" s="109">
        <f aca="true" t="shared" si="12" ref="G43:P43">+G42/G41*100</f>
        <v>89.27934076806031</v>
      </c>
      <c r="H43" s="109">
        <f t="shared" si="12"/>
        <v>90.26408238450777</v>
      </c>
      <c r="I43" s="109">
        <f t="shared" si="12"/>
        <v>90.26405787834908</v>
      </c>
      <c r="J43" s="109">
        <f t="shared" si="12"/>
        <v>89.9265743692215</v>
      </c>
      <c r="K43" s="109">
        <f t="shared" si="12"/>
        <v>89.92674038989183</v>
      </c>
      <c r="L43" s="109">
        <f t="shared" si="12"/>
        <v>89.816585245192</v>
      </c>
      <c r="M43" s="109">
        <f t="shared" si="12"/>
        <v>89.05408456155061</v>
      </c>
      <c r="N43" s="109">
        <f t="shared" si="12"/>
        <v>88.07624394210771</v>
      </c>
      <c r="O43" s="109">
        <f t="shared" si="12"/>
        <v>87.64076825757141</v>
      </c>
      <c r="P43" s="109">
        <f t="shared" si="12"/>
        <v>89.42257777548018</v>
      </c>
      <c r="Q43" s="108"/>
    </row>
    <row r="44" spans="1:17" s="102" customFormat="1" ht="30" customHeight="1" thickBot="1">
      <c r="A44" s="100">
        <v>39</v>
      </c>
      <c r="B44" s="103" t="s">
        <v>141</v>
      </c>
      <c r="C44" s="26" t="s">
        <v>28</v>
      </c>
      <c r="D44" s="104"/>
      <c r="E44" s="108"/>
      <c r="F44" s="109">
        <v>3.1387</v>
      </c>
      <c r="G44" s="109">
        <v>3.4242</v>
      </c>
      <c r="H44" s="109">
        <v>3.4725</v>
      </c>
      <c r="I44" s="109">
        <v>3.624</v>
      </c>
      <c r="J44" s="109">
        <v>3.8112</v>
      </c>
      <c r="K44" s="109">
        <v>3.9834</v>
      </c>
      <c r="L44" s="109">
        <v>4.1169</v>
      </c>
      <c r="M44" s="109">
        <v>4.4122</v>
      </c>
      <c r="N44" s="109">
        <v>4.7067</v>
      </c>
      <c r="O44" s="109">
        <v>4.7477</v>
      </c>
      <c r="P44" s="109">
        <v>4.9106</v>
      </c>
      <c r="Q44" s="108"/>
    </row>
    <row r="45" spans="1:17" s="102" customFormat="1" ht="30" customHeight="1" thickBot="1">
      <c r="A45" s="100">
        <v>40</v>
      </c>
      <c r="B45" s="103" t="s">
        <v>199</v>
      </c>
      <c r="C45" s="26" t="s">
        <v>16</v>
      </c>
      <c r="D45" s="104"/>
      <c r="E45" s="108"/>
      <c r="F45" s="109">
        <f>+F44/F41*100</f>
        <v>8.78958702634888</v>
      </c>
      <c r="G45" s="109">
        <f aca="true" t="shared" si="13" ref="G45:P45">+G44/G41*100</f>
        <v>10.720659231939687</v>
      </c>
      <c r="H45" s="109">
        <f t="shared" si="13"/>
        <v>9.735917615492236</v>
      </c>
      <c r="I45" s="109">
        <f t="shared" si="13"/>
        <v>9.735942121650918</v>
      </c>
      <c r="J45" s="109">
        <f t="shared" si="13"/>
        <v>10.073425630778502</v>
      </c>
      <c r="K45" s="109">
        <f t="shared" si="13"/>
        <v>10.073259610108156</v>
      </c>
      <c r="L45" s="109">
        <f t="shared" si="13"/>
        <v>10.18341475480799</v>
      </c>
      <c r="M45" s="109">
        <f t="shared" si="13"/>
        <v>10.945915438449383</v>
      </c>
      <c r="N45" s="109">
        <f t="shared" si="13"/>
        <v>11.923756057892296</v>
      </c>
      <c r="O45" s="109">
        <f t="shared" si="13"/>
        <v>12.35923174242858</v>
      </c>
      <c r="P45" s="109">
        <f t="shared" si="13"/>
        <v>10.57742222451982</v>
      </c>
      <c r="Q45" s="108"/>
    </row>
    <row r="46" spans="1:17" s="102" customFormat="1" ht="30" customHeight="1" thickBot="1">
      <c r="A46" s="100">
        <v>41</v>
      </c>
      <c r="B46" s="101" t="s">
        <v>35</v>
      </c>
      <c r="C46" s="75" t="s">
        <v>28</v>
      </c>
      <c r="D46" s="69"/>
      <c r="E46" s="108"/>
      <c r="F46" s="110">
        <v>21.8134</v>
      </c>
      <c r="G46" s="110">
        <v>17.875</v>
      </c>
      <c r="H46" s="110">
        <v>21.5389</v>
      </c>
      <c r="I46" s="110">
        <v>22.6778</v>
      </c>
      <c r="J46" s="110">
        <v>23.0185</v>
      </c>
      <c r="K46" s="110">
        <v>24.4597</v>
      </c>
      <c r="L46" s="110">
        <v>24.7831</v>
      </c>
      <c r="M46" s="110">
        <v>24.5245</v>
      </c>
      <c r="N46" s="110">
        <v>23.6434</v>
      </c>
      <c r="O46" s="110">
        <v>22.6569</v>
      </c>
      <c r="P46" s="110">
        <v>30.8064</v>
      </c>
      <c r="Q46" s="108"/>
    </row>
    <row r="47" spans="1:17" s="102" customFormat="1" ht="30" customHeight="1" thickBot="1">
      <c r="A47" s="100">
        <v>42</v>
      </c>
      <c r="B47" s="103" t="s">
        <v>140</v>
      </c>
      <c r="C47" s="26" t="s">
        <v>28</v>
      </c>
      <c r="D47" s="104"/>
      <c r="E47" s="108"/>
      <c r="F47" s="109">
        <v>19.17897</v>
      </c>
      <c r="G47" s="109">
        <v>15.0302</v>
      </c>
      <c r="H47" s="109">
        <v>18.66553</v>
      </c>
      <c r="I47" s="109">
        <v>19.710790000000003</v>
      </c>
      <c r="J47" s="109">
        <v>19.91011</v>
      </c>
      <c r="K47" s="109">
        <f>+K46-K49</f>
        <v>21.22481</v>
      </c>
      <c r="L47" s="109">
        <v>21.46561</v>
      </c>
      <c r="M47" s="109">
        <v>20.99971</v>
      </c>
      <c r="N47" s="109">
        <v>19.781109999999998</v>
      </c>
      <c r="O47" s="109">
        <v>18.87576</v>
      </c>
      <c r="P47" s="109">
        <v>26.90351604</v>
      </c>
      <c r="Q47" s="108"/>
    </row>
    <row r="48" spans="1:17" s="102" customFormat="1" ht="30" customHeight="1" thickBot="1">
      <c r="A48" s="100">
        <v>43</v>
      </c>
      <c r="B48" s="103" t="s">
        <v>200</v>
      </c>
      <c r="C48" s="26" t="s">
        <v>16</v>
      </c>
      <c r="D48" s="104"/>
      <c r="E48" s="108"/>
      <c r="F48" s="109">
        <f>+F47/F46*100</f>
        <v>87.92288226502974</v>
      </c>
      <c r="G48" s="109">
        <f aca="true" t="shared" si="14" ref="G48:P48">+G47/G46*100</f>
        <v>84.08503496503496</v>
      </c>
      <c r="H48" s="109">
        <f t="shared" si="14"/>
        <v>86.65962514334528</v>
      </c>
      <c r="I48" s="109">
        <f t="shared" si="14"/>
        <v>86.91667622079744</v>
      </c>
      <c r="J48" s="109">
        <f t="shared" si="14"/>
        <v>86.49612268392815</v>
      </c>
      <c r="K48" s="109">
        <f t="shared" si="14"/>
        <v>86.77461293474572</v>
      </c>
      <c r="L48" s="109">
        <f t="shared" si="14"/>
        <v>86.61390221562274</v>
      </c>
      <c r="M48" s="109">
        <f t="shared" si="14"/>
        <v>85.62747456625009</v>
      </c>
      <c r="N48" s="109">
        <f t="shared" si="14"/>
        <v>83.66440528857947</v>
      </c>
      <c r="O48" s="109">
        <f t="shared" si="14"/>
        <v>83.3113091376137</v>
      </c>
      <c r="P48" s="109">
        <f t="shared" si="14"/>
        <v>87.3309313649112</v>
      </c>
      <c r="Q48" s="108"/>
    </row>
    <row r="49" spans="1:17" s="102" customFormat="1" ht="30" customHeight="1" thickBot="1">
      <c r="A49" s="100">
        <v>44</v>
      </c>
      <c r="B49" s="103" t="s">
        <v>141</v>
      </c>
      <c r="C49" s="26" t="s">
        <v>28</v>
      </c>
      <c r="D49" s="104"/>
      <c r="E49" s="108"/>
      <c r="F49" s="109">
        <v>2.63443</v>
      </c>
      <c r="G49" s="109">
        <v>2.8448</v>
      </c>
      <c r="H49" s="109">
        <v>2.87337</v>
      </c>
      <c r="I49" s="109">
        <v>2.96701</v>
      </c>
      <c r="J49" s="109">
        <v>3.10839</v>
      </c>
      <c r="K49" s="109">
        <v>3.23489</v>
      </c>
      <c r="L49" s="109">
        <v>3.31749</v>
      </c>
      <c r="M49" s="109">
        <v>3.52479</v>
      </c>
      <c r="N49" s="109">
        <v>3.86229</v>
      </c>
      <c r="O49" s="109">
        <v>3.78114</v>
      </c>
      <c r="P49" s="109">
        <v>3.90288396</v>
      </c>
      <c r="Q49" s="108"/>
    </row>
    <row r="50" spans="1:17" s="102" customFormat="1" ht="30" customHeight="1" thickBot="1">
      <c r="A50" s="100">
        <v>45</v>
      </c>
      <c r="B50" s="103" t="s">
        <v>201</v>
      </c>
      <c r="C50" s="26" t="s">
        <v>16</v>
      </c>
      <c r="D50" s="104"/>
      <c r="E50" s="108"/>
      <c r="F50" s="109">
        <f>+F49/F46*100</f>
        <v>12.077117734970248</v>
      </c>
      <c r="G50" s="109">
        <f aca="true" t="shared" si="15" ref="G50:P50">+G49/G46*100</f>
        <v>15.914965034965038</v>
      </c>
      <c r="H50" s="109">
        <f t="shared" si="15"/>
        <v>13.340374856654702</v>
      </c>
      <c r="I50" s="109">
        <f t="shared" si="15"/>
        <v>13.08332377920257</v>
      </c>
      <c r="J50" s="109">
        <f t="shared" si="15"/>
        <v>13.503877316071854</v>
      </c>
      <c r="K50" s="109">
        <f t="shared" si="15"/>
        <v>13.225387065254274</v>
      </c>
      <c r="L50" s="109">
        <f t="shared" si="15"/>
        <v>13.386097784377258</v>
      </c>
      <c r="M50" s="109">
        <f t="shared" si="15"/>
        <v>14.372525433749923</v>
      </c>
      <c r="N50" s="109">
        <f t="shared" si="15"/>
        <v>16.335594711420523</v>
      </c>
      <c r="O50" s="109">
        <f t="shared" si="15"/>
        <v>16.688690862386295</v>
      </c>
      <c r="P50" s="109">
        <f t="shared" si="15"/>
        <v>12.669068635088813</v>
      </c>
      <c r="Q50" s="108"/>
    </row>
    <row r="51" spans="1:17" s="9" customFormat="1" ht="16.5" thickBot="1">
      <c r="A51" s="54">
        <v>46</v>
      </c>
      <c r="B51" s="168"/>
      <c r="C51" s="169"/>
      <c r="D51" s="169"/>
      <c r="E51" s="169"/>
      <c r="F51" s="169"/>
      <c r="G51" s="169"/>
      <c r="H51" s="169"/>
      <c r="I51" s="169"/>
      <c r="J51" s="169"/>
      <c r="K51" s="169"/>
      <c r="L51" s="169"/>
      <c r="M51" s="169"/>
      <c r="N51" s="169"/>
      <c r="O51" s="169"/>
      <c r="P51" s="169"/>
      <c r="Q51" s="170"/>
    </row>
    <row r="52" spans="1:17" s="9" customFormat="1" ht="16.5" thickBot="1">
      <c r="A52" s="54">
        <v>47</v>
      </c>
      <c r="B52" s="150" t="s">
        <v>107</v>
      </c>
      <c r="C52" s="125"/>
      <c r="D52" s="125"/>
      <c r="E52" s="125"/>
      <c r="F52" s="125"/>
      <c r="G52" s="125"/>
      <c r="H52" s="125"/>
      <c r="I52" s="125"/>
      <c r="J52" s="125"/>
      <c r="K52" s="125"/>
      <c r="L52" s="125"/>
      <c r="M52" s="125"/>
      <c r="N52" s="125"/>
      <c r="O52" s="125"/>
      <c r="P52" s="125"/>
      <c r="Q52" s="117"/>
    </row>
    <row r="53" spans="1:17" s="9" customFormat="1" ht="16.5" thickBot="1">
      <c r="A53" s="54">
        <v>48</v>
      </c>
      <c r="B53" s="22" t="s">
        <v>36</v>
      </c>
      <c r="C53" s="23" t="s">
        <v>37</v>
      </c>
      <c r="D53" s="24"/>
      <c r="E53" s="24"/>
      <c r="F53" s="128">
        <v>315.1081</v>
      </c>
      <c r="G53" s="128">
        <v>361.8224</v>
      </c>
      <c r="H53" s="128">
        <v>519.8432</v>
      </c>
      <c r="I53" s="128">
        <v>392.4</v>
      </c>
      <c r="J53" s="128">
        <v>956.3473</v>
      </c>
      <c r="K53" s="128">
        <v>1263.2357</v>
      </c>
      <c r="L53" s="128">
        <v>1410.717</v>
      </c>
      <c r="M53" s="128" t="e">
        <v>#REF!</v>
      </c>
      <c r="N53" s="128">
        <v>1192.6481</v>
      </c>
      <c r="O53" s="128">
        <v>841.1777</v>
      </c>
      <c r="P53" s="128">
        <v>827.8356</v>
      </c>
      <c r="Q53" s="24"/>
    </row>
    <row r="54" spans="1:17" s="9" customFormat="1" ht="16.5" thickBot="1">
      <c r="A54" s="54">
        <v>49</v>
      </c>
      <c r="B54" s="22" t="s">
        <v>33</v>
      </c>
      <c r="C54" s="23" t="s">
        <v>38</v>
      </c>
      <c r="D54" s="24"/>
      <c r="E54" s="24"/>
      <c r="F54" s="128">
        <v>2.5634</v>
      </c>
      <c r="G54" s="128">
        <v>2.704</v>
      </c>
      <c r="H54" s="128">
        <v>2.5259</v>
      </c>
      <c r="I54" s="128">
        <v>3.1145</v>
      </c>
      <c r="J54" s="128">
        <v>2.7213</v>
      </c>
      <c r="K54" s="128">
        <v>1.5055</v>
      </c>
      <c r="L54" s="128">
        <v>16.6561</v>
      </c>
      <c r="M54" s="128">
        <v>51.6613</v>
      </c>
      <c r="N54" s="128">
        <v>53.1809</v>
      </c>
      <c r="O54" s="128">
        <v>45.2116</v>
      </c>
      <c r="P54" s="128">
        <v>69.5048</v>
      </c>
      <c r="Q54" s="24"/>
    </row>
    <row r="55" spans="1:17" s="9" customFormat="1" ht="16.5" thickBot="1">
      <c r="A55" s="54">
        <v>50</v>
      </c>
      <c r="B55" s="22" t="s">
        <v>39</v>
      </c>
      <c r="C55" s="23" t="s">
        <v>40</v>
      </c>
      <c r="D55" s="24"/>
      <c r="E55" s="24"/>
      <c r="F55" s="128">
        <v>23.5172</v>
      </c>
      <c r="G55" s="128">
        <v>16.8324</v>
      </c>
      <c r="H55" s="128">
        <v>22.5932</v>
      </c>
      <c r="I55" s="128">
        <v>23.4042</v>
      </c>
      <c r="J55" s="128">
        <v>25.1584</v>
      </c>
      <c r="K55" s="128">
        <v>28.7073</v>
      </c>
      <c r="L55" s="128">
        <v>29.1986</v>
      </c>
      <c r="M55" s="128">
        <v>28.9484</v>
      </c>
      <c r="N55" s="128">
        <v>26.1799</v>
      </c>
      <c r="O55" s="128">
        <v>23.3043</v>
      </c>
      <c r="P55" s="128">
        <v>39.9919</v>
      </c>
      <c r="Q55" s="24"/>
    </row>
    <row r="56" spans="1:17" s="9" customFormat="1" ht="16.5" thickBot="1">
      <c r="A56" s="54">
        <v>51</v>
      </c>
      <c r="B56" s="22" t="s">
        <v>102</v>
      </c>
      <c r="C56" s="23" t="s">
        <v>37</v>
      </c>
      <c r="D56" s="24"/>
      <c r="E56" s="24"/>
      <c r="F56" s="128">
        <v>44.2798</v>
      </c>
      <c r="G56" s="128">
        <v>41.2106</v>
      </c>
      <c r="H56" s="128">
        <v>43.0689</v>
      </c>
      <c r="I56" s="128">
        <v>38.3764</v>
      </c>
      <c r="J56" s="128">
        <v>45.6606</v>
      </c>
      <c r="K56" s="128">
        <v>46.8429</v>
      </c>
      <c r="L56" s="128">
        <v>60.9699</v>
      </c>
      <c r="M56" s="128">
        <v>66.7649</v>
      </c>
      <c r="N56" s="128">
        <v>87.9808</v>
      </c>
      <c r="O56" s="128">
        <v>93.0855</v>
      </c>
      <c r="P56" s="128">
        <v>147.7116</v>
      </c>
      <c r="Q56" s="24"/>
    </row>
    <row r="57" spans="1:17" s="9" customFormat="1" ht="16.5" thickBot="1">
      <c r="A57" s="54">
        <v>52</v>
      </c>
      <c r="B57" s="22" t="s">
        <v>41</v>
      </c>
      <c r="C57" s="23" t="s">
        <v>37</v>
      </c>
      <c r="D57" s="24"/>
      <c r="E57" s="24"/>
      <c r="F57" s="128">
        <v>1.9782</v>
      </c>
      <c r="G57" s="128">
        <v>1.7985</v>
      </c>
      <c r="H57" s="128">
        <v>1.836</v>
      </c>
      <c r="I57" s="128">
        <v>1.557</v>
      </c>
      <c r="J57" s="128">
        <v>1.4831</v>
      </c>
      <c r="K57" s="128">
        <v>1.8526</v>
      </c>
      <c r="L57" s="128">
        <v>2.1146</v>
      </c>
      <c r="M57" s="128">
        <v>1.9766</v>
      </c>
      <c r="N57" s="128">
        <v>2.0734</v>
      </c>
      <c r="O57" s="128">
        <v>1.9903</v>
      </c>
      <c r="P57" s="128">
        <v>1.9392</v>
      </c>
      <c r="Q57" s="24"/>
    </row>
    <row r="58" spans="1:17" s="9" customFormat="1" ht="16.5" thickBot="1">
      <c r="A58" s="54">
        <v>53</v>
      </c>
      <c r="B58" s="22" t="s">
        <v>117</v>
      </c>
      <c r="C58" s="23" t="s">
        <v>37</v>
      </c>
      <c r="D58" s="24"/>
      <c r="E58" s="24"/>
      <c r="F58" s="128">
        <v>1.3732</v>
      </c>
      <c r="G58" s="128">
        <v>1.3838</v>
      </c>
      <c r="H58" s="128">
        <v>1.3798</v>
      </c>
      <c r="I58" s="128">
        <v>1.4613</v>
      </c>
      <c r="J58" s="128">
        <v>1.4896</v>
      </c>
      <c r="K58" s="128">
        <v>1.5692</v>
      </c>
      <c r="L58" s="128">
        <v>1.6785</v>
      </c>
      <c r="M58" s="128">
        <v>1.6389</v>
      </c>
      <c r="N58" s="128">
        <v>1.6563</v>
      </c>
      <c r="O58" s="128">
        <v>1.6355</v>
      </c>
      <c r="P58" s="128">
        <v>1.6153</v>
      </c>
      <c r="Q58" s="24"/>
    </row>
    <row r="59" spans="1:17" s="9" customFormat="1" ht="16.5" thickBot="1">
      <c r="A59" s="54">
        <v>54</v>
      </c>
      <c r="B59" s="22" t="s">
        <v>42</v>
      </c>
      <c r="C59" s="23" t="s">
        <v>37</v>
      </c>
      <c r="D59" s="24"/>
      <c r="E59" s="24"/>
      <c r="F59" s="24"/>
      <c r="G59" s="24"/>
      <c r="H59" s="24"/>
      <c r="I59" s="24"/>
      <c r="J59" s="24"/>
      <c r="K59" s="24"/>
      <c r="L59" s="24"/>
      <c r="M59" s="24"/>
      <c r="N59" s="24"/>
      <c r="O59" s="24"/>
      <c r="P59" s="24"/>
      <c r="Q59" s="24"/>
    </row>
    <row r="60" spans="1:17" s="9" customFormat="1" ht="16.5" thickBot="1">
      <c r="A60" s="54">
        <v>55</v>
      </c>
      <c r="B60" s="168"/>
      <c r="C60" s="169"/>
      <c r="D60" s="169"/>
      <c r="E60" s="169"/>
      <c r="F60" s="169"/>
      <c r="G60" s="169"/>
      <c r="H60" s="169"/>
      <c r="I60" s="169"/>
      <c r="J60" s="169"/>
      <c r="K60" s="169"/>
      <c r="L60" s="169"/>
      <c r="M60" s="169"/>
      <c r="N60" s="169"/>
      <c r="O60" s="169"/>
      <c r="P60" s="169"/>
      <c r="Q60" s="170"/>
    </row>
    <row r="61" spans="1:17" s="102" customFormat="1" ht="34.5" customHeight="1" thickBot="1">
      <c r="A61" s="54">
        <v>56</v>
      </c>
      <c r="B61" s="150" t="s">
        <v>112</v>
      </c>
      <c r="C61" s="151"/>
      <c r="D61" s="151"/>
      <c r="E61" s="151"/>
      <c r="F61" s="151"/>
      <c r="G61" s="151"/>
      <c r="H61" s="151"/>
      <c r="I61" s="151"/>
      <c r="J61" s="151"/>
      <c r="K61" s="151"/>
      <c r="L61" s="151"/>
      <c r="M61" s="151"/>
      <c r="N61" s="151"/>
      <c r="O61" s="151"/>
      <c r="P61" s="151"/>
      <c r="Q61" s="152"/>
    </row>
    <row r="62" spans="1:17" s="102" customFormat="1" ht="16.5" thickBot="1">
      <c r="A62" s="54">
        <v>57</v>
      </c>
      <c r="B62" s="65" t="s">
        <v>44</v>
      </c>
      <c r="C62" s="26" t="s">
        <v>45</v>
      </c>
      <c r="D62" s="27"/>
      <c r="E62" s="27"/>
      <c r="F62" s="129">
        <v>7.516</v>
      </c>
      <c r="G62" s="129">
        <v>7.503</v>
      </c>
      <c r="H62" s="129" t="s">
        <v>339</v>
      </c>
      <c r="I62" s="129">
        <v>7.481</v>
      </c>
      <c r="J62" s="129">
        <v>7.463</v>
      </c>
      <c r="K62" s="129">
        <v>7.441</v>
      </c>
      <c r="L62" s="129">
        <v>7.412</v>
      </c>
      <c r="M62" s="129">
        <v>7.382</v>
      </c>
      <c r="N62" s="129" t="s">
        <v>337</v>
      </c>
      <c r="O62" s="129">
        <v>7.321</v>
      </c>
      <c r="P62" s="129">
        <v>7.291</v>
      </c>
      <c r="Q62" s="27"/>
    </row>
    <row r="63" spans="1:17" s="102" customFormat="1" ht="32.25" thickBot="1">
      <c r="A63" s="54">
        <v>58</v>
      </c>
      <c r="B63" s="66" t="s">
        <v>202</v>
      </c>
      <c r="C63" s="26" t="s">
        <v>43</v>
      </c>
      <c r="D63" s="27"/>
      <c r="E63" s="27"/>
      <c r="F63" s="130">
        <f>+F6/F62</f>
        <v>27.951703033528474</v>
      </c>
      <c r="G63" s="130">
        <f aca="true" t="shared" si="16" ref="G63:P63">+G6/G62</f>
        <v>28.87587631614021</v>
      </c>
      <c r="H63" s="130">
        <f t="shared" si="16"/>
        <v>28.738693333333334</v>
      </c>
      <c r="I63" s="130">
        <f t="shared" si="16"/>
        <v>31.612418125918996</v>
      </c>
      <c r="J63" s="130">
        <f t="shared" si="16"/>
        <v>31.415931930858903</v>
      </c>
      <c r="K63" s="130">
        <f t="shared" si="16"/>
        <v>33.49251444698294</v>
      </c>
      <c r="L63" s="130">
        <f t="shared" si="16"/>
        <v>36.388855909336215</v>
      </c>
      <c r="M63" s="130">
        <f t="shared" si="16"/>
        <v>35.95875101598483</v>
      </c>
      <c r="N63" s="130">
        <f t="shared" si="16"/>
        <v>36.380748299319734</v>
      </c>
      <c r="O63" s="130">
        <f t="shared" si="16"/>
        <v>36.850771752492825</v>
      </c>
      <c r="P63" s="130">
        <f t="shared" si="16"/>
        <v>37.94641338636675</v>
      </c>
      <c r="Q63" s="27"/>
    </row>
    <row r="64" spans="1:17" s="102" customFormat="1" ht="32.25" thickBot="1">
      <c r="A64" s="54">
        <v>59</v>
      </c>
      <c r="B64" s="66" t="s">
        <v>203</v>
      </c>
      <c r="C64" s="26" t="s">
        <v>43</v>
      </c>
      <c r="D64" s="27"/>
      <c r="E64" s="27"/>
      <c r="F64" s="130">
        <f>+F11/F62</f>
        <v>19.823084087280467</v>
      </c>
      <c r="G64" s="130">
        <f aca="true" t="shared" si="17" ref="G64:P64">+G11/G62</f>
        <v>21.10047980807677</v>
      </c>
      <c r="H64" s="130">
        <f t="shared" si="17"/>
        <v>21.475759999999998</v>
      </c>
      <c r="I64" s="130">
        <f t="shared" si="17"/>
        <v>22.73999465312124</v>
      </c>
      <c r="J64" s="130">
        <f t="shared" si="17"/>
        <v>23.29344767519764</v>
      </c>
      <c r="K64" s="130">
        <f t="shared" si="17"/>
        <v>24.351767235586617</v>
      </c>
      <c r="L64" s="130">
        <f t="shared" si="17"/>
        <v>25.743443065299513</v>
      </c>
      <c r="M64" s="130">
        <f t="shared" si="17"/>
        <v>26.275521538878355</v>
      </c>
      <c r="N64" s="130">
        <f t="shared" si="17"/>
        <v>27.020979591836735</v>
      </c>
      <c r="O64" s="130">
        <f t="shared" si="17"/>
        <v>27.415216500478078</v>
      </c>
      <c r="P64" s="130">
        <f t="shared" si="17"/>
        <v>27.37917981072555</v>
      </c>
      <c r="Q64" s="27"/>
    </row>
    <row r="65" spans="1:17" s="102" customFormat="1" ht="32.25" thickBot="1">
      <c r="A65" s="54">
        <v>60</v>
      </c>
      <c r="B65" s="66" t="s">
        <v>204</v>
      </c>
      <c r="C65" s="26" t="s">
        <v>43</v>
      </c>
      <c r="D65" s="27"/>
      <c r="E65" s="27"/>
      <c r="F65" s="130">
        <f>+F16/F62</f>
        <v>16.293241085683874</v>
      </c>
      <c r="G65" s="130">
        <f aca="true" t="shared" si="18" ref="G65:P65">+G16/G62</f>
        <v>16.189644142343063</v>
      </c>
      <c r="H65" s="130">
        <f t="shared" si="18"/>
        <v>16.959826666666668</v>
      </c>
      <c r="I65" s="130">
        <f t="shared" si="18"/>
        <v>17.332308514904426</v>
      </c>
      <c r="J65" s="130">
        <f t="shared" si="18"/>
        <v>17.95769797668498</v>
      </c>
      <c r="K65" s="130">
        <f t="shared" si="18"/>
        <v>18.09114366348609</v>
      </c>
      <c r="L65" s="130">
        <f t="shared" si="18"/>
        <v>18.127347544522397</v>
      </c>
      <c r="M65" s="130">
        <f t="shared" si="18"/>
        <v>17.987157951774588</v>
      </c>
      <c r="N65" s="130">
        <f t="shared" si="18"/>
        <v>17.980884353741498</v>
      </c>
      <c r="O65" s="130">
        <f t="shared" si="18"/>
        <v>17.331484769840184</v>
      </c>
      <c r="P65" s="130">
        <f t="shared" si="18"/>
        <v>18.870881909203128</v>
      </c>
      <c r="Q65" s="27"/>
    </row>
    <row r="66" spans="1:17" s="102" customFormat="1" ht="32.25" thickBot="1">
      <c r="A66" s="54">
        <v>61</v>
      </c>
      <c r="B66" s="66" t="s">
        <v>205</v>
      </c>
      <c r="C66" s="26" t="s">
        <v>43</v>
      </c>
      <c r="D66" s="27"/>
      <c r="E66" s="27"/>
      <c r="F66" s="130">
        <f>+F21/F62</f>
        <v>10.93894358701437</v>
      </c>
      <c r="G66" s="130">
        <f aca="true" t="shared" si="19" ref="G66:P66">+G21/G62</f>
        <v>10.285632413701187</v>
      </c>
      <c r="H66" s="130">
        <f t="shared" si="19"/>
        <v>10.674186666666666</v>
      </c>
      <c r="I66" s="130">
        <f t="shared" si="19"/>
        <v>10.470859510760594</v>
      </c>
      <c r="J66" s="130">
        <f t="shared" si="19"/>
        <v>10.478869087498325</v>
      </c>
      <c r="K66" s="130">
        <f t="shared" si="19"/>
        <v>10.323598978631903</v>
      </c>
      <c r="L66" s="130">
        <f t="shared" si="19"/>
        <v>10.167984349703184</v>
      </c>
      <c r="M66" s="130">
        <f t="shared" si="19"/>
        <v>12.107626659441886</v>
      </c>
      <c r="N66" s="130">
        <f t="shared" si="19"/>
        <v>11.032068027210885</v>
      </c>
      <c r="O66" s="130">
        <f t="shared" si="19"/>
        <v>11.503401174702908</v>
      </c>
      <c r="P66" s="130">
        <f t="shared" si="19"/>
        <v>11.236977095048688</v>
      </c>
      <c r="Q66" s="27"/>
    </row>
    <row r="67" spans="1:17" s="102" customFormat="1" ht="32.25" thickBot="1">
      <c r="A67" s="54">
        <v>62</v>
      </c>
      <c r="B67" s="66" t="s">
        <v>206</v>
      </c>
      <c r="C67" s="26" t="s">
        <v>43</v>
      </c>
      <c r="D67" s="27"/>
      <c r="E67" s="27"/>
      <c r="F67" s="130">
        <f>+F26/F62</f>
        <v>48.02358967535923</v>
      </c>
      <c r="G67" s="130">
        <f aca="true" t="shared" si="20" ref="G67:P67">+G26/G62</f>
        <v>46.127655604424895</v>
      </c>
      <c r="H67" s="130">
        <f t="shared" si="20"/>
        <v>49.99201333333333</v>
      </c>
      <c r="I67" s="130">
        <f t="shared" si="20"/>
        <v>53.04145167758321</v>
      </c>
      <c r="J67" s="130">
        <f t="shared" si="20"/>
        <v>58.54641565054268</v>
      </c>
      <c r="K67" s="130">
        <f t="shared" si="20"/>
        <v>60.323827442548044</v>
      </c>
      <c r="L67" s="130">
        <f t="shared" si="20"/>
        <v>61.99063680518079</v>
      </c>
      <c r="M67" s="130">
        <f t="shared" si="20"/>
        <v>60.22079382281225</v>
      </c>
      <c r="N67" s="130">
        <f t="shared" si="20"/>
        <v>57.041646258503405</v>
      </c>
      <c r="O67" s="130">
        <f t="shared" si="20"/>
        <v>53.29657150662478</v>
      </c>
      <c r="P67" s="130">
        <f t="shared" si="20"/>
        <v>66.92036757646413</v>
      </c>
      <c r="Q67" s="27"/>
    </row>
    <row r="68" spans="1:17" s="102" customFormat="1" ht="32.25" thickBot="1">
      <c r="A68" s="54">
        <v>63</v>
      </c>
      <c r="B68" s="66" t="s">
        <v>207</v>
      </c>
      <c r="C68" s="26" t="s">
        <v>43</v>
      </c>
      <c r="D68" s="27"/>
      <c r="E68" s="27"/>
      <c r="F68" s="130"/>
      <c r="G68" s="130"/>
      <c r="H68" s="130"/>
      <c r="I68" s="130"/>
      <c r="J68" s="130"/>
      <c r="K68" s="130"/>
      <c r="L68" s="130"/>
      <c r="M68" s="130"/>
      <c r="N68" s="130"/>
      <c r="O68" s="130"/>
      <c r="P68" s="130"/>
      <c r="Q68" s="27"/>
    </row>
    <row r="69" spans="1:17" s="102" customFormat="1" ht="32.25" thickBot="1">
      <c r="A69" s="54">
        <v>64</v>
      </c>
      <c r="B69" s="66" t="s">
        <v>282</v>
      </c>
      <c r="C69" s="26" t="s">
        <v>43</v>
      </c>
      <c r="D69" s="27"/>
      <c r="E69" s="27"/>
      <c r="F69" s="130">
        <f>+F36/F62</f>
        <v>6.146726982437467</v>
      </c>
      <c r="G69" s="130">
        <f aca="true" t="shared" si="21" ref="G69:P69">+G36/G62</f>
        <v>5.9050113288018125</v>
      </c>
      <c r="H69" s="130">
        <f t="shared" si="21"/>
        <v>8.020333333333333</v>
      </c>
      <c r="I69" s="130">
        <f t="shared" si="21"/>
        <v>7.559524127790402</v>
      </c>
      <c r="J69" s="130">
        <f t="shared" si="21"/>
        <v>10.131220688731073</v>
      </c>
      <c r="K69" s="130">
        <f t="shared" si="21"/>
        <v>11.624996640236526</v>
      </c>
      <c r="L69" s="130">
        <f t="shared" si="21"/>
        <v>8.566095520777118</v>
      </c>
      <c r="M69" s="130">
        <f t="shared" si="21"/>
        <v>10.480994310484963</v>
      </c>
      <c r="N69" s="130">
        <f t="shared" si="21"/>
        <v>7.525047619047619</v>
      </c>
      <c r="O69" s="130">
        <f t="shared" si="21"/>
        <v>6.888321267586396</v>
      </c>
      <c r="P69" s="130">
        <f t="shared" si="21"/>
        <v>9.999355369633793</v>
      </c>
      <c r="Q69" s="27"/>
    </row>
    <row r="70" spans="1:17" s="102" customFormat="1" ht="32.25" thickBot="1">
      <c r="A70" s="54">
        <v>65</v>
      </c>
      <c r="B70" s="66" t="s">
        <v>208</v>
      </c>
      <c r="C70" s="26" t="s">
        <v>43</v>
      </c>
      <c r="D70" s="27"/>
      <c r="E70" s="27"/>
      <c r="F70" s="130">
        <f>+F41/F62</f>
        <v>4.751104310803619</v>
      </c>
      <c r="G70" s="130">
        <f aca="true" t="shared" si="22" ref="G70:P70">+G41/G62</f>
        <v>4.256990537118486</v>
      </c>
      <c r="H70" s="130">
        <f t="shared" si="22"/>
        <v>4.755586666666667</v>
      </c>
      <c r="I70" s="130">
        <f t="shared" si="22"/>
        <v>4.9756583344472665</v>
      </c>
      <c r="J70" s="130">
        <f t="shared" si="22"/>
        <v>5.0695698780651215</v>
      </c>
      <c r="K70" s="130">
        <f t="shared" si="22"/>
        <v>5.314379787662949</v>
      </c>
      <c r="L70" s="130">
        <f t="shared" si="22"/>
        <v>5.454330814894766</v>
      </c>
      <c r="M70" s="130">
        <f t="shared" si="22"/>
        <v>5.460457870495801</v>
      </c>
      <c r="N70" s="130">
        <f t="shared" si="22"/>
        <v>5.3705170068027215</v>
      </c>
      <c r="O70" s="130">
        <f t="shared" si="22"/>
        <v>5.247124709739107</v>
      </c>
      <c r="P70" s="130">
        <f t="shared" si="22"/>
        <v>6.367480455355918</v>
      </c>
      <c r="Q70" s="27"/>
    </row>
    <row r="71" spans="1:17" s="102" customFormat="1" ht="32.25" thickBot="1">
      <c r="A71" s="54">
        <v>66</v>
      </c>
      <c r="B71" s="66" t="s">
        <v>209</v>
      </c>
      <c r="C71" s="26" t="s">
        <v>43</v>
      </c>
      <c r="D71" s="27"/>
      <c r="E71" s="27"/>
      <c r="F71" s="130">
        <f>+F46/F62</f>
        <v>2.9022618414050028</v>
      </c>
      <c r="G71" s="130">
        <f aca="true" t="shared" si="23" ref="G71:P71">+G46/G62</f>
        <v>2.382380381180861</v>
      </c>
      <c r="H71" s="130">
        <f t="shared" si="23"/>
        <v>2.8718533333333336</v>
      </c>
      <c r="I71" s="130">
        <f t="shared" si="23"/>
        <v>3.031386178318407</v>
      </c>
      <c r="J71" s="130">
        <f t="shared" si="23"/>
        <v>3.0843494573227925</v>
      </c>
      <c r="K71" s="130">
        <f t="shared" si="23"/>
        <v>3.287152264480581</v>
      </c>
      <c r="L71" s="130">
        <f t="shared" si="23"/>
        <v>3.3436454398273074</v>
      </c>
      <c r="M71" s="130">
        <f t="shared" si="23"/>
        <v>3.3222026551070174</v>
      </c>
      <c r="N71" s="130">
        <f t="shared" si="23"/>
        <v>3.2167891156462587</v>
      </c>
      <c r="O71" s="130">
        <f t="shared" si="23"/>
        <v>3.094782133588308</v>
      </c>
      <c r="P71" s="130">
        <f t="shared" si="23"/>
        <v>4.225264024139349</v>
      </c>
      <c r="Q71" s="27"/>
    </row>
    <row r="72" spans="1:17" s="102" customFormat="1" ht="32.25" customHeight="1" thickBot="1">
      <c r="A72" s="54">
        <v>67</v>
      </c>
      <c r="B72" s="150" t="s">
        <v>111</v>
      </c>
      <c r="C72" s="151"/>
      <c r="D72" s="151"/>
      <c r="E72" s="151"/>
      <c r="F72" s="151"/>
      <c r="G72" s="151"/>
      <c r="H72" s="151"/>
      <c r="I72" s="151"/>
      <c r="J72" s="151"/>
      <c r="K72" s="151"/>
      <c r="L72" s="151"/>
      <c r="M72" s="151"/>
      <c r="N72" s="151"/>
      <c r="O72" s="151"/>
      <c r="P72" s="151"/>
      <c r="Q72" s="152"/>
    </row>
    <row r="73" spans="1:17" s="102" customFormat="1" ht="18.75" thickBot="1">
      <c r="A73" s="54">
        <v>68</v>
      </c>
      <c r="B73" s="22" t="s">
        <v>46</v>
      </c>
      <c r="C73" s="26" t="s">
        <v>47</v>
      </c>
      <c r="D73" s="171">
        <v>88.361</v>
      </c>
      <c r="E73" s="172"/>
      <c r="F73" s="172"/>
      <c r="G73" s="172"/>
      <c r="H73" s="172"/>
      <c r="I73" s="172"/>
      <c r="J73" s="172"/>
      <c r="K73" s="172"/>
      <c r="L73" s="172"/>
      <c r="M73" s="172"/>
      <c r="N73" s="172"/>
      <c r="O73" s="172"/>
      <c r="P73" s="172"/>
      <c r="Q73" s="173"/>
    </row>
    <row r="74" spans="1:17" s="102" customFormat="1" ht="32.25" thickBot="1">
      <c r="A74" s="54">
        <v>69</v>
      </c>
      <c r="B74" s="66" t="s">
        <v>210</v>
      </c>
      <c r="C74" s="26" t="s">
        <v>108</v>
      </c>
      <c r="D74" s="129"/>
      <c r="E74" s="129"/>
      <c r="F74" s="130">
        <f>+F6/$D$73</f>
        <v>2.377576079944772</v>
      </c>
      <c r="G74" s="130">
        <f aca="true" t="shared" si="24" ref="G74:P74">+G6/$D$73</f>
        <v>2.451938072226435</v>
      </c>
      <c r="H74" s="130">
        <f t="shared" si="24"/>
        <v>2.4393137243806655</v>
      </c>
      <c r="I74" s="130">
        <f t="shared" si="24"/>
        <v>2.6764353051685696</v>
      </c>
      <c r="J74" s="130">
        <f t="shared" si="24"/>
        <v>2.653400255768948</v>
      </c>
      <c r="K74" s="130">
        <f t="shared" si="24"/>
        <v>2.8204501986170367</v>
      </c>
      <c r="L74" s="130">
        <f t="shared" si="24"/>
        <v>3.052412263328844</v>
      </c>
      <c r="M74" s="130">
        <f t="shared" si="24"/>
        <v>3.0041251230746595</v>
      </c>
      <c r="N74" s="130">
        <f t="shared" si="24"/>
        <v>3.0262049999434137</v>
      </c>
      <c r="O74" s="130">
        <f t="shared" si="24"/>
        <v>3.053207863197564</v>
      </c>
      <c r="P74" s="130">
        <f t="shared" si="24"/>
        <v>3.131101956745623</v>
      </c>
      <c r="Q74" s="129"/>
    </row>
    <row r="75" spans="1:17" s="102" customFormat="1" ht="32.25" thickBot="1">
      <c r="A75" s="54">
        <v>70</v>
      </c>
      <c r="B75" s="66" t="s">
        <v>211</v>
      </c>
      <c r="C75" s="26" t="s">
        <v>109</v>
      </c>
      <c r="D75" s="129"/>
      <c r="E75" s="129"/>
      <c r="F75" s="130">
        <f>+F11/$D$73</f>
        <v>1.686154525186451</v>
      </c>
      <c r="G75" s="130">
        <f aca="true" t="shared" si="25" ref="G75:P75">+G11/$D$73</f>
        <v>1.7917056167313634</v>
      </c>
      <c r="H75" s="130">
        <f t="shared" si="25"/>
        <v>1.8228426568282385</v>
      </c>
      <c r="I75" s="130">
        <f t="shared" si="25"/>
        <v>1.9252600129016193</v>
      </c>
      <c r="J75" s="130">
        <f t="shared" si="25"/>
        <v>1.967372483335408</v>
      </c>
      <c r="K75" s="130">
        <f t="shared" si="25"/>
        <v>2.0506954425595003</v>
      </c>
      <c r="L75" s="130">
        <f t="shared" si="25"/>
        <v>2.159441382510383</v>
      </c>
      <c r="M75" s="130">
        <f t="shared" si="25"/>
        <v>2.195152838922149</v>
      </c>
      <c r="N75" s="130">
        <f t="shared" si="25"/>
        <v>2.2476454544425706</v>
      </c>
      <c r="O75" s="130">
        <f t="shared" si="25"/>
        <v>2.271441020359661</v>
      </c>
      <c r="P75" s="130">
        <f t="shared" si="25"/>
        <v>2.2591595839793572</v>
      </c>
      <c r="Q75" s="129"/>
    </row>
    <row r="76" spans="1:17" s="102" customFormat="1" ht="32.25" thickBot="1">
      <c r="A76" s="54">
        <v>71</v>
      </c>
      <c r="B76" s="66" t="s">
        <v>212</v>
      </c>
      <c r="C76" s="26" t="s">
        <v>109</v>
      </c>
      <c r="D76" s="129"/>
      <c r="E76" s="129"/>
      <c r="F76" s="130">
        <f>+F16/$D$73</f>
        <v>1.3859055465646608</v>
      </c>
      <c r="G76" s="130">
        <f aca="true" t="shared" si="26" ref="G76:P76">+G16/$D$73</f>
        <v>1.374711694073177</v>
      </c>
      <c r="H76" s="130">
        <f t="shared" si="26"/>
        <v>1.4395344099772525</v>
      </c>
      <c r="I76" s="130">
        <f t="shared" si="26"/>
        <v>1.4674234107807744</v>
      </c>
      <c r="J76" s="130">
        <f t="shared" si="26"/>
        <v>1.5167132558481684</v>
      </c>
      <c r="K76" s="130">
        <f t="shared" si="26"/>
        <v>1.5234798157558198</v>
      </c>
      <c r="L76" s="130">
        <f t="shared" si="26"/>
        <v>1.5205792148119646</v>
      </c>
      <c r="M76" s="130">
        <f t="shared" si="26"/>
        <v>1.5027127352565046</v>
      </c>
      <c r="N76" s="130">
        <f t="shared" si="26"/>
        <v>1.4956768257489164</v>
      </c>
      <c r="O76" s="130">
        <f t="shared" si="26"/>
        <v>1.4359706205226286</v>
      </c>
      <c r="P76" s="130">
        <f t="shared" si="26"/>
        <v>1.557107773791605</v>
      </c>
      <c r="Q76" s="129"/>
    </row>
    <row r="77" spans="1:17" s="102" customFormat="1" ht="32.25" thickBot="1">
      <c r="A77" s="54">
        <v>72</v>
      </c>
      <c r="B77" s="66" t="s">
        <v>213</v>
      </c>
      <c r="C77" s="26" t="s">
        <v>109</v>
      </c>
      <c r="D77" s="129"/>
      <c r="E77" s="129"/>
      <c r="F77" s="130">
        <f>+F21/$D$73</f>
        <v>0.9304681929810663</v>
      </c>
      <c r="G77" s="130">
        <f aca="true" t="shared" si="27" ref="G77:P77">+G21/$D$73</f>
        <v>0.8733841853306323</v>
      </c>
      <c r="H77" s="130">
        <f t="shared" si="27"/>
        <v>0.9060150971582485</v>
      </c>
      <c r="I77" s="130">
        <f t="shared" si="27"/>
        <v>0.8865053586989734</v>
      </c>
      <c r="J77" s="130">
        <f t="shared" si="27"/>
        <v>0.8850488337615011</v>
      </c>
      <c r="K77" s="130">
        <f t="shared" si="27"/>
        <v>0.8693643123097293</v>
      </c>
      <c r="L77" s="130">
        <f t="shared" si="27"/>
        <v>0.8529226695035139</v>
      </c>
      <c r="M77" s="130">
        <f t="shared" si="27"/>
        <v>1.0115152612577947</v>
      </c>
      <c r="N77" s="130">
        <f t="shared" si="27"/>
        <v>0.9176639014950034</v>
      </c>
      <c r="O77" s="130">
        <f t="shared" si="27"/>
        <v>0.9530946910967507</v>
      </c>
      <c r="P77" s="130">
        <f t="shared" si="27"/>
        <v>0.927205441314607</v>
      </c>
      <c r="Q77" s="129"/>
    </row>
    <row r="78" spans="1:17" s="102" customFormat="1" ht="32.25" thickBot="1">
      <c r="A78" s="54">
        <v>73</v>
      </c>
      <c r="B78" s="66" t="s">
        <v>214</v>
      </c>
      <c r="C78" s="26" t="s">
        <v>109</v>
      </c>
      <c r="D78" s="129"/>
      <c r="E78" s="129"/>
      <c r="F78" s="130">
        <f>+F26/$D$73</f>
        <v>4.084893787983386</v>
      </c>
      <c r="G78" s="130">
        <f aca="true" t="shared" si="28" ref="G78:P78">+G26/$D$73</f>
        <v>3.9168388768800715</v>
      </c>
      <c r="H78" s="130">
        <f t="shared" si="28"/>
        <v>4.243275879630153</v>
      </c>
      <c r="I78" s="130">
        <f t="shared" si="28"/>
        <v>4.490704043639162</v>
      </c>
      <c r="J78" s="130">
        <f t="shared" si="28"/>
        <v>4.944850103552472</v>
      </c>
      <c r="K78" s="130">
        <f t="shared" si="28"/>
        <v>5.0799515623408515</v>
      </c>
      <c r="L78" s="130">
        <f t="shared" si="28"/>
        <v>5.199970575253788</v>
      </c>
      <c r="M78" s="130">
        <f t="shared" si="28"/>
        <v>5.031064609952354</v>
      </c>
      <c r="N78" s="130">
        <f t="shared" si="28"/>
        <v>4.744809361596179</v>
      </c>
      <c r="O78" s="130">
        <f t="shared" si="28"/>
        <v>4.415796561831577</v>
      </c>
      <c r="P78" s="130">
        <f t="shared" si="28"/>
        <v>5.521852400946119</v>
      </c>
      <c r="Q78" s="129"/>
    </row>
    <row r="79" spans="1:17" s="102" customFormat="1" ht="32.25" thickBot="1">
      <c r="A79" s="54">
        <v>74</v>
      </c>
      <c r="B79" s="66" t="s">
        <v>215</v>
      </c>
      <c r="C79" s="26" t="s">
        <v>109</v>
      </c>
      <c r="D79" s="129"/>
      <c r="E79" s="129"/>
      <c r="F79" s="130"/>
      <c r="G79" s="130"/>
      <c r="H79" s="130"/>
      <c r="I79" s="130"/>
      <c r="J79" s="130"/>
      <c r="K79" s="130"/>
      <c r="L79" s="130"/>
      <c r="M79" s="130"/>
      <c r="N79" s="130"/>
      <c r="O79" s="130"/>
      <c r="P79" s="130"/>
      <c r="Q79" s="129"/>
    </row>
    <row r="80" spans="1:17" s="102" customFormat="1" ht="32.25" thickBot="1">
      <c r="A80" s="54">
        <v>75</v>
      </c>
      <c r="B80" s="66" t="s">
        <v>284</v>
      </c>
      <c r="C80" s="26" t="s">
        <v>109</v>
      </c>
      <c r="D80" s="129"/>
      <c r="E80" s="129"/>
      <c r="F80" s="130">
        <f>+F36/$D$73</f>
        <v>0.5228415251072305</v>
      </c>
      <c r="G80" s="130">
        <f aca="true" t="shared" si="29" ref="G80:P80">+G36/$D$73</f>
        <v>0.5014123878181551</v>
      </c>
      <c r="H80" s="130">
        <f t="shared" si="29"/>
        <v>0.6807584794196535</v>
      </c>
      <c r="I80" s="130">
        <f t="shared" si="29"/>
        <v>0.6400199182897431</v>
      </c>
      <c r="J80" s="130">
        <f t="shared" si="29"/>
        <v>0.8556863322053847</v>
      </c>
      <c r="K80" s="130">
        <f t="shared" si="29"/>
        <v>0.9789567795746992</v>
      </c>
      <c r="L80" s="130">
        <f t="shared" si="29"/>
        <v>0.7185511707653829</v>
      </c>
      <c r="M80" s="130">
        <f t="shared" si="29"/>
        <v>0.8756204660427112</v>
      </c>
      <c r="N80" s="130">
        <f t="shared" si="29"/>
        <v>0.6259447041115423</v>
      </c>
      <c r="O80" s="130">
        <f t="shared" si="29"/>
        <v>0.5707201140774776</v>
      </c>
      <c r="P80" s="130">
        <f t="shared" si="29"/>
        <v>0.8250845961453581</v>
      </c>
      <c r="Q80" s="129"/>
    </row>
    <row r="81" spans="1:17" s="102" customFormat="1" ht="32.25" thickBot="1">
      <c r="A81" s="54">
        <v>76</v>
      </c>
      <c r="B81" s="66" t="s">
        <v>216</v>
      </c>
      <c r="C81" s="26" t="s">
        <v>109</v>
      </c>
      <c r="D81" s="129"/>
      <c r="E81" s="129"/>
      <c r="F81" s="130">
        <f>+F41/$D$73</f>
        <v>0.40412964995869216</v>
      </c>
      <c r="G81" s="130">
        <f aca="true" t="shared" si="30" ref="G81:P81">+G41/$D$73</f>
        <v>0.3614739534409977</v>
      </c>
      <c r="H81" s="130">
        <f t="shared" si="30"/>
        <v>0.40364980025124203</v>
      </c>
      <c r="I81" s="130">
        <f t="shared" si="30"/>
        <v>0.42125937913785494</v>
      </c>
      <c r="J81" s="130">
        <f t="shared" si="30"/>
        <v>0.4281775896605969</v>
      </c>
      <c r="K81" s="130">
        <f t="shared" si="30"/>
        <v>0.44753115062074894</v>
      </c>
      <c r="L81" s="130">
        <f t="shared" si="30"/>
        <v>0.45752651056461563</v>
      </c>
      <c r="M81" s="130">
        <f t="shared" si="30"/>
        <v>0.4561865528909813</v>
      </c>
      <c r="N81" s="130">
        <f t="shared" si="30"/>
        <v>0.4467276287049716</v>
      </c>
      <c r="O81" s="130">
        <f t="shared" si="30"/>
        <v>0.4347415715077919</v>
      </c>
      <c r="P81" s="130">
        <f t="shared" si="30"/>
        <v>0.525404873190661</v>
      </c>
      <c r="Q81" s="129"/>
    </row>
    <row r="82" spans="1:17" s="102" customFormat="1" ht="32.25" thickBot="1">
      <c r="A82" s="54">
        <v>77</v>
      </c>
      <c r="B82" s="66" t="s">
        <v>217</v>
      </c>
      <c r="C82" s="26" t="s">
        <v>108</v>
      </c>
      <c r="D82" s="129"/>
      <c r="E82" s="129"/>
      <c r="F82" s="130">
        <f>+F46/$D$73</f>
        <v>0.2468668303889725</v>
      </c>
      <c r="G82" s="130">
        <f aca="true" t="shared" si="31" ref="G82:P82">+G46/$D$73</f>
        <v>0.202295130204502</v>
      </c>
      <c r="H82" s="130">
        <f t="shared" si="31"/>
        <v>0.24376025622163625</v>
      </c>
      <c r="I82" s="130">
        <f t="shared" si="31"/>
        <v>0.2566494267833094</v>
      </c>
      <c r="J82" s="130">
        <f t="shared" si="31"/>
        <v>0.26050520025803237</v>
      </c>
      <c r="K82" s="130">
        <f t="shared" si="31"/>
        <v>0.2768155634273039</v>
      </c>
      <c r="L82" s="130">
        <f t="shared" si="31"/>
        <v>0.2804755491676192</v>
      </c>
      <c r="M82" s="130">
        <f t="shared" si="31"/>
        <v>0.27754891864057674</v>
      </c>
      <c r="N82" s="130">
        <f t="shared" si="31"/>
        <v>0.26757732483788094</v>
      </c>
      <c r="O82" s="130">
        <f t="shared" si="31"/>
        <v>0.2564128970926087</v>
      </c>
      <c r="P82" s="130">
        <f t="shared" si="31"/>
        <v>0.34864250065073954</v>
      </c>
      <c r="Q82" s="129"/>
    </row>
    <row r="83" spans="1:17" s="102" customFormat="1" ht="32.25" customHeight="1" thickBot="1">
      <c r="A83" s="54">
        <v>78</v>
      </c>
      <c r="B83" s="150" t="s">
        <v>114</v>
      </c>
      <c r="C83" s="151"/>
      <c r="D83" s="151"/>
      <c r="E83" s="151"/>
      <c r="F83" s="151"/>
      <c r="G83" s="151"/>
      <c r="H83" s="151"/>
      <c r="I83" s="151"/>
      <c r="J83" s="151"/>
      <c r="K83" s="151"/>
      <c r="L83" s="151"/>
      <c r="M83" s="151"/>
      <c r="N83" s="151"/>
      <c r="O83" s="151"/>
      <c r="P83" s="151"/>
      <c r="Q83" s="152"/>
    </row>
    <row r="84" spans="1:17" s="102" customFormat="1" ht="15" customHeight="1" thickBot="1">
      <c r="A84" s="54">
        <v>79</v>
      </c>
      <c r="B84" s="22" t="s">
        <v>113</v>
      </c>
      <c r="C84" s="26" t="s">
        <v>143</v>
      </c>
      <c r="D84" s="27"/>
      <c r="E84" s="27"/>
      <c r="F84" s="129">
        <v>79.06</v>
      </c>
      <c r="G84" s="129">
        <v>20.58</v>
      </c>
      <c r="H84" s="129">
        <v>22.13</v>
      </c>
      <c r="I84" s="129">
        <v>25.37</v>
      </c>
      <c r="J84" s="129">
        <v>27.36</v>
      </c>
      <c r="K84" s="129">
        <v>25.23</v>
      </c>
      <c r="L84" s="129">
        <v>25.96</v>
      </c>
      <c r="M84" s="129">
        <v>31.43</v>
      </c>
      <c r="N84" s="129">
        <v>34.23</v>
      </c>
      <c r="O84" s="129">
        <v>27.24</v>
      </c>
      <c r="P84" s="129">
        <v>23.9</v>
      </c>
      <c r="Q84" s="27"/>
    </row>
    <row r="85" spans="1:17" s="115" customFormat="1" ht="32.25" thickBot="1">
      <c r="A85" s="67">
        <v>80</v>
      </c>
      <c r="B85" s="65" t="s">
        <v>218</v>
      </c>
      <c r="C85" s="113" t="s">
        <v>144</v>
      </c>
      <c r="D85" s="114"/>
      <c r="E85" s="114"/>
      <c r="F85" s="131">
        <f>+F6/F84</f>
        <v>2.6572856058689602</v>
      </c>
      <c r="G85" s="131">
        <f aca="true" t="shared" si="32" ref="G85:P85">+G6/G84</f>
        <v>10.527487852283771</v>
      </c>
      <c r="H85" s="131">
        <f t="shared" si="32"/>
        <v>9.739728874830547</v>
      </c>
      <c r="I85" s="131">
        <f t="shared" si="32"/>
        <v>9.32173827355144</v>
      </c>
      <c r="J85" s="131">
        <f t="shared" si="32"/>
        <v>8.569338450292397</v>
      </c>
      <c r="K85" s="131">
        <f t="shared" si="32"/>
        <v>9.877835909631392</v>
      </c>
      <c r="L85" s="131">
        <f t="shared" si="32"/>
        <v>10.389607087827427</v>
      </c>
      <c r="M85" s="131">
        <f t="shared" si="32"/>
        <v>8.445672923958002</v>
      </c>
      <c r="N85" s="131">
        <f t="shared" si="32"/>
        <v>7.811817119485832</v>
      </c>
      <c r="O85" s="131">
        <f t="shared" si="32"/>
        <v>9.903983113069016</v>
      </c>
      <c r="P85" s="131">
        <f t="shared" si="32"/>
        <v>11.576037656903766</v>
      </c>
      <c r="Q85" s="114"/>
    </row>
    <row r="86" spans="1:17" s="115" customFormat="1" ht="32.25" thickBot="1">
      <c r="A86" s="67">
        <v>81</v>
      </c>
      <c r="B86" s="65" t="s">
        <v>219</v>
      </c>
      <c r="C86" s="113" t="s">
        <v>144</v>
      </c>
      <c r="D86" s="114"/>
      <c r="E86" s="114"/>
      <c r="F86" s="132">
        <f>+F11/F84</f>
        <v>1.8845218821148493</v>
      </c>
      <c r="G86" s="132">
        <f aca="true" t="shared" si="33" ref="G86:P86">+G11/G84</f>
        <v>7.692755102040818</v>
      </c>
      <c r="H86" s="132">
        <f t="shared" si="33"/>
        <v>7.278273836421148</v>
      </c>
      <c r="I86" s="132">
        <f t="shared" si="33"/>
        <v>6.705474970437524</v>
      </c>
      <c r="J86" s="132">
        <f t="shared" si="33"/>
        <v>6.353764619883041</v>
      </c>
      <c r="K86" s="132">
        <f t="shared" si="33"/>
        <v>7.181985731272295</v>
      </c>
      <c r="L86" s="132">
        <f t="shared" si="33"/>
        <v>7.350169491525423</v>
      </c>
      <c r="M86" s="132">
        <f t="shared" si="33"/>
        <v>6.1713617562838055</v>
      </c>
      <c r="N86" s="132">
        <f t="shared" si="33"/>
        <v>5.80205083260298</v>
      </c>
      <c r="O86" s="132">
        <f t="shared" si="33"/>
        <v>7.368091042584434</v>
      </c>
      <c r="P86" s="132">
        <f t="shared" si="33"/>
        <v>8.352368200836821</v>
      </c>
      <c r="Q86" s="114"/>
    </row>
    <row r="87" spans="1:17" s="115" customFormat="1" ht="32.25" thickBot="1">
      <c r="A87" s="67">
        <v>82</v>
      </c>
      <c r="B87" s="65" t="s">
        <v>220</v>
      </c>
      <c r="C87" s="113" t="s">
        <v>144</v>
      </c>
      <c r="D87" s="114"/>
      <c r="E87" s="114"/>
      <c r="F87" s="132">
        <f>+F16/F84</f>
        <v>1.5489501644320767</v>
      </c>
      <c r="G87" s="132">
        <f aca="true" t="shared" si="34" ref="G87:P87">+G16/G84</f>
        <v>5.902376093294461</v>
      </c>
      <c r="H87" s="132">
        <f t="shared" si="34"/>
        <v>5.747794848621781</v>
      </c>
      <c r="I87" s="132">
        <f t="shared" si="34"/>
        <v>5.110878990934174</v>
      </c>
      <c r="J87" s="132">
        <f t="shared" si="34"/>
        <v>4.898329678362574</v>
      </c>
      <c r="K87" s="132">
        <f t="shared" si="34"/>
        <v>5.33556084026952</v>
      </c>
      <c r="L87" s="132">
        <f t="shared" si="34"/>
        <v>5.175651001540833</v>
      </c>
      <c r="M87" s="132">
        <f t="shared" si="34"/>
        <v>4.22466433343939</v>
      </c>
      <c r="N87" s="132">
        <f t="shared" si="34"/>
        <v>3.8609260882267025</v>
      </c>
      <c r="O87" s="132">
        <f t="shared" si="34"/>
        <v>4.657995594713657</v>
      </c>
      <c r="P87" s="132">
        <f t="shared" si="34"/>
        <v>5.756803347280336</v>
      </c>
      <c r="Q87" s="114"/>
    </row>
    <row r="88" spans="1:17" s="115" customFormat="1" ht="32.25" thickBot="1">
      <c r="A88" s="67">
        <v>83</v>
      </c>
      <c r="B88" s="65" t="s">
        <v>221</v>
      </c>
      <c r="C88" s="113" t="s">
        <v>144</v>
      </c>
      <c r="D88" s="114"/>
      <c r="E88" s="114"/>
      <c r="F88" s="132">
        <f>+F21/F84</f>
        <v>1.0399329623071085</v>
      </c>
      <c r="G88" s="132">
        <f aca="true" t="shared" si="35" ref="G88:P88">+G21/G84</f>
        <v>3.7499076773566573</v>
      </c>
      <c r="H88" s="132">
        <f t="shared" si="35"/>
        <v>3.6175508359692725</v>
      </c>
      <c r="I88" s="132">
        <f t="shared" si="35"/>
        <v>3.087603468663776</v>
      </c>
      <c r="J88" s="132">
        <f t="shared" si="35"/>
        <v>2.858326023391813</v>
      </c>
      <c r="K88" s="132">
        <f t="shared" si="35"/>
        <v>3.0447047166072134</v>
      </c>
      <c r="L88" s="132">
        <f t="shared" si="35"/>
        <v>2.903124036979969</v>
      </c>
      <c r="M88" s="132">
        <f t="shared" si="35"/>
        <v>2.8437321030862233</v>
      </c>
      <c r="N88" s="132">
        <f t="shared" si="35"/>
        <v>2.368848962898043</v>
      </c>
      <c r="O88" s="132">
        <f t="shared" si="35"/>
        <v>3.0916446402349487</v>
      </c>
      <c r="P88" s="132">
        <f t="shared" si="35"/>
        <v>3.4279832635983265</v>
      </c>
      <c r="Q88" s="114"/>
    </row>
    <row r="89" spans="1:17" s="115" customFormat="1" ht="32.25" thickBot="1">
      <c r="A89" s="67">
        <v>84</v>
      </c>
      <c r="B89" s="65" t="s">
        <v>222</v>
      </c>
      <c r="C89" s="113" t="s">
        <v>144</v>
      </c>
      <c r="D89" s="114"/>
      <c r="E89" s="114"/>
      <c r="F89" s="132">
        <f>+F26/F84</f>
        <v>4.56546040981533</v>
      </c>
      <c r="G89" s="132">
        <f aca="true" t="shared" si="36" ref="G89:P89">+G26/G84</f>
        <v>16.81709426627794</v>
      </c>
      <c r="H89" s="132">
        <f t="shared" si="36"/>
        <v>16.942616357885225</v>
      </c>
      <c r="I89" s="132">
        <f t="shared" si="36"/>
        <v>15.640642491131256</v>
      </c>
      <c r="J89" s="132">
        <f t="shared" si="36"/>
        <v>15.969733187134503</v>
      </c>
      <c r="K89" s="132">
        <f t="shared" si="36"/>
        <v>17.791105826397146</v>
      </c>
      <c r="L89" s="132">
        <f t="shared" si="36"/>
        <v>17.69932973805855</v>
      </c>
      <c r="M89" s="132">
        <f t="shared" si="36"/>
        <v>14.1441266306077</v>
      </c>
      <c r="N89" s="132">
        <f t="shared" si="36"/>
        <v>12.248206251825884</v>
      </c>
      <c r="O89" s="132">
        <f t="shared" si="36"/>
        <v>14.323942731277533</v>
      </c>
      <c r="P89" s="132">
        <f t="shared" si="36"/>
        <v>20.414912133891214</v>
      </c>
      <c r="Q89" s="114"/>
    </row>
    <row r="90" spans="1:17" s="115" customFormat="1" ht="32.25" thickBot="1">
      <c r="A90" s="67">
        <v>85</v>
      </c>
      <c r="B90" s="65" t="s">
        <v>223</v>
      </c>
      <c r="C90" s="113" t="s">
        <v>144</v>
      </c>
      <c r="D90" s="114"/>
      <c r="E90" s="114"/>
      <c r="F90" s="132"/>
      <c r="G90" s="132"/>
      <c r="H90" s="132"/>
      <c r="I90" s="132"/>
      <c r="J90" s="132"/>
      <c r="K90" s="132"/>
      <c r="L90" s="132"/>
      <c r="M90" s="132"/>
      <c r="N90" s="132"/>
      <c r="O90" s="132"/>
      <c r="P90" s="132"/>
      <c r="Q90" s="114"/>
    </row>
    <row r="91" spans="1:17" s="115" customFormat="1" ht="32.25" thickBot="1">
      <c r="A91" s="67">
        <v>86</v>
      </c>
      <c r="B91" s="65" t="s">
        <v>283</v>
      </c>
      <c r="C91" s="113" t="s">
        <v>144</v>
      </c>
      <c r="D91" s="114"/>
      <c r="E91" s="114"/>
      <c r="F91" s="132">
        <f>+F36/F84</f>
        <v>0.5843511257272956</v>
      </c>
      <c r="G91" s="132">
        <f aca="true" t="shared" si="37" ref="G91:P91">+G36/G84</f>
        <v>2.1528328474246843</v>
      </c>
      <c r="H91" s="132">
        <f t="shared" si="37"/>
        <v>2.7181427925892456</v>
      </c>
      <c r="I91" s="132">
        <f t="shared" si="37"/>
        <v>2.2291210090658256</v>
      </c>
      <c r="J91" s="132">
        <f t="shared" si="37"/>
        <v>2.763497807017544</v>
      </c>
      <c r="K91" s="132">
        <f t="shared" si="37"/>
        <v>3.428521601268331</v>
      </c>
      <c r="L91" s="132">
        <f t="shared" si="37"/>
        <v>2.4457588597842834</v>
      </c>
      <c r="M91" s="132">
        <f t="shared" si="37"/>
        <v>2.4616831053133947</v>
      </c>
      <c r="N91" s="132">
        <f t="shared" si="37"/>
        <v>1.6158077709611454</v>
      </c>
      <c r="O91" s="132">
        <f t="shared" si="37"/>
        <v>1.8512995594713657</v>
      </c>
      <c r="P91" s="132">
        <f t="shared" si="37"/>
        <v>3.0504309623430963</v>
      </c>
      <c r="Q91" s="114"/>
    </row>
    <row r="92" spans="1:17" s="115" customFormat="1" ht="32.25" thickBot="1">
      <c r="A92" s="67">
        <v>87</v>
      </c>
      <c r="B92" s="65" t="s">
        <v>224</v>
      </c>
      <c r="C92" s="113" t="s">
        <v>144</v>
      </c>
      <c r="D92" s="114"/>
      <c r="E92" s="114"/>
      <c r="F92" s="132">
        <f>+F41/F84</f>
        <v>0.4516734125980268</v>
      </c>
      <c r="G92" s="132">
        <f aca="true" t="shared" si="38" ref="G92:P92">+G41/G84</f>
        <v>1.5520019436345969</v>
      </c>
      <c r="H92" s="132">
        <f t="shared" si="38"/>
        <v>1.611699051061907</v>
      </c>
      <c r="I92" s="132">
        <f t="shared" si="38"/>
        <v>1.4672014189988176</v>
      </c>
      <c r="J92" s="132">
        <f t="shared" si="38"/>
        <v>1.3828289473684212</v>
      </c>
      <c r="K92" s="132">
        <f t="shared" si="38"/>
        <v>1.5673523583036069</v>
      </c>
      <c r="L92" s="132">
        <f t="shared" si="38"/>
        <v>1.5572996918335902</v>
      </c>
      <c r="M92" s="132">
        <f t="shared" si="38"/>
        <v>1.2825039770919504</v>
      </c>
      <c r="N92" s="132">
        <f t="shared" si="38"/>
        <v>1.1531784983932225</v>
      </c>
      <c r="O92" s="132">
        <f t="shared" si="38"/>
        <v>1.4102129221732747</v>
      </c>
      <c r="P92" s="132">
        <f t="shared" si="38"/>
        <v>1.9424811715481172</v>
      </c>
      <c r="Q92" s="114"/>
    </row>
    <row r="93" spans="1:17" s="115" customFormat="1" ht="32.25" thickBot="1">
      <c r="A93" s="67">
        <v>88</v>
      </c>
      <c r="B93" s="68" t="s">
        <v>225</v>
      </c>
      <c r="C93" s="113" t="s">
        <v>144</v>
      </c>
      <c r="D93" s="114"/>
      <c r="E93" s="114"/>
      <c r="F93" s="132">
        <f>+F46/F84</f>
        <v>0.27590943587149</v>
      </c>
      <c r="G93" s="132">
        <f aca="true" t="shared" si="39" ref="G93:P93">+G46/G84</f>
        <v>0.8685617103984452</v>
      </c>
      <c r="H93" s="132">
        <f t="shared" si="39"/>
        <v>0.9732896520560327</v>
      </c>
      <c r="I93" s="132">
        <f t="shared" si="39"/>
        <v>0.893882538431218</v>
      </c>
      <c r="J93" s="132">
        <f t="shared" si="39"/>
        <v>0.8413194444444444</v>
      </c>
      <c r="K93" s="132">
        <f t="shared" si="39"/>
        <v>0.9694688862465319</v>
      </c>
      <c r="L93" s="132">
        <f t="shared" si="39"/>
        <v>0.9546648690292758</v>
      </c>
      <c r="M93" s="132">
        <f t="shared" si="39"/>
        <v>0.7802895322939867</v>
      </c>
      <c r="N93" s="132">
        <f t="shared" si="39"/>
        <v>0.6907215892491967</v>
      </c>
      <c r="O93" s="132">
        <f t="shared" si="39"/>
        <v>0.8317511013215859</v>
      </c>
      <c r="P93" s="132">
        <f t="shared" si="39"/>
        <v>1.2889707112970712</v>
      </c>
      <c r="Q93" s="114"/>
    </row>
    <row r="94" spans="1:17" s="9" customFormat="1" ht="15.75">
      <c r="A94" s="48"/>
      <c r="B94" s="40" t="s">
        <v>77</v>
      </c>
      <c r="C94" s="105"/>
      <c r="D94"/>
      <c r="E94"/>
      <c r="F94"/>
      <c r="G94"/>
      <c r="H94"/>
      <c r="I94"/>
      <c r="J94"/>
      <c r="K94"/>
      <c r="L94"/>
      <c r="M94"/>
      <c r="N94"/>
      <c r="O94"/>
      <c r="P94"/>
      <c r="Q94"/>
    </row>
    <row r="95" spans="1:17" s="9" customFormat="1" ht="15.75">
      <c r="A95" s="48"/>
      <c r="B95" s="167" t="s">
        <v>115</v>
      </c>
      <c r="C95" s="167"/>
      <c r="D95" s="167"/>
      <c r="E95" s="167"/>
      <c r="F95" s="167"/>
      <c r="G95" s="167"/>
      <c r="H95" s="167"/>
      <c r="I95" s="167"/>
      <c r="J95" s="167"/>
      <c r="K95" s="167"/>
      <c r="L95" s="167"/>
      <c r="M95" s="167"/>
      <c r="N95" s="167"/>
      <c r="O95" s="167"/>
      <c r="P95" s="167"/>
      <c r="Q95" s="167"/>
    </row>
    <row r="96" spans="1:17" s="9" customFormat="1" ht="15.75">
      <c r="A96" s="48"/>
      <c r="B96" s="167" t="s">
        <v>78</v>
      </c>
      <c r="C96" s="167"/>
      <c r="D96" s="167"/>
      <c r="E96" s="167"/>
      <c r="F96" s="167"/>
      <c r="G96" s="167"/>
      <c r="H96" s="167"/>
      <c r="I96" s="167"/>
      <c r="J96" s="167"/>
      <c r="K96" s="167"/>
      <c r="L96" s="167"/>
      <c r="M96" s="167"/>
      <c r="N96" s="167"/>
      <c r="O96" s="167"/>
      <c r="P96" s="167"/>
      <c r="Q96" s="167"/>
    </row>
    <row r="97" spans="1:17" s="9" customFormat="1" ht="15.75">
      <c r="A97" s="49"/>
      <c r="B97" s="175" t="s">
        <v>149</v>
      </c>
      <c r="C97" s="175"/>
      <c r="D97" s="175"/>
      <c r="E97" s="175"/>
      <c r="F97" s="175"/>
      <c r="G97" s="175"/>
      <c r="H97" s="175"/>
      <c r="I97" s="175"/>
      <c r="J97" s="175"/>
      <c r="K97" s="175"/>
      <c r="L97" s="175"/>
      <c r="M97" s="175"/>
      <c r="N97" s="175"/>
      <c r="O97" s="175"/>
      <c r="P97" s="175"/>
      <c r="Q97" s="175"/>
    </row>
    <row r="98" spans="1:17" s="9" customFormat="1" ht="15.75">
      <c r="A98" s="49"/>
      <c r="B98" s="175" t="s">
        <v>116</v>
      </c>
      <c r="C98" s="175"/>
      <c r="D98" s="175"/>
      <c r="E98" s="175"/>
      <c r="F98" s="175"/>
      <c r="G98" s="175"/>
      <c r="H98" s="175"/>
      <c r="I98" s="175"/>
      <c r="J98" s="175"/>
      <c r="K98" s="175"/>
      <c r="L98" s="175"/>
      <c r="M98" s="175"/>
      <c r="N98" s="175"/>
      <c r="O98" s="175"/>
      <c r="P98" s="175"/>
      <c r="Q98" s="175"/>
    </row>
    <row r="99" spans="1:17" s="9" customFormat="1" ht="15.75" customHeight="1">
      <c r="A99" s="50"/>
      <c r="B99" s="167" t="s">
        <v>145</v>
      </c>
      <c r="C99" s="167"/>
      <c r="D99" s="167"/>
      <c r="E99" s="167"/>
      <c r="F99" s="167"/>
      <c r="G99" s="167"/>
      <c r="H99" s="167"/>
      <c r="I99" s="167"/>
      <c r="J99" s="167"/>
      <c r="K99" s="167"/>
      <c r="L99" s="167"/>
      <c r="M99" s="167"/>
      <c r="N99" s="167"/>
      <c r="O99" s="167"/>
      <c r="P99" s="167"/>
      <c r="Q99" s="167"/>
    </row>
    <row r="100" spans="1:17" s="9" customFormat="1" ht="15.75" customHeight="1">
      <c r="A100" s="50" t="s">
        <v>146</v>
      </c>
      <c r="B100" s="167" t="s">
        <v>286</v>
      </c>
      <c r="C100" s="167"/>
      <c r="D100" s="167"/>
      <c r="E100" s="167"/>
      <c r="F100" s="167"/>
      <c r="G100" s="167"/>
      <c r="H100" s="167"/>
      <c r="I100" s="167"/>
      <c r="J100" s="167"/>
      <c r="K100" s="167"/>
      <c r="L100" s="167"/>
      <c r="M100" s="167"/>
      <c r="N100" s="167"/>
      <c r="O100" s="167"/>
      <c r="P100" s="167"/>
      <c r="Q100" s="167"/>
    </row>
    <row r="101" spans="1:17" s="9" customFormat="1" ht="15.75" customHeight="1">
      <c r="A101" s="50"/>
      <c r="B101" s="167" t="s">
        <v>287</v>
      </c>
      <c r="C101" s="167"/>
      <c r="D101" s="167"/>
      <c r="E101" s="167"/>
      <c r="F101" s="167"/>
      <c r="G101" s="167"/>
      <c r="H101" s="167"/>
      <c r="I101" s="167"/>
      <c r="J101" s="167"/>
      <c r="K101" s="167"/>
      <c r="L101" s="167"/>
      <c r="M101" s="167"/>
      <c r="N101" s="167"/>
      <c r="O101" s="167"/>
      <c r="P101" s="167"/>
      <c r="Q101" s="167"/>
    </row>
    <row r="102" spans="1:17" s="9" customFormat="1" ht="15.75">
      <c r="A102" s="49"/>
      <c r="B102" s="167" t="s">
        <v>89</v>
      </c>
      <c r="C102" s="167"/>
      <c r="D102" s="167"/>
      <c r="E102" s="167"/>
      <c r="F102" s="167"/>
      <c r="G102" s="167"/>
      <c r="H102" s="167"/>
      <c r="I102" s="167"/>
      <c r="J102" s="167"/>
      <c r="K102" s="167"/>
      <c r="L102" s="167"/>
      <c r="M102" s="167"/>
      <c r="N102" s="167"/>
      <c r="O102" s="167"/>
      <c r="P102" s="167"/>
      <c r="Q102" s="167"/>
    </row>
    <row r="103" spans="1:17" s="9" customFormat="1" ht="15.75">
      <c r="A103" s="49"/>
      <c r="B103" s="167" t="s">
        <v>103</v>
      </c>
      <c r="C103" s="167"/>
      <c r="D103" s="167"/>
      <c r="E103" s="167"/>
      <c r="F103" s="167"/>
      <c r="G103" s="167"/>
      <c r="H103" s="167"/>
      <c r="I103" s="167"/>
      <c r="J103" s="167"/>
      <c r="K103" s="167"/>
      <c r="L103" s="167"/>
      <c r="M103" s="167"/>
      <c r="N103" s="167"/>
      <c r="O103" s="167"/>
      <c r="P103" s="167"/>
      <c r="Q103" s="167"/>
    </row>
    <row r="104" spans="1:17" s="9" customFormat="1" ht="15.75">
      <c r="A104" s="49"/>
      <c r="B104" s="167" t="s">
        <v>104</v>
      </c>
      <c r="C104" s="167"/>
      <c r="D104" s="167"/>
      <c r="E104" s="167"/>
      <c r="F104" s="167"/>
      <c r="G104" s="167"/>
      <c r="H104" s="167"/>
      <c r="I104" s="167"/>
      <c r="J104" s="167"/>
      <c r="K104" s="167"/>
      <c r="L104" s="167"/>
      <c r="M104" s="167"/>
      <c r="N104" s="167"/>
      <c r="O104" s="167"/>
      <c r="P104" s="167"/>
      <c r="Q104" s="167"/>
    </row>
    <row r="105" spans="1:17" s="9" customFormat="1" ht="15.75">
      <c r="A105" s="50"/>
      <c r="B105" s="167" t="s">
        <v>90</v>
      </c>
      <c r="C105" s="167"/>
      <c r="D105" s="167"/>
      <c r="E105" s="167"/>
      <c r="F105" s="167"/>
      <c r="G105" s="167"/>
      <c r="H105" s="167"/>
      <c r="I105" s="167"/>
      <c r="J105" s="167"/>
      <c r="K105" s="167"/>
      <c r="L105" s="167"/>
      <c r="M105" s="167"/>
      <c r="N105" s="167"/>
      <c r="O105" s="167"/>
      <c r="P105" s="167"/>
      <c r="Q105" s="167"/>
    </row>
    <row r="106" spans="1:17" s="9" customFormat="1" ht="15" customHeight="1">
      <c r="A106" s="45"/>
      <c r="B106" s="76" t="s">
        <v>148</v>
      </c>
      <c r="C106" s="106"/>
      <c r="D106" s="77"/>
      <c r="E106" s="77"/>
      <c r="F106" s="77"/>
      <c r="G106" s="77"/>
      <c r="H106" s="77"/>
      <c r="I106" s="77"/>
      <c r="J106" s="77"/>
      <c r="K106" s="77"/>
      <c r="L106" s="77"/>
      <c r="M106" s="77"/>
      <c r="N106" s="77"/>
      <c r="O106" s="77"/>
      <c r="P106" s="77"/>
      <c r="Q106" s="77"/>
    </row>
    <row r="107" spans="1:17" s="20" customFormat="1" ht="15.75">
      <c r="A107" s="45"/>
      <c r="B107" s="174" t="s">
        <v>288</v>
      </c>
      <c r="C107" s="174"/>
      <c r="D107" s="174"/>
      <c r="E107" s="174"/>
      <c r="F107" s="174"/>
      <c r="G107" s="174"/>
      <c r="H107" s="174"/>
      <c r="I107" s="174"/>
      <c r="J107" s="174"/>
      <c r="K107" s="174"/>
      <c r="L107" s="174"/>
      <c r="M107" s="174"/>
      <c r="N107" s="174"/>
      <c r="O107" s="174"/>
      <c r="P107" s="174"/>
      <c r="Q107" s="174"/>
    </row>
    <row r="108" spans="1:17" s="20" customFormat="1" ht="15.75">
      <c r="A108" s="45"/>
      <c r="B108" s="174" t="s">
        <v>289</v>
      </c>
      <c r="C108" s="174"/>
      <c r="D108" s="174"/>
      <c r="E108" s="174"/>
      <c r="F108" s="174"/>
      <c r="G108" s="174"/>
      <c r="H108" s="174"/>
      <c r="I108" s="174"/>
      <c r="J108" s="174"/>
      <c r="K108" s="174"/>
      <c r="L108" s="174"/>
      <c r="M108" s="174"/>
      <c r="N108" s="174"/>
      <c r="O108" s="174"/>
      <c r="P108" s="174"/>
      <c r="Q108" s="174"/>
    </row>
    <row r="109" spans="1:17" s="20" customFormat="1" ht="33" customHeight="1">
      <c r="A109" s="45"/>
      <c r="B109" s="118" t="s">
        <v>290</v>
      </c>
      <c r="C109" s="118"/>
      <c r="D109" s="118"/>
      <c r="E109" s="118"/>
      <c r="F109" s="118"/>
      <c r="G109" s="118"/>
      <c r="H109" s="118"/>
      <c r="I109" s="118"/>
      <c r="J109" s="118"/>
      <c r="K109" s="118"/>
      <c r="L109" s="14"/>
      <c r="M109" s="14"/>
      <c r="N109" s="14"/>
      <c r="O109" s="14"/>
      <c r="P109" s="14"/>
      <c r="Q109" s="14"/>
    </row>
    <row r="110" spans="1:17" ht="18">
      <c r="A110" s="45"/>
      <c r="B110" s="164" t="s">
        <v>291</v>
      </c>
      <c r="C110" s="165"/>
      <c r="D110" s="165"/>
      <c r="E110" s="165"/>
      <c r="F110" s="165"/>
      <c r="G110" s="165"/>
      <c r="H110" s="165"/>
      <c r="I110" s="165"/>
      <c r="J110" s="165"/>
      <c r="K110" s="165"/>
      <c r="L110" s="165"/>
      <c r="M110" s="165"/>
      <c r="N110" s="165"/>
      <c r="O110" s="165"/>
      <c r="P110" s="165"/>
      <c r="Q110" s="165"/>
    </row>
    <row r="111" spans="1:17" ht="15.75">
      <c r="A111" s="45"/>
      <c r="B111" s="164" t="s">
        <v>292</v>
      </c>
      <c r="C111" s="164"/>
      <c r="D111" s="164"/>
      <c r="E111" s="164"/>
      <c r="F111" s="164"/>
      <c r="G111" s="164"/>
      <c r="H111" s="164"/>
      <c r="I111" s="164"/>
      <c r="J111" s="164"/>
      <c r="K111" s="164"/>
      <c r="L111" s="164"/>
      <c r="M111" s="164"/>
      <c r="N111" s="164"/>
      <c r="O111" s="164"/>
      <c r="P111" s="164"/>
      <c r="Q111" s="164"/>
    </row>
    <row r="112" spans="2:17" ht="15.75">
      <c r="B112" s="78" t="s">
        <v>147</v>
      </c>
      <c r="C112" s="107"/>
      <c r="D112" s="9"/>
      <c r="E112" s="9"/>
      <c r="F112" s="9"/>
      <c r="G112" s="9"/>
      <c r="H112" s="9"/>
      <c r="I112" s="9"/>
      <c r="J112" s="9"/>
      <c r="K112" s="9"/>
      <c r="L112" s="9"/>
      <c r="M112" s="9"/>
      <c r="N112" s="9"/>
      <c r="O112" s="9"/>
      <c r="P112" s="9"/>
      <c r="Q112" s="9"/>
    </row>
    <row r="113" spans="2:17" ht="33" customHeight="1">
      <c r="B113" s="116" t="s">
        <v>272</v>
      </c>
      <c r="C113" s="116"/>
      <c r="D113" s="116"/>
      <c r="E113" s="116"/>
      <c r="F113" s="116"/>
      <c r="G113" s="116"/>
      <c r="H113" s="116"/>
      <c r="I113" s="116"/>
      <c r="J113" s="116"/>
      <c r="K113" s="116"/>
      <c r="L113" s="116"/>
      <c r="M113" s="116"/>
      <c r="N113" s="116"/>
      <c r="O113" s="116"/>
      <c r="P113" s="116"/>
      <c r="Q113" s="116"/>
    </row>
    <row r="114" spans="2:17" ht="34.5" customHeight="1">
      <c r="B114" s="118" t="s">
        <v>165</v>
      </c>
      <c r="C114" s="118"/>
      <c r="D114" s="118"/>
      <c r="E114" s="118"/>
      <c r="F114" s="118"/>
      <c r="G114" s="118"/>
      <c r="H114" s="118"/>
      <c r="I114" s="118"/>
      <c r="J114" s="118"/>
      <c r="K114" s="118"/>
      <c r="L114" s="118"/>
      <c r="M114" s="118"/>
      <c r="N114" s="118"/>
      <c r="O114" s="118"/>
      <c r="P114" s="118"/>
      <c r="Q114" s="118"/>
    </row>
    <row r="115" spans="2:17" ht="15.75">
      <c r="B115" s="118" t="s">
        <v>166</v>
      </c>
      <c r="C115" s="118"/>
      <c r="D115" s="118"/>
      <c r="E115" s="118"/>
      <c r="F115" s="118"/>
      <c r="G115" s="118"/>
      <c r="H115" s="118"/>
      <c r="I115" s="118"/>
      <c r="J115" s="118"/>
      <c r="K115" s="118"/>
      <c r="L115" s="118"/>
      <c r="M115" s="118"/>
      <c r="N115" s="118"/>
      <c r="O115" s="118"/>
      <c r="P115" s="118"/>
      <c r="Q115" s="118"/>
    </row>
    <row r="117" ht="18.75">
      <c r="B117" s="133" t="s">
        <v>348</v>
      </c>
    </row>
    <row r="118" ht="18.75">
      <c r="B118" s="126" t="s">
        <v>345</v>
      </c>
    </row>
    <row r="119" ht="18.75">
      <c r="B119" s="127" t="s">
        <v>346</v>
      </c>
    </row>
  </sheetData>
  <sheetProtection/>
  <mergeCells count="28">
    <mergeCell ref="B99:Q99"/>
    <mergeCell ref="B97:Q97"/>
    <mergeCell ref="B98:Q98"/>
    <mergeCell ref="B107:Q107"/>
    <mergeCell ref="B101:Q101"/>
    <mergeCell ref="B100:Q100"/>
    <mergeCell ref="B108:Q108"/>
    <mergeCell ref="B103:Q103"/>
    <mergeCell ref="B115:Q115"/>
    <mergeCell ref="B110:Q110"/>
    <mergeCell ref="B111:Q111"/>
    <mergeCell ref="B1:Q1"/>
    <mergeCell ref="B95:Q95"/>
    <mergeCell ref="B51:Q51"/>
    <mergeCell ref="B52:Q52"/>
    <mergeCell ref="B60:Q60"/>
    <mergeCell ref="B5:Q5"/>
    <mergeCell ref="D73:Q73"/>
    <mergeCell ref="B61:Q61"/>
    <mergeCell ref="B109:K109"/>
    <mergeCell ref="B113:Q113"/>
    <mergeCell ref="B114:Q114"/>
    <mergeCell ref="B83:Q83"/>
    <mergeCell ref="B72:Q72"/>
    <mergeCell ref="B96:Q96"/>
    <mergeCell ref="B102:Q102"/>
    <mergeCell ref="B104:Q104"/>
    <mergeCell ref="B105:Q105"/>
  </mergeCells>
  <printOptions/>
  <pageMargins left="0.7086614173228347" right="0.7086614173228347" top="0.7874015748031497" bottom="0.7874015748031497" header="0.31496062992125984"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U59"/>
  <sheetViews>
    <sheetView zoomScalePageLayoutView="0" workbookViewId="0" topLeftCell="B1">
      <selection activeCell="D27" sqref="D27"/>
    </sheetView>
  </sheetViews>
  <sheetFormatPr defaultColWidth="9.140625" defaultRowHeight="15"/>
  <cols>
    <col min="1" max="1" width="5.7109375" style="8" customWidth="1"/>
    <col min="2" max="2" width="30.7109375" style="8" customWidth="1"/>
    <col min="3" max="3" width="15.7109375" style="8" customWidth="1"/>
    <col min="4" max="16384" width="9.140625" style="8" customWidth="1"/>
  </cols>
  <sheetData>
    <row r="1" spans="2:17" ht="18.75">
      <c r="B1" s="189" t="s">
        <v>325</v>
      </c>
      <c r="C1" s="189"/>
      <c r="D1" s="189"/>
      <c r="E1" s="189"/>
      <c r="F1" s="189"/>
      <c r="G1" s="189"/>
      <c r="H1" s="189"/>
      <c r="I1" s="189"/>
      <c r="J1" s="189"/>
      <c r="K1" s="189"/>
      <c r="L1" s="189"/>
      <c r="M1" s="189"/>
      <c r="N1" s="189"/>
      <c r="O1" s="189"/>
      <c r="P1" s="189"/>
      <c r="Q1" s="189"/>
    </row>
    <row r="2" ht="15.75" thickBot="1">
      <c r="B2" s="12"/>
    </row>
    <row r="3" spans="1:17" ht="16.5" thickBot="1">
      <c r="A3" s="177" t="s">
        <v>88</v>
      </c>
      <c r="B3" s="178"/>
      <c r="C3" s="178"/>
      <c r="D3" s="178"/>
      <c r="E3" s="178"/>
      <c r="F3" s="178"/>
      <c r="G3" s="178"/>
      <c r="H3" s="178"/>
      <c r="I3" s="178"/>
      <c r="J3" s="178"/>
      <c r="K3" s="178"/>
      <c r="L3" s="178"/>
      <c r="M3" s="178"/>
      <c r="N3" s="178"/>
      <c r="O3" s="178"/>
      <c r="P3" s="178"/>
      <c r="Q3" s="179"/>
    </row>
    <row r="4" spans="1:17" ht="16.5" thickBot="1">
      <c r="A4" s="64"/>
      <c r="B4" s="25"/>
      <c r="C4" s="23" t="s">
        <v>15</v>
      </c>
      <c r="D4" s="23">
        <v>1990</v>
      </c>
      <c r="E4" s="23">
        <v>1995</v>
      </c>
      <c r="F4" s="23">
        <v>2000</v>
      </c>
      <c r="G4" s="23">
        <v>2001</v>
      </c>
      <c r="H4" s="23">
        <v>2002</v>
      </c>
      <c r="I4" s="23">
        <v>2003</v>
      </c>
      <c r="J4" s="23">
        <v>2004</v>
      </c>
      <c r="K4" s="23">
        <v>2005</v>
      </c>
      <c r="L4" s="23">
        <v>2006</v>
      </c>
      <c r="M4" s="23">
        <v>2007</v>
      </c>
      <c r="N4" s="23">
        <v>2008</v>
      </c>
      <c r="O4" s="23">
        <v>2009</v>
      </c>
      <c r="P4" s="23">
        <v>2010</v>
      </c>
      <c r="Q4" s="23">
        <v>2011</v>
      </c>
    </row>
    <row r="5" spans="1:17" ht="32.25" customHeight="1" thickBot="1">
      <c r="A5" s="61">
        <v>1</v>
      </c>
      <c r="B5" s="25" t="s">
        <v>48</v>
      </c>
      <c r="C5" s="23" t="s">
        <v>49</v>
      </c>
      <c r="D5" s="24"/>
      <c r="E5" s="24"/>
      <c r="F5" s="24"/>
      <c r="G5" s="24"/>
      <c r="H5" s="24"/>
      <c r="I5" s="24"/>
      <c r="J5" s="24"/>
      <c r="K5" s="24"/>
      <c r="L5" s="24"/>
      <c r="M5" s="24"/>
      <c r="N5" s="24"/>
      <c r="O5" s="24"/>
      <c r="P5" s="24"/>
      <c r="Q5" s="24"/>
    </row>
    <row r="6" spans="1:21" ht="32.25" customHeight="1" thickBot="1">
      <c r="A6" s="61">
        <v>2</v>
      </c>
      <c r="B6" s="25" t="s">
        <v>50</v>
      </c>
      <c r="C6" s="23" t="s">
        <v>49</v>
      </c>
      <c r="D6" s="24"/>
      <c r="E6" s="24"/>
      <c r="F6" s="24"/>
      <c r="G6" s="24"/>
      <c r="H6" s="24"/>
      <c r="I6" s="24"/>
      <c r="J6" s="24"/>
      <c r="K6" s="24"/>
      <c r="L6" s="24"/>
      <c r="M6" s="24"/>
      <c r="N6" s="24"/>
      <c r="O6" s="24"/>
      <c r="P6" s="24"/>
      <c r="Q6" s="24"/>
      <c r="U6" s="34"/>
    </row>
    <row r="7" spans="1:17" ht="32.25" customHeight="1" thickBot="1">
      <c r="A7" s="61">
        <v>3</v>
      </c>
      <c r="B7" s="25" t="s">
        <v>51</v>
      </c>
      <c r="C7" s="23" t="s">
        <v>49</v>
      </c>
      <c r="D7" s="24"/>
      <c r="E7" s="24"/>
      <c r="F7" s="24"/>
      <c r="G7" s="24"/>
      <c r="H7" s="24"/>
      <c r="I7" s="24"/>
      <c r="J7" s="24"/>
      <c r="K7" s="24"/>
      <c r="L7" s="24"/>
      <c r="M7" s="24"/>
      <c r="N7" s="24"/>
      <c r="O7" s="24"/>
      <c r="P7" s="24"/>
      <c r="Q7" s="24"/>
    </row>
    <row r="8" spans="1:17" ht="32.25" customHeight="1" thickBot="1">
      <c r="A8" s="61">
        <v>4</v>
      </c>
      <c r="B8" s="25" t="s">
        <v>86</v>
      </c>
      <c r="C8" s="23" t="s">
        <v>52</v>
      </c>
      <c r="D8" s="24"/>
      <c r="E8" s="24"/>
      <c r="F8" s="24"/>
      <c r="G8" s="24"/>
      <c r="H8" s="24"/>
      <c r="I8" s="24"/>
      <c r="J8" s="24"/>
      <c r="K8" s="24"/>
      <c r="L8" s="24"/>
      <c r="M8" s="24"/>
      <c r="N8" s="24"/>
      <c r="O8" s="24"/>
      <c r="P8" s="24"/>
      <c r="Q8" s="24"/>
    </row>
    <row r="9" spans="1:17" ht="32.25" customHeight="1" thickBot="1">
      <c r="A9" s="61">
        <v>5</v>
      </c>
      <c r="B9" s="25" t="s">
        <v>105</v>
      </c>
      <c r="C9" s="23" t="s">
        <v>52</v>
      </c>
      <c r="D9" s="24"/>
      <c r="E9" s="24"/>
      <c r="F9" s="24"/>
      <c r="G9" s="24"/>
      <c r="H9" s="24"/>
      <c r="I9" s="24"/>
      <c r="J9" s="24"/>
      <c r="K9" s="24"/>
      <c r="L9" s="24"/>
      <c r="M9" s="24"/>
      <c r="N9" s="24"/>
      <c r="O9" s="24"/>
      <c r="P9" s="24"/>
      <c r="Q9" s="24"/>
    </row>
    <row r="10" spans="1:17" ht="32.25" customHeight="1" thickBot="1">
      <c r="A10" s="61">
        <v>6</v>
      </c>
      <c r="B10" s="25" t="s">
        <v>79</v>
      </c>
      <c r="C10" s="23" t="s">
        <v>52</v>
      </c>
      <c r="D10" s="24"/>
      <c r="E10" s="24"/>
      <c r="F10" s="24"/>
      <c r="G10" s="24"/>
      <c r="H10" s="24"/>
      <c r="I10" s="24"/>
      <c r="J10" s="24"/>
      <c r="K10" s="24"/>
      <c r="L10" s="24"/>
      <c r="M10" s="24"/>
      <c r="N10" s="24"/>
      <c r="O10" s="24"/>
      <c r="P10" s="24"/>
      <c r="Q10" s="24"/>
    </row>
    <row r="11" spans="1:17" ht="48" thickBot="1">
      <c r="A11" s="61">
        <v>7</v>
      </c>
      <c r="B11" s="44" t="s">
        <v>183</v>
      </c>
      <c r="C11" s="38" t="s">
        <v>49</v>
      </c>
      <c r="D11" s="39"/>
      <c r="E11" s="39"/>
      <c r="F11" s="39"/>
      <c r="G11" s="39"/>
      <c r="H11" s="39"/>
      <c r="I11" s="39"/>
      <c r="J11" s="39"/>
      <c r="K11" s="39"/>
      <c r="L11" s="39"/>
      <c r="M11" s="39"/>
      <c r="N11" s="39"/>
      <c r="O11" s="39"/>
      <c r="P11" s="39"/>
      <c r="Q11" s="39"/>
    </row>
    <row r="12" spans="1:17" ht="32.25" thickBot="1">
      <c r="A12" s="61">
        <v>8</v>
      </c>
      <c r="B12" s="25" t="s">
        <v>53</v>
      </c>
      <c r="C12" s="23" t="s">
        <v>49</v>
      </c>
      <c r="D12" s="24"/>
      <c r="E12" s="24"/>
      <c r="F12" s="24"/>
      <c r="G12" s="24"/>
      <c r="H12" s="24"/>
      <c r="I12" s="24"/>
      <c r="J12" s="24"/>
      <c r="K12" s="24"/>
      <c r="L12" s="24"/>
      <c r="M12" s="24"/>
      <c r="N12" s="24"/>
      <c r="O12" s="24"/>
      <c r="P12" s="24"/>
      <c r="Q12" s="24"/>
    </row>
    <row r="13" spans="1:17" ht="63.75" thickBot="1">
      <c r="A13" s="61">
        <v>9</v>
      </c>
      <c r="B13" s="44" t="s">
        <v>184</v>
      </c>
      <c r="C13" s="38" t="s">
        <v>49</v>
      </c>
      <c r="D13" s="39"/>
      <c r="E13" s="39"/>
      <c r="F13" s="39"/>
      <c r="G13" s="39"/>
      <c r="H13" s="39"/>
      <c r="I13" s="69"/>
      <c r="J13" s="39"/>
      <c r="K13" s="39"/>
      <c r="L13" s="39"/>
      <c r="M13" s="39"/>
      <c r="N13" s="39"/>
      <c r="O13" s="39"/>
      <c r="P13" s="39"/>
      <c r="Q13" s="39"/>
    </row>
    <row r="14" spans="1:17" ht="32.25" customHeight="1" thickBot="1">
      <c r="A14" s="61">
        <v>10</v>
      </c>
      <c r="B14" s="124" t="s">
        <v>173</v>
      </c>
      <c r="C14" s="183"/>
      <c r="D14" s="183"/>
      <c r="E14" s="183"/>
      <c r="F14" s="183"/>
      <c r="G14" s="183"/>
      <c r="H14" s="183"/>
      <c r="I14" s="183"/>
      <c r="J14" s="183"/>
      <c r="K14" s="183"/>
      <c r="L14" s="183"/>
      <c r="M14" s="183"/>
      <c r="N14" s="183"/>
      <c r="O14" s="183"/>
      <c r="P14" s="183"/>
      <c r="Q14" s="184"/>
    </row>
    <row r="15" spans="1:17" ht="32.25" customHeight="1" thickBot="1">
      <c r="A15" s="61">
        <v>11</v>
      </c>
      <c r="B15" s="41" t="s">
        <v>54</v>
      </c>
      <c r="C15" s="38" t="s">
        <v>49</v>
      </c>
      <c r="D15" s="39"/>
      <c r="E15" s="39"/>
      <c r="F15" s="39"/>
      <c r="G15" s="39"/>
      <c r="H15" s="39"/>
      <c r="I15" s="39"/>
      <c r="J15" s="39"/>
      <c r="K15" s="39"/>
      <c r="L15" s="39"/>
      <c r="M15" s="39"/>
      <c r="N15" s="39"/>
      <c r="O15" s="39"/>
      <c r="P15" s="39"/>
      <c r="Q15" s="39"/>
    </row>
    <row r="16" spans="1:17" ht="32.25" customHeight="1" thickBot="1">
      <c r="A16" s="61">
        <v>12</v>
      </c>
      <c r="B16" s="25" t="s">
        <v>55</v>
      </c>
      <c r="C16" s="23" t="s">
        <v>49</v>
      </c>
      <c r="D16" s="24"/>
      <c r="E16" s="24"/>
      <c r="F16" s="24"/>
      <c r="G16" s="24"/>
      <c r="H16" s="24"/>
      <c r="I16" s="24"/>
      <c r="J16" s="24"/>
      <c r="K16" s="24"/>
      <c r="L16" s="24"/>
      <c r="M16" s="24"/>
      <c r="N16" s="24"/>
      <c r="O16" s="24"/>
      <c r="P16" s="24"/>
      <c r="Q16" s="24"/>
    </row>
    <row r="17" spans="1:17" ht="32.25" customHeight="1" thickBot="1">
      <c r="A17" s="61">
        <v>13</v>
      </c>
      <c r="B17" s="25" t="s">
        <v>56</v>
      </c>
      <c r="C17" s="23" t="s">
        <v>49</v>
      </c>
      <c r="D17" s="24"/>
      <c r="E17" s="24"/>
      <c r="F17" s="24"/>
      <c r="G17" s="24"/>
      <c r="H17" s="24"/>
      <c r="I17" s="24"/>
      <c r="J17" s="24"/>
      <c r="K17" s="24"/>
      <c r="L17" s="24"/>
      <c r="M17" s="24"/>
      <c r="N17" s="24"/>
      <c r="O17" s="24"/>
      <c r="P17" s="24"/>
      <c r="Q17" s="24"/>
    </row>
    <row r="18" spans="1:17" ht="32.25" customHeight="1" thickBot="1">
      <c r="A18" s="61">
        <v>14</v>
      </c>
      <c r="B18" s="25" t="s">
        <v>57</v>
      </c>
      <c r="C18" s="23" t="s">
        <v>49</v>
      </c>
      <c r="D18" s="24"/>
      <c r="E18" s="24"/>
      <c r="F18" s="24"/>
      <c r="G18" s="24"/>
      <c r="H18" s="24"/>
      <c r="I18" s="24"/>
      <c r="J18" s="24"/>
      <c r="K18" s="24"/>
      <c r="L18" s="24"/>
      <c r="M18" s="24"/>
      <c r="N18" s="24"/>
      <c r="O18" s="24"/>
      <c r="P18" s="24"/>
      <c r="Q18" s="24"/>
    </row>
    <row r="19" spans="1:17" ht="32.25" customHeight="1" thickBot="1">
      <c r="A19" s="61">
        <v>15</v>
      </c>
      <c r="B19" s="41" t="s">
        <v>167</v>
      </c>
      <c r="C19" s="38" t="s">
        <v>49</v>
      </c>
      <c r="D19" s="39"/>
      <c r="E19" s="39"/>
      <c r="F19" s="39"/>
      <c r="G19" s="39"/>
      <c r="H19" s="39"/>
      <c r="I19" s="39"/>
      <c r="J19" s="39"/>
      <c r="K19" s="39"/>
      <c r="L19" s="39"/>
      <c r="M19" s="39"/>
      <c r="N19" s="39"/>
      <c r="O19" s="39"/>
      <c r="P19" s="39"/>
      <c r="Q19" s="39"/>
    </row>
    <row r="20" spans="1:17" ht="32.25" customHeight="1" thickBot="1">
      <c r="A20" s="61">
        <v>16</v>
      </c>
      <c r="B20" s="41" t="s">
        <v>169</v>
      </c>
      <c r="C20" s="38" t="s">
        <v>49</v>
      </c>
      <c r="D20" s="39"/>
      <c r="E20" s="39"/>
      <c r="F20" s="39"/>
      <c r="G20" s="39"/>
      <c r="H20" s="39"/>
      <c r="I20" s="39"/>
      <c r="J20" s="39"/>
      <c r="K20" s="39"/>
      <c r="L20" s="39"/>
      <c r="M20" s="39"/>
      <c r="N20" s="39"/>
      <c r="O20" s="39"/>
      <c r="P20" s="39"/>
      <c r="Q20" s="39"/>
    </row>
    <row r="21" spans="1:17" ht="32.25" customHeight="1" thickBot="1">
      <c r="A21" s="61">
        <v>17</v>
      </c>
      <c r="B21" s="41" t="s">
        <v>58</v>
      </c>
      <c r="C21" s="38" t="s">
        <v>49</v>
      </c>
      <c r="D21" s="39"/>
      <c r="E21" s="39"/>
      <c r="F21" s="39"/>
      <c r="G21" s="39"/>
      <c r="H21" s="39"/>
      <c r="I21" s="39"/>
      <c r="J21" s="39"/>
      <c r="K21" s="39"/>
      <c r="L21" s="39"/>
      <c r="M21" s="39"/>
      <c r="N21" s="39"/>
      <c r="O21" s="39"/>
      <c r="P21" s="39"/>
      <c r="Q21" s="39"/>
    </row>
    <row r="22" spans="1:17" ht="32.25" customHeight="1" thickBot="1">
      <c r="A22" s="61">
        <v>18</v>
      </c>
      <c r="B22" s="41" t="s">
        <v>168</v>
      </c>
      <c r="C22" s="38" t="s">
        <v>49</v>
      </c>
      <c r="D22" s="39"/>
      <c r="E22" s="39"/>
      <c r="F22" s="39"/>
      <c r="G22" s="39"/>
      <c r="H22" s="39"/>
      <c r="I22" s="39"/>
      <c r="J22" s="39"/>
      <c r="K22" s="39"/>
      <c r="L22" s="39"/>
      <c r="M22" s="39"/>
      <c r="N22" s="39"/>
      <c r="O22" s="39"/>
      <c r="P22" s="39"/>
      <c r="Q22" s="39"/>
    </row>
    <row r="23" spans="1:17" ht="32.25" customHeight="1" thickBot="1">
      <c r="A23" s="61">
        <v>19</v>
      </c>
      <c r="B23" s="80" t="s">
        <v>59</v>
      </c>
      <c r="C23" s="38" t="s">
        <v>49</v>
      </c>
      <c r="D23" s="39"/>
      <c r="E23" s="39"/>
      <c r="F23" s="39"/>
      <c r="G23" s="39"/>
      <c r="H23" s="39"/>
      <c r="I23" s="39"/>
      <c r="J23" s="39"/>
      <c r="K23" s="39"/>
      <c r="L23" s="39"/>
      <c r="M23" s="39"/>
      <c r="N23" s="39"/>
      <c r="O23" s="39"/>
      <c r="P23" s="39"/>
      <c r="Q23" s="39"/>
    </row>
    <row r="24" spans="1:17" ht="32.25" customHeight="1" thickBot="1">
      <c r="A24" s="61">
        <v>20</v>
      </c>
      <c r="B24" s="180" t="s">
        <v>132</v>
      </c>
      <c r="C24" s="181"/>
      <c r="D24" s="181"/>
      <c r="E24" s="181"/>
      <c r="F24" s="181"/>
      <c r="G24" s="181"/>
      <c r="H24" s="181"/>
      <c r="I24" s="181"/>
      <c r="J24" s="181"/>
      <c r="K24" s="181"/>
      <c r="L24" s="181"/>
      <c r="M24" s="181"/>
      <c r="N24" s="181"/>
      <c r="O24" s="181"/>
      <c r="P24" s="181"/>
      <c r="Q24" s="182"/>
    </row>
    <row r="25" spans="1:17" ht="32.25" customHeight="1" thickBot="1">
      <c r="A25" s="61">
        <v>21</v>
      </c>
      <c r="B25" s="25" t="s">
        <v>60</v>
      </c>
      <c r="C25" s="23" t="s">
        <v>150</v>
      </c>
      <c r="D25" s="24" t="s">
        <v>340</v>
      </c>
      <c r="E25" s="24" t="s">
        <v>342</v>
      </c>
      <c r="F25" s="24">
        <v>7.516</v>
      </c>
      <c r="G25" s="24">
        <v>7.503</v>
      </c>
      <c r="H25" s="92" t="s">
        <v>339</v>
      </c>
      <c r="I25" s="24">
        <v>7.481</v>
      </c>
      <c r="J25" s="24">
        <v>7.463</v>
      </c>
      <c r="K25" s="24">
        <v>7.441</v>
      </c>
      <c r="L25" s="24">
        <v>7.412</v>
      </c>
      <c r="M25" s="24">
        <v>7.382</v>
      </c>
      <c r="N25" s="92" t="s">
        <v>337</v>
      </c>
      <c r="O25" s="24">
        <v>7.321</v>
      </c>
      <c r="P25" s="24">
        <v>7.291</v>
      </c>
      <c r="Q25" s="24">
        <v>7.566</v>
      </c>
    </row>
    <row r="26" spans="1:17" ht="48" thickBot="1">
      <c r="A26" s="61">
        <v>22</v>
      </c>
      <c r="B26" s="41" t="s">
        <v>226</v>
      </c>
      <c r="C26" s="38" t="s">
        <v>61</v>
      </c>
      <c r="D26" s="39"/>
      <c r="E26" s="39"/>
      <c r="F26" s="39"/>
      <c r="G26" s="39"/>
      <c r="H26" s="39"/>
      <c r="I26" s="39"/>
      <c r="J26" s="39"/>
      <c r="K26" s="39"/>
      <c r="L26" s="39"/>
      <c r="M26" s="39"/>
      <c r="N26" s="39"/>
      <c r="O26" s="39"/>
      <c r="P26" s="39"/>
      <c r="Q26" s="39"/>
    </row>
    <row r="27" spans="1:17" ht="32.25" customHeight="1" thickBot="1">
      <c r="A27" s="61">
        <v>23</v>
      </c>
      <c r="B27" s="25" t="s">
        <v>46</v>
      </c>
      <c r="C27" s="23" t="s">
        <v>121</v>
      </c>
      <c r="D27" s="27">
        <v>88.361</v>
      </c>
      <c r="E27" s="27">
        <v>88.361</v>
      </c>
      <c r="F27" s="27">
        <v>88.361</v>
      </c>
      <c r="G27" s="27">
        <v>88.361</v>
      </c>
      <c r="H27" s="27">
        <v>88.361</v>
      </c>
      <c r="I27" s="27">
        <v>88.361</v>
      </c>
      <c r="J27" s="27">
        <v>88.361</v>
      </c>
      <c r="K27" s="27">
        <v>88.361</v>
      </c>
      <c r="L27" s="27">
        <v>88.361</v>
      </c>
      <c r="M27" s="27">
        <v>88.361</v>
      </c>
      <c r="N27" s="27">
        <v>88.361</v>
      </c>
      <c r="O27" s="27">
        <v>88.361</v>
      </c>
      <c r="P27" s="27">
        <v>88.407</v>
      </c>
      <c r="Q27" s="24"/>
    </row>
    <row r="28" spans="1:17" ht="48" thickBot="1">
      <c r="A28" s="61">
        <v>24</v>
      </c>
      <c r="B28" s="41" t="s">
        <v>227</v>
      </c>
      <c r="C28" s="38" t="s">
        <v>122</v>
      </c>
      <c r="D28" s="39"/>
      <c r="E28" s="39"/>
      <c r="F28" s="39"/>
      <c r="G28" s="39"/>
      <c r="H28" s="39"/>
      <c r="I28" s="39"/>
      <c r="J28" s="39"/>
      <c r="K28" s="39"/>
      <c r="L28" s="39"/>
      <c r="M28" s="39"/>
      <c r="N28" s="39"/>
      <c r="O28" s="39"/>
      <c r="P28" s="39"/>
      <c r="Q28" s="39"/>
    </row>
    <row r="29" spans="1:17" ht="32.25" customHeight="1" thickBot="1">
      <c r="A29" s="61">
        <v>25</v>
      </c>
      <c r="B29" s="25" t="s">
        <v>152</v>
      </c>
      <c r="C29" s="23" t="s">
        <v>151</v>
      </c>
      <c r="D29" s="24"/>
      <c r="E29" s="24"/>
      <c r="F29" s="24">
        <v>79.06</v>
      </c>
      <c r="G29" s="24">
        <v>20.58</v>
      </c>
      <c r="H29" s="24">
        <v>22.13</v>
      </c>
      <c r="I29" s="24">
        <v>25.37</v>
      </c>
      <c r="J29" s="24">
        <v>27.36</v>
      </c>
      <c r="K29" s="24">
        <v>25.23</v>
      </c>
      <c r="L29" s="24">
        <v>25.96</v>
      </c>
      <c r="M29" s="24">
        <v>31.43</v>
      </c>
      <c r="N29" s="24">
        <v>34.23</v>
      </c>
      <c r="O29" s="24">
        <v>27.24</v>
      </c>
      <c r="P29" s="24">
        <v>23.9</v>
      </c>
      <c r="Q29" s="24"/>
    </row>
    <row r="30" spans="1:17" ht="48" thickBot="1">
      <c r="A30" s="61">
        <v>26</v>
      </c>
      <c r="B30" s="41" t="s">
        <v>228</v>
      </c>
      <c r="C30" s="38" t="s">
        <v>153</v>
      </c>
      <c r="D30" s="39"/>
      <c r="E30" s="39"/>
      <c r="F30" s="39"/>
      <c r="G30" s="39"/>
      <c r="H30" s="39"/>
      <c r="I30" s="39"/>
      <c r="J30" s="39"/>
      <c r="K30" s="39"/>
      <c r="L30" s="39"/>
      <c r="M30" s="39"/>
      <c r="N30" s="39"/>
      <c r="O30" s="39"/>
      <c r="P30" s="39"/>
      <c r="Q30" s="39"/>
    </row>
    <row r="31" spans="1:17" ht="15.75">
      <c r="A31" s="48"/>
      <c r="B31" s="185" t="s">
        <v>77</v>
      </c>
      <c r="C31" s="186"/>
      <c r="D31" s="186"/>
      <c r="E31" s="186"/>
      <c r="F31" s="186"/>
      <c r="G31" s="186"/>
      <c r="H31" s="186"/>
      <c r="I31" s="186"/>
      <c r="J31" s="186"/>
      <c r="K31" s="186"/>
      <c r="L31" s="186"/>
      <c r="M31" s="186"/>
      <c r="N31" s="186"/>
      <c r="O31" s="186"/>
      <c r="P31" s="186"/>
      <c r="Q31" s="186"/>
    </row>
    <row r="32" spans="1:17" ht="15.75">
      <c r="A32" s="48"/>
      <c r="B32" s="176" t="s">
        <v>127</v>
      </c>
      <c r="C32" s="187"/>
      <c r="D32" s="187"/>
      <c r="E32" s="187"/>
      <c r="F32" s="187"/>
      <c r="G32" s="187"/>
      <c r="H32" s="187"/>
      <c r="I32" s="187"/>
      <c r="J32" s="187"/>
      <c r="K32" s="187"/>
      <c r="L32" s="187"/>
      <c r="M32" s="187"/>
      <c r="N32" s="187"/>
      <c r="O32" s="187"/>
      <c r="P32" s="187"/>
      <c r="Q32" s="187"/>
    </row>
    <row r="33" spans="1:17" ht="15.75">
      <c r="A33" s="48"/>
      <c r="B33" s="176" t="s">
        <v>85</v>
      </c>
      <c r="C33" s="176"/>
      <c r="D33" s="176"/>
      <c r="E33" s="176"/>
      <c r="F33" s="176"/>
      <c r="G33" s="176"/>
      <c r="H33" s="176"/>
      <c r="I33" s="176"/>
      <c r="J33" s="176"/>
      <c r="K33" s="176"/>
      <c r="L33" s="176"/>
      <c r="M33" s="176"/>
      <c r="N33" s="176"/>
      <c r="O33" s="176"/>
      <c r="P33" s="176"/>
      <c r="Q33" s="176"/>
    </row>
    <row r="34" spans="1:17" ht="45" customHeight="1">
      <c r="A34" s="48"/>
      <c r="B34" s="176" t="s">
        <v>128</v>
      </c>
      <c r="C34" s="176"/>
      <c r="D34" s="176"/>
      <c r="E34" s="176"/>
      <c r="F34" s="176"/>
      <c r="G34" s="176"/>
      <c r="H34" s="176"/>
      <c r="I34" s="176"/>
      <c r="J34" s="176"/>
      <c r="K34" s="176"/>
      <c r="L34" s="176"/>
      <c r="M34" s="176"/>
      <c r="N34" s="176"/>
      <c r="O34" s="176"/>
      <c r="P34" s="176"/>
      <c r="Q34" s="176"/>
    </row>
    <row r="35" spans="1:17" ht="15.75">
      <c r="A35" s="48"/>
      <c r="B35" s="176" t="s">
        <v>115</v>
      </c>
      <c r="C35" s="176"/>
      <c r="D35" s="176"/>
      <c r="E35" s="176"/>
      <c r="F35" s="176"/>
      <c r="G35" s="176"/>
      <c r="H35" s="176"/>
      <c r="I35" s="176"/>
      <c r="J35" s="176"/>
      <c r="K35" s="176"/>
      <c r="L35" s="176"/>
      <c r="M35" s="176"/>
      <c r="N35" s="176"/>
      <c r="O35" s="176"/>
      <c r="P35" s="176"/>
      <c r="Q35" s="176"/>
    </row>
    <row r="36" spans="1:17" ht="15.75">
      <c r="A36" s="48"/>
      <c r="B36" s="176" t="s">
        <v>78</v>
      </c>
      <c r="C36" s="176"/>
      <c r="D36" s="176"/>
      <c r="E36" s="176"/>
      <c r="F36" s="176"/>
      <c r="G36" s="176"/>
      <c r="H36" s="176"/>
      <c r="I36" s="176"/>
      <c r="J36" s="176"/>
      <c r="K36" s="176"/>
      <c r="L36" s="176"/>
      <c r="M36" s="176"/>
      <c r="N36" s="176"/>
      <c r="O36" s="176"/>
      <c r="P36" s="176"/>
      <c r="Q36" s="176"/>
    </row>
    <row r="37" spans="1:17" ht="15.75">
      <c r="A37" s="48"/>
      <c r="B37" s="176" t="s">
        <v>170</v>
      </c>
      <c r="C37" s="176"/>
      <c r="D37" s="176"/>
      <c r="E37" s="176"/>
      <c r="F37" s="176"/>
      <c r="G37" s="176"/>
      <c r="H37" s="176"/>
      <c r="I37" s="176"/>
      <c r="J37" s="176"/>
      <c r="K37" s="176"/>
      <c r="L37" s="176"/>
      <c r="M37" s="176"/>
      <c r="N37" s="176"/>
      <c r="O37" s="176"/>
      <c r="P37" s="176"/>
      <c r="Q37" s="176"/>
    </row>
    <row r="38" spans="1:17" ht="15.75" customHeight="1">
      <c r="A38" s="48"/>
      <c r="B38" s="174" t="s">
        <v>119</v>
      </c>
      <c r="C38" s="174"/>
      <c r="D38" s="174"/>
      <c r="E38" s="174"/>
      <c r="F38" s="174"/>
      <c r="G38" s="174"/>
      <c r="H38" s="174"/>
      <c r="I38" s="174"/>
      <c r="J38" s="174"/>
      <c r="K38" s="174"/>
      <c r="L38" s="174"/>
      <c r="M38" s="174"/>
      <c r="N38" s="174"/>
      <c r="O38" s="174"/>
      <c r="P38" s="174"/>
      <c r="Q38" s="174"/>
    </row>
    <row r="39" spans="1:17" ht="15.75">
      <c r="A39" s="48"/>
      <c r="B39" s="191" t="s">
        <v>148</v>
      </c>
      <c r="C39" s="192"/>
      <c r="D39" s="192"/>
      <c r="E39" s="192"/>
      <c r="F39" s="192"/>
      <c r="G39" s="192"/>
      <c r="H39" s="192"/>
      <c r="I39" s="192"/>
      <c r="J39" s="192"/>
      <c r="K39" s="192"/>
      <c r="L39" s="192"/>
      <c r="M39" s="192"/>
      <c r="N39" s="192"/>
      <c r="O39" s="192"/>
      <c r="P39" s="192"/>
      <c r="Q39" s="192"/>
    </row>
    <row r="40" spans="1:17" ht="15.75">
      <c r="A40" s="48"/>
      <c r="B40" s="174" t="s">
        <v>91</v>
      </c>
      <c r="C40" s="174"/>
      <c r="D40" s="174"/>
      <c r="E40" s="174"/>
      <c r="F40" s="174"/>
      <c r="G40" s="174"/>
      <c r="H40" s="174"/>
      <c r="I40" s="174"/>
      <c r="J40" s="174"/>
      <c r="K40" s="174"/>
      <c r="L40" s="174"/>
      <c r="M40" s="174"/>
      <c r="N40" s="174"/>
      <c r="O40" s="174"/>
      <c r="P40" s="174"/>
      <c r="Q40" s="174"/>
    </row>
    <row r="41" spans="1:17" ht="15.75">
      <c r="A41" s="48"/>
      <c r="B41" s="164" t="s">
        <v>273</v>
      </c>
      <c r="C41" s="164"/>
      <c r="D41" s="164"/>
      <c r="E41" s="164"/>
      <c r="F41" s="164"/>
      <c r="G41" s="164"/>
      <c r="H41" s="164"/>
      <c r="I41" s="164"/>
      <c r="J41" s="164"/>
      <c r="K41" s="164"/>
      <c r="L41" s="164"/>
      <c r="M41" s="164"/>
      <c r="N41" s="164"/>
      <c r="O41" s="164"/>
      <c r="P41" s="164"/>
      <c r="Q41" s="164"/>
    </row>
    <row r="42" spans="1:17" ht="15.75">
      <c r="A42" s="48"/>
      <c r="B42" s="164" t="s">
        <v>84</v>
      </c>
      <c r="C42" s="164"/>
      <c r="D42" s="164"/>
      <c r="E42" s="164"/>
      <c r="F42" s="164"/>
      <c r="G42" s="164"/>
      <c r="H42" s="164"/>
      <c r="I42" s="164"/>
      <c r="J42" s="164"/>
      <c r="K42" s="164"/>
      <c r="L42" s="164"/>
      <c r="M42" s="164"/>
      <c r="N42" s="164"/>
      <c r="O42" s="164"/>
      <c r="P42" s="164"/>
      <c r="Q42" s="164"/>
    </row>
    <row r="43" spans="1:17" ht="15.75">
      <c r="A43" s="48"/>
      <c r="B43" s="164" t="s">
        <v>120</v>
      </c>
      <c r="C43" s="164"/>
      <c r="D43" s="164"/>
      <c r="E43" s="164"/>
      <c r="F43" s="164"/>
      <c r="G43" s="164"/>
      <c r="H43" s="164"/>
      <c r="I43" s="164"/>
      <c r="J43" s="164"/>
      <c r="K43" s="164"/>
      <c r="L43" s="164"/>
      <c r="M43" s="164"/>
      <c r="N43" s="164"/>
      <c r="O43" s="164"/>
      <c r="P43" s="164"/>
      <c r="Q43" s="164"/>
    </row>
    <row r="44" spans="1:17" ht="15.75">
      <c r="A44" s="48"/>
      <c r="B44" s="164" t="s">
        <v>118</v>
      </c>
      <c r="C44" s="164"/>
      <c r="D44" s="164"/>
      <c r="E44" s="164"/>
      <c r="F44" s="164"/>
      <c r="G44" s="164"/>
      <c r="H44" s="164"/>
      <c r="I44" s="164"/>
      <c r="J44" s="164"/>
      <c r="K44" s="164"/>
      <c r="L44" s="164"/>
      <c r="M44" s="164"/>
      <c r="N44" s="164"/>
      <c r="O44" s="164"/>
      <c r="P44" s="164"/>
      <c r="Q44" s="164"/>
    </row>
    <row r="45" spans="1:17" ht="15" customHeight="1">
      <c r="A45" s="48"/>
      <c r="B45" s="164" t="s">
        <v>293</v>
      </c>
      <c r="C45" s="164"/>
      <c r="D45" s="164"/>
      <c r="E45" s="164"/>
      <c r="F45" s="164"/>
      <c r="G45" s="164"/>
      <c r="H45" s="164"/>
      <c r="I45" s="164"/>
      <c r="J45" s="164"/>
      <c r="K45" s="164"/>
      <c r="L45" s="164"/>
      <c r="M45" s="164"/>
      <c r="N45" s="164"/>
      <c r="O45" s="164"/>
      <c r="P45" s="164"/>
      <c r="Q45" s="164"/>
    </row>
    <row r="46" spans="1:17" ht="15" customHeight="1">
      <c r="A46" s="48"/>
      <c r="B46" s="164" t="s">
        <v>294</v>
      </c>
      <c r="C46" s="164"/>
      <c r="D46" s="164"/>
      <c r="E46" s="164"/>
      <c r="F46" s="164"/>
      <c r="G46" s="164"/>
      <c r="H46" s="164"/>
      <c r="I46" s="164"/>
      <c r="J46" s="164"/>
      <c r="K46" s="164"/>
      <c r="L46" s="164"/>
      <c r="M46" s="164"/>
      <c r="N46" s="164"/>
      <c r="O46" s="164"/>
      <c r="P46" s="164"/>
      <c r="Q46" s="164"/>
    </row>
    <row r="47" spans="1:17" ht="15" customHeight="1">
      <c r="A47" s="48"/>
      <c r="B47" s="190" t="s">
        <v>147</v>
      </c>
      <c r="C47" s="164"/>
      <c r="D47" s="164"/>
      <c r="E47" s="164"/>
      <c r="F47" s="164"/>
      <c r="G47" s="164"/>
      <c r="H47" s="164"/>
      <c r="I47" s="164"/>
      <c r="J47" s="164"/>
      <c r="K47" s="164"/>
      <c r="L47" s="164"/>
      <c r="M47" s="164"/>
      <c r="N47" s="164"/>
      <c r="O47" s="164"/>
      <c r="P47" s="164"/>
      <c r="Q47" s="164"/>
    </row>
    <row r="48" spans="1:17" ht="33" customHeight="1">
      <c r="A48" s="51"/>
      <c r="B48" s="116" t="s">
        <v>274</v>
      </c>
      <c r="C48" s="116"/>
      <c r="D48" s="116"/>
      <c r="E48" s="116"/>
      <c r="F48" s="116"/>
      <c r="G48" s="116"/>
      <c r="H48" s="116"/>
      <c r="I48" s="116"/>
      <c r="J48" s="116"/>
      <c r="K48" s="116"/>
      <c r="L48" s="116"/>
      <c r="M48" s="116"/>
      <c r="N48" s="116"/>
      <c r="O48" s="116"/>
      <c r="P48" s="116"/>
      <c r="Q48" s="116"/>
    </row>
    <row r="49" spans="1:17" ht="15.75">
      <c r="A49" s="48"/>
      <c r="B49" s="164" t="s">
        <v>171</v>
      </c>
      <c r="C49" s="164"/>
      <c r="D49" s="164"/>
      <c r="E49" s="164"/>
      <c r="F49" s="164"/>
      <c r="G49" s="164"/>
      <c r="H49" s="164"/>
      <c r="I49" s="164"/>
      <c r="J49" s="164"/>
      <c r="K49" s="164"/>
      <c r="L49" s="164"/>
      <c r="M49" s="164"/>
      <c r="N49" s="164"/>
      <c r="O49" s="164"/>
      <c r="P49" s="164"/>
      <c r="Q49" s="164"/>
    </row>
    <row r="50" spans="1:17" ht="15.75">
      <c r="A50" s="48"/>
      <c r="B50" s="188" t="s">
        <v>80</v>
      </c>
      <c r="C50" s="164"/>
      <c r="D50" s="164"/>
      <c r="E50" s="164"/>
      <c r="F50" s="164"/>
      <c r="G50" s="164"/>
      <c r="H50" s="164"/>
      <c r="I50" s="164"/>
      <c r="J50" s="164"/>
      <c r="K50" s="164"/>
      <c r="L50" s="164"/>
      <c r="M50" s="164"/>
      <c r="N50" s="164"/>
      <c r="O50" s="164"/>
      <c r="P50" s="164"/>
      <c r="Q50" s="164"/>
    </row>
    <row r="51" spans="1:17" ht="15.75">
      <c r="A51" s="48"/>
      <c r="B51" s="164" t="s">
        <v>172</v>
      </c>
      <c r="C51" s="164"/>
      <c r="D51" s="164"/>
      <c r="E51" s="164"/>
      <c r="F51" s="164"/>
      <c r="G51" s="164"/>
      <c r="H51" s="164"/>
      <c r="I51" s="164"/>
      <c r="J51" s="164"/>
      <c r="K51" s="164"/>
      <c r="L51" s="164"/>
      <c r="M51" s="164"/>
      <c r="N51" s="164"/>
      <c r="O51" s="164"/>
      <c r="P51" s="164"/>
      <c r="Q51" s="164"/>
    </row>
    <row r="52" spans="1:17" ht="15.75">
      <c r="A52" s="48"/>
      <c r="B52" s="188" t="s">
        <v>81</v>
      </c>
      <c r="C52" s="164"/>
      <c r="D52" s="164"/>
      <c r="E52" s="164"/>
      <c r="F52" s="164"/>
      <c r="G52" s="164"/>
      <c r="H52" s="164"/>
      <c r="I52" s="164"/>
      <c r="J52" s="164"/>
      <c r="K52" s="164"/>
      <c r="L52" s="164"/>
      <c r="M52" s="164"/>
      <c r="N52" s="164"/>
      <c r="O52" s="164"/>
      <c r="P52" s="164"/>
      <c r="Q52" s="164"/>
    </row>
    <row r="53" spans="1:17" ht="15.75">
      <c r="A53" s="48"/>
      <c r="B53" s="164" t="s">
        <v>82</v>
      </c>
      <c r="C53" s="164"/>
      <c r="D53" s="164"/>
      <c r="E53" s="164"/>
      <c r="F53" s="164"/>
      <c r="G53" s="164"/>
      <c r="H53" s="164"/>
      <c r="I53" s="164"/>
      <c r="J53" s="164"/>
      <c r="K53" s="164"/>
      <c r="L53" s="164"/>
      <c r="M53" s="164"/>
      <c r="N53" s="164"/>
      <c r="O53" s="164"/>
      <c r="P53" s="164"/>
      <c r="Q53" s="164"/>
    </row>
    <row r="54" spans="1:17" ht="15.75">
      <c r="A54" s="48"/>
      <c r="B54" s="188" t="s">
        <v>83</v>
      </c>
      <c r="C54" s="164"/>
      <c r="D54" s="164"/>
      <c r="E54" s="164"/>
      <c r="F54" s="164"/>
      <c r="G54" s="164"/>
      <c r="H54" s="164"/>
      <c r="I54" s="164"/>
      <c r="J54" s="164"/>
      <c r="K54" s="164"/>
      <c r="L54" s="164"/>
      <c r="M54" s="164"/>
      <c r="N54" s="164"/>
      <c r="O54" s="164"/>
      <c r="P54" s="164"/>
      <c r="Q54" s="164"/>
    </row>
    <row r="55" spans="1:17" ht="30" customHeight="1">
      <c r="A55" s="79"/>
      <c r="B55" s="118" t="s">
        <v>163</v>
      </c>
      <c r="C55" s="118"/>
      <c r="D55" s="118"/>
      <c r="E55" s="118"/>
      <c r="F55" s="118"/>
      <c r="G55" s="118"/>
      <c r="H55" s="118"/>
      <c r="I55" s="118"/>
      <c r="J55" s="118"/>
      <c r="K55" s="118"/>
      <c r="L55" s="118"/>
      <c r="M55" s="118"/>
      <c r="N55" s="118"/>
      <c r="O55" s="118"/>
      <c r="P55" s="118"/>
      <c r="Q55" s="118"/>
    </row>
    <row r="56" spans="1:17" ht="15.75">
      <c r="A56" s="9"/>
      <c r="B56" s="118" t="s">
        <v>154</v>
      </c>
      <c r="C56" s="118"/>
      <c r="D56" s="118"/>
      <c r="E56" s="118"/>
      <c r="F56" s="118"/>
      <c r="G56" s="118"/>
      <c r="H56" s="118"/>
      <c r="I56" s="118"/>
      <c r="J56" s="118"/>
      <c r="K56" s="118"/>
      <c r="L56" s="118"/>
      <c r="M56" s="118"/>
      <c r="N56" s="118"/>
      <c r="O56" s="118"/>
      <c r="P56" s="118"/>
      <c r="Q56" s="118"/>
    </row>
    <row r="57" spans="1:17" ht="15.75">
      <c r="A57" s="9"/>
      <c r="B57" s="118" t="s">
        <v>155</v>
      </c>
      <c r="C57" s="118"/>
      <c r="D57" s="118"/>
      <c r="E57" s="118"/>
      <c r="F57" s="118"/>
      <c r="G57" s="118"/>
      <c r="H57" s="118"/>
      <c r="I57" s="118"/>
      <c r="J57" s="118"/>
      <c r="K57" s="118"/>
      <c r="L57" s="118"/>
      <c r="M57" s="118"/>
      <c r="N57" s="118"/>
      <c r="O57" s="118"/>
      <c r="P57" s="118"/>
      <c r="Q57" s="118"/>
    </row>
    <row r="58" ht="15">
      <c r="B58" s="2" t="s">
        <v>341</v>
      </c>
    </row>
    <row r="59" ht="15">
      <c r="B59" s="94" t="s">
        <v>338</v>
      </c>
    </row>
  </sheetData>
  <sheetProtection/>
  <mergeCells count="31">
    <mergeCell ref="B1:Q1"/>
    <mergeCell ref="B47:Q47"/>
    <mergeCell ref="B50:Q50"/>
    <mergeCell ref="B33:Q33"/>
    <mergeCell ref="B34:Q34"/>
    <mergeCell ref="B35:Q35"/>
    <mergeCell ref="B43:Q43"/>
    <mergeCell ref="B45:Q45"/>
    <mergeCell ref="B39:Q39"/>
    <mergeCell ref="B40:Q40"/>
    <mergeCell ref="B57:Q57"/>
    <mergeCell ref="B36:Q36"/>
    <mergeCell ref="B56:Q56"/>
    <mergeCell ref="B52:Q52"/>
    <mergeCell ref="B44:Q44"/>
    <mergeCell ref="B53:Q53"/>
    <mergeCell ref="B54:Q54"/>
    <mergeCell ref="B48:Q48"/>
    <mergeCell ref="A3:Q3"/>
    <mergeCell ref="B24:Q24"/>
    <mergeCell ref="B14:Q14"/>
    <mergeCell ref="B38:Q38"/>
    <mergeCell ref="B31:Q31"/>
    <mergeCell ref="B32:Q32"/>
    <mergeCell ref="B37:Q37"/>
    <mergeCell ref="B46:Q46"/>
    <mergeCell ref="B51:Q51"/>
    <mergeCell ref="B55:Q55"/>
    <mergeCell ref="B49:Q49"/>
    <mergeCell ref="B41:Q41"/>
    <mergeCell ref="B42:Q42"/>
  </mergeCells>
  <hyperlinks>
    <hyperlink ref="B50" r:id="rId1" display="http://unfccc.int/national_reports/annex_i_natcom/submitted_natcom/items/4903.php"/>
    <hyperlink ref="B52" r:id="rId2" display="http://unfccc.int/national_reports/non-annex_i_natcom/items/2979.php   "/>
    <hyperlink ref="B54" r:id="rId3" display="http://www.ipcc-nggip.iges.or.jp/public/2006gl/index.html"/>
  </hyperlinks>
  <printOptions/>
  <pageMargins left="0.7086614173228347" right="0.7086614173228347" top="0.7874015748031497" bottom="0.7874015748031497" header="0.31496062992125984" footer="0.31496062992125984"/>
  <pageSetup horizontalDpi="600" verticalDpi="600" orientation="landscape" paperSize="9" scale="65" r:id="rId4"/>
</worksheet>
</file>

<file path=xl/worksheets/sheet5.xml><?xml version="1.0" encoding="utf-8"?>
<worksheet xmlns="http://schemas.openxmlformats.org/spreadsheetml/2006/main" xmlns:r="http://schemas.openxmlformats.org/officeDocument/2006/relationships">
  <dimension ref="A1:AI31"/>
  <sheetViews>
    <sheetView zoomScalePageLayoutView="0" workbookViewId="0" topLeftCell="A1">
      <selection activeCell="Q15" sqref="Q15"/>
    </sheetView>
  </sheetViews>
  <sheetFormatPr defaultColWidth="9.140625" defaultRowHeight="15"/>
  <cols>
    <col min="1" max="1" width="5.7109375" style="8" customWidth="1"/>
    <col min="2" max="2" width="23.8515625" style="8" customWidth="1"/>
    <col min="3" max="7" width="9.140625" style="8" customWidth="1"/>
    <col min="8" max="8" width="10.57421875" style="8" customWidth="1"/>
    <col min="9" max="11" width="9.140625" style="8" customWidth="1"/>
    <col min="12" max="12" width="8.00390625" style="8" customWidth="1"/>
    <col min="13" max="13" width="10.57421875" style="8" customWidth="1"/>
    <col min="14" max="14" width="11.140625" style="8" customWidth="1"/>
    <col min="15" max="19" width="10.140625" style="8" bestFit="1" customWidth="1"/>
    <col min="20" max="16384" width="9.140625" style="8" customWidth="1"/>
  </cols>
  <sheetData>
    <row r="1" spans="2:20" ht="18.75">
      <c r="B1" s="189" t="s">
        <v>324</v>
      </c>
      <c r="C1" s="189"/>
      <c r="D1" s="189"/>
      <c r="E1" s="189"/>
      <c r="F1" s="189"/>
      <c r="G1" s="189"/>
      <c r="H1" s="189"/>
      <c r="I1" s="189"/>
      <c r="J1" s="189"/>
      <c r="K1" s="189"/>
      <c r="L1" s="189"/>
      <c r="M1" s="189"/>
      <c r="N1" s="189"/>
      <c r="O1" s="189"/>
      <c r="P1" s="189"/>
      <c r="Q1" s="189"/>
      <c r="R1" s="189"/>
      <c r="S1" s="189"/>
      <c r="T1" s="189"/>
    </row>
    <row r="2" ht="15">
      <c r="B2" s="12"/>
    </row>
    <row r="3" ht="16.5" thickBot="1">
      <c r="B3" s="10"/>
    </row>
    <row r="4" spans="1:20" s="9" customFormat="1" ht="16.5" thickBot="1">
      <c r="A4" s="64"/>
      <c r="B4" s="52"/>
      <c r="C4" s="203"/>
      <c r="D4" s="204"/>
      <c r="E4" s="204"/>
      <c r="F4" s="204"/>
      <c r="G4" s="204"/>
      <c r="H4" s="204"/>
      <c r="I4" s="204"/>
      <c r="J4" s="204"/>
      <c r="K4" s="204"/>
      <c r="L4" s="204"/>
      <c r="M4" s="204"/>
      <c r="N4" s="204"/>
      <c r="O4" s="204"/>
      <c r="P4" s="204"/>
      <c r="Q4" s="204"/>
      <c r="R4" s="204"/>
      <c r="S4" s="204"/>
      <c r="T4" s="205"/>
    </row>
    <row r="5" spans="1:20" s="9" customFormat="1" ht="18.75" thickBot="1">
      <c r="A5" s="70"/>
      <c r="B5" s="25"/>
      <c r="C5" s="23" t="s">
        <v>15</v>
      </c>
      <c r="D5" s="26" t="s">
        <v>304</v>
      </c>
      <c r="E5" s="26" t="s">
        <v>305</v>
      </c>
      <c r="F5" s="26">
        <v>1995</v>
      </c>
      <c r="G5" s="26" t="s">
        <v>306</v>
      </c>
      <c r="H5" s="26" t="s">
        <v>336</v>
      </c>
      <c r="I5" s="23">
        <v>2000</v>
      </c>
      <c r="J5" s="23">
        <v>2001</v>
      </c>
      <c r="K5" s="23">
        <v>2002</v>
      </c>
      <c r="L5" s="23">
        <v>2003</v>
      </c>
      <c r="M5" s="23" t="s">
        <v>308</v>
      </c>
      <c r="N5" s="23" t="s">
        <v>309</v>
      </c>
      <c r="O5" s="23" t="s">
        <v>322</v>
      </c>
      <c r="P5" s="23" t="s">
        <v>311</v>
      </c>
      <c r="Q5" s="23" t="s">
        <v>312</v>
      </c>
      <c r="R5" s="23" t="s">
        <v>313</v>
      </c>
      <c r="S5" s="23" t="s">
        <v>314</v>
      </c>
      <c r="T5" s="23" t="s">
        <v>318</v>
      </c>
    </row>
    <row r="6" spans="1:20" s="9" customFormat="1" ht="16.5" thickBot="1">
      <c r="A6" s="70"/>
      <c r="B6" s="180" t="s">
        <v>174</v>
      </c>
      <c r="C6" s="181"/>
      <c r="D6" s="181"/>
      <c r="E6" s="181"/>
      <c r="F6" s="181"/>
      <c r="G6" s="181"/>
      <c r="H6" s="181"/>
      <c r="I6" s="181"/>
      <c r="J6" s="181"/>
      <c r="K6" s="181"/>
      <c r="L6" s="181"/>
      <c r="M6" s="181"/>
      <c r="N6" s="181"/>
      <c r="O6" s="181"/>
      <c r="P6" s="181"/>
      <c r="Q6" s="181"/>
      <c r="R6" s="181"/>
      <c r="S6" s="181"/>
      <c r="T6" s="182"/>
    </row>
    <row r="7" spans="1:20" s="9" customFormat="1" ht="48" thickBot="1">
      <c r="A7" s="54">
        <v>1</v>
      </c>
      <c r="B7" s="25" t="s">
        <v>175</v>
      </c>
      <c r="C7" s="23" t="s">
        <v>62</v>
      </c>
      <c r="D7" s="24">
        <v>410</v>
      </c>
      <c r="E7" s="24">
        <v>455</v>
      </c>
      <c r="F7" s="24"/>
      <c r="G7" s="24">
        <v>461</v>
      </c>
      <c r="H7" s="24">
        <v>381</v>
      </c>
      <c r="I7" s="24"/>
      <c r="J7" s="24"/>
      <c r="K7" s="84"/>
      <c r="L7" s="84"/>
      <c r="M7" s="24">
        <v>368</v>
      </c>
      <c r="N7" s="24">
        <v>382</v>
      </c>
      <c r="O7" s="24">
        <v>358</v>
      </c>
      <c r="P7" s="24">
        <v>355</v>
      </c>
      <c r="Q7" s="24">
        <v>348</v>
      </c>
      <c r="R7" s="24">
        <v>341</v>
      </c>
      <c r="S7" s="24">
        <v>331</v>
      </c>
      <c r="T7" s="24">
        <v>318</v>
      </c>
    </row>
    <row r="8" spans="1:20" s="9" customFormat="1" ht="32.25" customHeight="1" thickBot="1">
      <c r="A8" s="54">
        <v>2</v>
      </c>
      <c r="B8" s="25" t="s">
        <v>65</v>
      </c>
      <c r="C8" s="23" t="s">
        <v>63</v>
      </c>
      <c r="D8" s="24"/>
      <c r="E8" s="24"/>
      <c r="F8" s="24"/>
      <c r="G8" s="24"/>
      <c r="H8" s="24">
        <v>5.046</v>
      </c>
      <c r="I8" s="24"/>
      <c r="J8" s="24"/>
      <c r="K8" s="24"/>
      <c r="L8" s="24"/>
      <c r="M8" s="24">
        <v>5.463</v>
      </c>
      <c r="N8" s="24">
        <v>5.742</v>
      </c>
      <c r="O8" s="24">
        <v>5.742</v>
      </c>
      <c r="P8" s="24">
        <v>5.874</v>
      </c>
      <c r="Q8" s="24">
        <v>5.989</v>
      </c>
      <c r="R8" s="24">
        <v>6.134</v>
      </c>
      <c r="S8" s="24">
        <v>6.305</v>
      </c>
      <c r="T8" s="24">
        <v>6.505</v>
      </c>
    </row>
    <row r="9" spans="1:20" s="9" customFormat="1" ht="48" thickBot="1">
      <c r="A9" s="54">
        <v>3</v>
      </c>
      <c r="B9" s="41" t="s">
        <v>229</v>
      </c>
      <c r="C9" s="38" t="s">
        <v>64</v>
      </c>
      <c r="D9" s="39"/>
      <c r="E9" s="39"/>
      <c r="F9" s="39"/>
      <c r="G9" s="39"/>
      <c r="H9" s="88">
        <f>H7/H8</f>
        <v>75.50535077288941</v>
      </c>
      <c r="I9" s="88"/>
      <c r="J9" s="88"/>
      <c r="K9" s="88"/>
      <c r="L9" s="88"/>
      <c r="M9" s="88">
        <f>M7/M8</f>
        <v>67.36225517115138</v>
      </c>
      <c r="N9" s="88">
        <f aca="true" t="shared" si="0" ref="N9:T9">N7/N8</f>
        <v>66.52734238941136</v>
      </c>
      <c r="O9" s="88">
        <f t="shared" si="0"/>
        <v>62.347614071752005</v>
      </c>
      <c r="P9" s="88">
        <f t="shared" si="0"/>
        <v>60.43581886278516</v>
      </c>
      <c r="Q9" s="88">
        <f t="shared" si="0"/>
        <v>58.10652863583236</v>
      </c>
      <c r="R9" s="88">
        <f t="shared" si="0"/>
        <v>55.59178350179328</v>
      </c>
      <c r="S9" s="88">
        <f t="shared" si="0"/>
        <v>52.49801744647106</v>
      </c>
      <c r="T9" s="88">
        <f t="shared" si="0"/>
        <v>48.88547271329747</v>
      </c>
    </row>
    <row r="10" spans="1:20" s="9" customFormat="1" ht="32.25" customHeight="1" thickBot="1">
      <c r="A10" s="54">
        <v>4</v>
      </c>
      <c r="B10" s="180" t="s">
        <v>177</v>
      </c>
      <c r="C10" s="181"/>
      <c r="D10" s="181"/>
      <c r="E10" s="181"/>
      <c r="F10" s="181"/>
      <c r="G10" s="181"/>
      <c r="H10" s="181"/>
      <c r="I10" s="181"/>
      <c r="J10" s="181"/>
      <c r="K10" s="181"/>
      <c r="L10" s="181"/>
      <c r="M10" s="181"/>
      <c r="N10" s="181"/>
      <c r="O10" s="181"/>
      <c r="P10" s="181"/>
      <c r="Q10" s="181"/>
      <c r="R10" s="181"/>
      <c r="S10" s="181"/>
      <c r="T10" s="182"/>
    </row>
    <row r="11" spans="1:20" s="9" customFormat="1" ht="63.75" thickBot="1">
      <c r="A11" s="54">
        <v>5</v>
      </c>
      <c r="B11" s="25" t="s">
        <v>87</v>
      </c>
      <c r="C11" s="23" t="s">
        <v>45</v>
      </c>
      <c r="D11" s="24"/>
      <c r="E11" s="24"/>
      <c r="F11" s="24"/>
      <c r="G11" s="24"/>
      <c r="H11" s="24">
        <v>2.495</v>
      </c>
      <c r="I11" s="24"/>
      <c r="J11" s="24"/>
      <c r="K11" s="24"/>
      <c r="L11" s="24"/>
      <c r="M11" s="24">
        <v>2.003</v>
      </c>
      <c r="N11" s="24">
        <v>1.699</v>
      </c>
      <c r="O11" s="92" t="s">
        <v>321</v>
      </c>
      <c r="P11" s="24">
        <v>1.508</v>
      </c>
      <c r="Q11" s="24">
        <v>1.361</v>
      </c>
      <c r="R11" s="24">
        <v>1.157</v>
      </c>
      <c r="S11" s="24">
        <v>0.986</v>
      </c>
      <c r="T11" s="24">
        <v>1.061</v>
      </c>
    </row>
    <row r="12" spans="1:20" s="9" customFormat="1" ht="48" thickBot="1">
      <c r="A12" s="54">
        <v>6</v>
      </c>
      <c r="B12" s="25" t="s">
        <v>176</v>
      </c>
      <c r="C12" s="23" t="s">
        <v>64</v>
      </c>
      <c r="D12" s="89"/>
      <c r="E12" s="89"/>
      <c r="F12" s="89"/>
      <c r="G12" s="89"/>
      <c r="H12" s="89">
        <f>(272*365)/1000</f>
        <v>99.28</v>
      </c>
      <c r="I12" s="89"/>
      <c r="J12" s="89"/>
      <c r="K12" s="90"/>
      <c r="L12" s="89"/>
      <c r="M12" s="89">
        <f>(184*365)/1000</f>
        <v>67.16</v>
      </c>
      <c r="N12" s="89">
        <f>(182*365)/1000</f>
        <v>66.43</v>
      </c>
      <c r="O12" s="89">
        <f>(173*365)/1000</f>
        <v>63.145</v>
      </c>
      <c r="P12" s="89">
        <f>(166*365)/1000</f>
        <v>60.59</v>
      </c>
      <c r="Q12" s="90">
        <f>(159*365)/1000</f>
        <v>58.035</v>
      </c>
      <c r="R12" s="90">
        <f>(151*365)/1000</f>
        <v>55.115</v>
      </c>
      <c r="S12" s="91">
        <f>(144*365)/1000</f>
        <v>52.56</v>
      </c>
      <c r="T12" s="89">
        <f>(134*365)/1000</f>
        <v>48.91</v>
      </c>
    </row>
    <row r="13" spans="1:20" s="9" customFormat="1" ht="48" thickBot="1">
      <c r="A13" s="54">
        <v>7</v>
      </c>
      <c r="B13" s="25" t="s">
        <v>230</v>
      </c>
      <c r="C13" s="23" t="s">
        <v>62</v>
      </c>
      <c r="D13" s="24"/>
      <c r="E13" s="24"/>
      <c r="F13" s="24"/>
      <c r="G13" s="24"/>
      <c r="H13" s="82">
        <f>H12*H11</f>
        <v>247.70360000000002</v>
      </c>
      <c r="I13" s="24"/>
      <c r="J13" s="24"/>
      <c r="K13" s="24"/>
      <c r="L13" s="24"/>
      <c r="M13" s="82">
        <f>M12*M11</f>
        <v>134.52148</v>
      </c>
      <c r="N13" s="82">
        <f aca="true" t="shared" si="1" ref="N13:S13">N12*N11</f>
        <v>112.86457000000001</v>
      </c>
      <c r="O13" s="82">
        <f t="shared" si="1"/>
        <v>105.45215</v>
      </c>
      <c r="P13" s="82">
        <f t="shared" si="1"/>
        <v>91.36972</v>
      </c>
      <c r="Q13" s="82">
        <f t="shared" si="1"/>
        <v>78.98563499999999</v>
      </c>
      <c r="R13" s="82">
        <f t="shared" si="1"/>
        <v>63.768055000000004</v>
      </c>
      <c r="S13" s="82">
        <f t="shared" si="1"/>
        <v>51.82416</v>
      </c>
      <c r="T13" s="82">
        <f>T12*T11</f>
        <v>51.89350999999999</v>
      </c>
    </row>
    <row r="14" spans="1:20" s="9" customFormat="1" ht="32.25" customHeight="1" thickBot="1">
      <c r="A14" s="54">
        <v>8</v>
      </c>
      <c r="B14" s="180" t="s">
        <v>67</v>
      </c>
      <c r="C14" s="181"/>
      <c r="D14" s="181"/>
      <c r="E14" s="181"/>
      <c r="F14" s="181"/>
      <c r="G14" s="181"/>
      <c r="H14" s="181"/>
      <c r="I14" s="181"/>
      <c r="J14" s="181"/>
      <c r="K14" s="181"/>
      <c r="L14" s="181"/>
      <c r="M14" s="181"/>
      <c r="N14" s="181"/>
      <c r="O14" s="181"/>
      <c r="P14" s="181"/>
      <c r="Q14" s="181"/>
      <c r="R14" s="181"/>
      <c r="S14" s="181"/>
      <c r="T14" s="182"/>
    </row>
    <row r="15" spans="1:20" s="9" customFormat="1" ht="48" thickBot="1">
      <c r="A15" s="54">
        <v>9</v>
      </c>
      <c r="B15" s="25" t="s">
        <v>231</v>
      </c>
      <c r="C15" s="23" t="s">
        <v>62</v>
      </c>
      <c r="D15" s="24"/>
      <c r="E15" s="24"/>
      <c r="F15" s="24"/>
      <c r="G15" s="24"/>
      <c r="H15" s="82">
        <f>H13+H7</f>
        <v>628.7036</v>
      </c>
      <c r="I15" s="24"/>
      <c r="J15" s="24"/>
      <c r="K15" s="24"/>
      <c r="L15" s="24"/>
      <c r="M15" s="82">
        <f>M13+M7</f>
        <v>502.52148</v>
      </c>
      <c r="N15" s="82">
        <f aca="true" t="shared" si="2" ref="N15:S15">N13+N7</f>
        <v>494.86457</v>
      </c>
      <c r="O15" s="82">
        <f t="shared" si="2"/>
        <v>463.45215</v>
      </c>
      <c r="P15" s="82">
        <f t="shared" si="2"/>
        <v>446.36972000000003</v>
      </c>
      <c r="Q15" s="82">
        <f t="shared" si="2"/>
        <v>426.985635</v>
      </c>
      <c r="R15" s="82">
        <f t="shared" si="2"/>
        <v>404.768055</v>
      </c>
      <c r="S15" s="82">
        <f t="shared" si="2"/>
        <v>382.82416</v>
      </c>
      <c r="T15" s="82">
        <f>T13+T7</f>
        <v>369.89351</v>
      </c>
    </row>
    <row r="16" spans="1:20" s="9" customFormat="1" ht="32.25" customHeight="1" thickBot="1">
      <c r="A16" s="54">
        <v>10</v>
      </c>
      <c r="B16" s="25" t="s">
        <v>66</v>
      </c>
      <c r="C16" s="23" t="s">
        <v>45</v>
      </c>
      <c r="D16" s="24"/>
      <c r="E16" s="24"/>
      <c r="F16" s="24"/>
      <c r="G16" s="24"/>
      <c r="H16" s="87">
        <v>7.54</v>
      </c>
      <c r="I16" s="87"/>
      <c r="J16" s="87"/>
      <c r="K16" s="87"/>
      <c r="L16" s="87"/>
      <c r="M16" s="87">
        <v>7.46</v>
      </c>
      <c r="N16" s="87">
        <v>7.44</v>
      </c>
      <c r="O16" s="87">
        <v>7.41</v>
      </c>
      <c r="P16" s="87">
        <v>7.38</v>
      </c>
      <c r="Q16" s="87">
        <v>7.35</v>
      </c>
      <c r="R16" s="87">
        <v>7.32</v>
      </c>
      <c r="S16" s="87">
        <v>7.29</v>
      </c>
      <c r="T16" s="24">
        <v>7.566</v>
      </c>
    </row>
    <row r="17" spans="1:20" s="9" customFormat="1" ht="48" thickBot="1">
      <c r="A17" s="54">
        <v>11</v>
      </c>
      <c r="B17" s="52" t="s">
        <v>232</v>
      </c>
      <c r="C17" s="55" t="s">
        <v>64</v>
      </c>
      <c r="D17" s="56"/>
      <c r="E17" s="56"/>
      <c r="F17" s="56"/>
      <c r="G17" s="56"/>
      <c r="H17" s="83">
        <f>H15/H16</f>
        <v>83.3824403183024</v>
      </c>
      <c r="I17" s="56"/>
      <c r="J17" s="56"/>
      <c r="K17" s="56"/>
      <c r="L17" s="56"/>
      <c r="M17" s="83">
        <f>M15/M16</f>
        <v>67.36212868632708</v>
      </c>
      <c r="N17" s="83">
        <f aca="true" t="shared" si="3" ref="N17:S17">N15/N16</f>
        <v>66.51405510752689</v>
      </c>
      <c r="O17" s="83">
        <f t="shared" si="3"/>
        <v>62.54414979757085</v>
      </c>
      <c r="P17" s="83">
        <f t="shared" si="3"/>
        <v>60.483701897018975</v>
      </c>
      <c r="Q17" s="83">
        <f t="shared" si="3"/>
        <v>58.093283673469394</v>
      </c>
      <c r="R17" s="83">
        <f t="shared" si="3"/>
        <v>55.29618237704918</v>
      </c>
      <c r="S17" s="83">
        <f t="shared" si="3"/>
        <v>52.51360219478738</v>
      </c>
      <c r="T17" s="83">
        <f>T15/T16</f>
        <v>48.88891223896378</v>
      </c>
    </row>
    <row r="18" spans="1:20" s="20" customFormat="1" ht="15">
      <c r="A18" s="36"/>
      <c r="B18" s="197" t="s">
        <v>77</v>
      </c>
      <c r="C18" s="198"/>
      <c r="D18" s="198"/>
      <c r="E18" s="198"/>
      <c r="F18" s="198"/>
      <c r="G18" s="198"/>
      <c r="H18" s="198"/>
      <c r="I18" s="198"/>
      <c r="J18" s="198"/>
      <c r="K18" s="198"/>
      <c r="L18" s="198"/>
      <c r="M18" s="198"/>
      <c r="N18" s="198"/>
      <c r="O18" s="198"/>
      <c r="P18" s="198"/>
      <c r="Q18" s="198"/>
      <c r="R18" s="198"/>
      <c r="S18" s="198"/>
      <c r="T18" s="198"/>
    </row>
    <row r="19" spans="1:20" s="20" customFormat="1" ht="15">
      <c r="A19" s="36"/>
      <c r="B19" s="199" t="s">
        <v>178</v>
      </c>
      <c r="C19" s="200"/>
      <c r="D19" s="200"/>
      <c r="E19" s="200"/>
      <c r="F19" s="200"/>
      <c r="G19" s="200"/>
      <c r="H19" s="200"/>
      <c r="I19" s="200"/>
      <c r="J19" s="200"/>
      <c r="K19" s="200"/>
      <c r="L19" s="200"/>
      <c r="M19" s="200"/>
      <c r="N19" s="200"/>
      <c r="O19" s="200"/>
      <c r="P19" s="200"/>
      <c r="Q19" s="200"/>
      <c r="R19" s="200"/>
      <c r="S19" s="200"/>
      <c r="T19" s="200"/>
    </row>
    <row r="20" spans="1:20" s="20" customFormat="1" ht="15">
      <c r="A20" s="53"/>
      <c r="B20" s="195" t="s">
        <v>156</v>
      </c>
      <c r="C20" s="196"/>
      <c r="D20" s="196"/>
      <c r="E20" s="196"/>
      <c r="F20" s="196"/>
      <c r="G20" s="196"/>
      <c r="H20" s="196"/>
      <c r="I20" s="196"/>
      <c r="J20" s="196"/>
      <c r="K20" s="196"/>
      <c r="L20" s="196"/>
      <c r="M20" s="196"/>
      <c r="N20" s="196"/>
      <c r="O20" s="196"/>
      <c r="P20" s="196"/>
      <c r="Q20" s="196"/>
      <c r="R20" s="196"/>
      <c r="S20" s="196"/>
      <c r="T20" s="196"/>
    </row>
    <row r="21" spans="2:20" ht="15.75">
      <c r="B21" s="201" t="s">
        <v>147</v>
      </c>
      <c r="C21" s="202"/>
      <c r="D21" s="202"/>
      <c r="E21" s="202"/>
      <c r="F21" s="202"/>
      <c r="G21" s="202"/>
      <c r="H21" s="202"/>
      <c r="I21" s="202"/>
      <c r="J21" s="202"/>
      <c r="K21" s="202"/>
      <c r="L21" s="202"/>
      <c r="M21" s="202"/>
      <c r="N21" s="202"/>
      <c r="O21" s="202"/>
      <c r="P21" s="202"/>
      <c r="Q21" s="202"/>
      <c r="R21" s="202"/>
      <c r="S21" s="202"/>
      <c r="T21" s="202"/>
    </row>
    <row r="22" spans="2:20" ht="33" customHeight="1">
      <c r="B22" s="201" t="s">
        <v>275</v>
      </c>
      <c r="C22" s="201"/>
      <c r="D22" s="201"/>
      <c r="E22" s="201"/>
      <c r="F22" s="201"/>
      <c r="G22" s="201"/>
      <c r="H22" s="201"/>
      <c r="I22" s="201"/>
      <c r="J22" s="201"/>
      <c r="K22" s="201"/>
      <c r="L22" s="201"/>
      <c r="M22" s="201"/>
      <c r="N22" s="201"/>
      <c r="O22" s="201"/>
      <c r="P22" s="201"/>
      <c r="Q22" s="201"/>
      <c r="R22" s="201"/>
      <c r="S22" s="201"/>
      <c r="T22" s="201"/>
    </row>
    <row r="23" spans="2:20" ht="15.75">
      <c r="B23" s="202" t="s">
        <v>157</v>
      </c>
      <c r="C23" s="202"/>
      <c r="D23" s="202"/>
      <c r="E23" s="202"/>
      <c r="F23" s="202"/>
      <c r="G23" s="202"/>
      <c r="H23" s="202"/>
      <c r="I23" s="202"/>
      <c r="J23" s="202"/>
      <c r="K23" s="202"/>
      <c r="L23" s="202"/>
      <c r="M23" s="202"/>
      <c r="N23" s="202"/>
      <c r="O23" s="202"/>
      <c r="P23" s="202"/>
      <c r="Q23" s="202"/>
      <c r="R23" s="202"/>
      <c r="S23" s="202"/>
      <c r="T23" s="202"/>
    </row>
    <row r="24" ht="15.75">
      <c r="B24" s="10"/>
    </row>
    <row r="25" spans="2:35" ht="15">
      <c r="B25" s="193" t="s">
        <v>315</v>
      </c>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row>
    <row r="26" spans="2:3" ht="15">
      <c r="B26" s="85" t="s">
        <v>307</v>
      </c>
      <c r="C26" s="18"/>
    </row>
    <row r="27" ht="15.75" customHeight="1">
      <c r="B27" s="85" t="s">
        <v>303</v>
      </c>
    </row>
    <row r="28" ht="15">
      <c r="B28" s="85" t="s">
        <v>334</v>
      </c>
    </row>
    <row r="29" ht="15">
      <c r="B29" s="93" t="s">
        <v>323</v>
      </c>
    </row>
    <row r="30" ht="15">
      <c r="B30" s="85" t="s">
        <v>335</v>
      </c>
    </row>
    <row r="31" ht="15">
      <c r="B31" s="94" t="s">
        <v>329</v>
      </c>
    </row>
  </sheetData>
  <sheetProtection/>
  <mergeCells count="12">
    <mergeCell ref="B23:T23"/>
    <mergeCell ref="C4:T4"/>
    <mergeCell ref="B25:AI25"/>
    <mergeCell ref="B1:T1"/>
    <mergeCell ref="B20:T20"/>
    <mergeCell ref="B18:T18"/>
    <mergeCell ref="B6:T6"/>
    <mergeCell ref="B10:T10"/>
    <mergeCell ref="B14:T14"/>
    <mergeCell ref="B19:T19"/>
    <mergeCell ref="B22:T22"/>
    <mergeCell ref="B21:T21"/>
  </mergeCells>
  <printOptions/>
  <pageMargins left="0.7086614173228347" right="0.3" top="0.57" bottom="0.37" header="0.31496062992125984" footer="0.31496062992125984"/>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AI23"/>
  <sheetViews>
    <sheetView zoomScalePageLayoutView="0" workbookViewId="0" topLeftCell="A1">
      <selection activeCell="B23" sqref="B23"/>
    </sheetView>
  </sheetViews>
  <sheetFormatPr defaultColWidth="9.140625" defaultRowHeight="15"/>
  <cols>
    <col min="1" max="1" width="5.7109375" style="8" customWidth="1"/>
    <col min="2" max="2" width="24.7109375" style="18" customWidth="1"/>
    <col min="3" max="13" width="10.28125" style="8" customWidth="1"/>
    <col min="14" max="20" width="11.28125" style="8" customWidth="1"/>
    <col min="21" max="16384" width="9.140625" style="8" customWidth="1"/>
  </cols>
  <sheetData>
    <row r="1" spans="2:20" ht="18.75">
      <c r="B1" s="189" t="s">
        <v>326</v>
      </c>
      <c r="C1" s="189"/>
      <c r="D1" s="189"/>
      <c r="E1" s="189"/>
      <c r="F1" s="189"/>
      <c r="G1" s="189"/>
      <c r="H1" s="189"/>
      <c r="I1" s="189"/>
      <c r="J1" s="189"/>
      <c r="K1" s="189"/>
      <c r="L1" s="189"/>
      <c r="M1" s="189"/>
      <c r="N1" s="189"/>
      <c r="O1" s="189"/>
      <c r="P1" s="189"/>
      <c r="Q1" s="189"/>
      <c r="R1" s="189"/>
      <c r="S1" s="189"/>
      <c r="T1" s="189"/>
    </row>
    <row r="2" ht="15.75" thickBot="1">
      <c r="B2" s="15"/>
    </row>
    <row r="3" spans="1:29" ht="16.5" customHeight="1" thickBot="1">
      <c r="A3" s="71"/>
      <c r="B3" s="206"/>
      <c r="C3" s="181"/>
      <c r="D3" s="181"/>
      <c r="E3" s="181"/>
      <c r="F3" s="181"/>
      <c r="G3" s="181"/>
      <c r="H3" s="181"/>
      <c r="I3" s="181"/>
      <c r="J3" s="181"/>
      <c r="K3" s="181"/>
      <c r="L3" s="181"/>
      <c r="M3" s="181"/>
      <c r="N3" s="181"/>
      <c r="O3" s="181"/>
      <c r="P3" s="181"/>
      <c r="Q3" s="181"/>
      <c r="R3" s="181"/>
      <c r="S3" s="181"/>
      <c r="T3" s="182"/>
      <c r="U3" s="16"/>
      <c r="V3" s="16"/>
      <c r="W3" s="16"/>
      <c r="X3" s="16"/>
      <c r="Y3" s="16"/>
      <c r="Z3" s="16"/>
      <c r="AA3" s="16"/>
      <c r="AB3" s="16"/>
      <c r="AC3" s="14"/>
    </row>
    <row r="4" spans="1:21" ht="18.75" thickBot="1">
      <c r="A4" s="64"/>
      <c r="B4" s="22"/>
      <c r="C4" s="26" t="s">
        <v>15</v>
      </c>
      <c r="D4" s="26" t="s">
        <v>301</v>
      </c>
      <c r="E4" s="26">
        <v>1993</v>
      </c>
      <c r="F4" s="26">
        <v>1995</v>
      </c>
      <c r="G4" s="26">
        <v>1996</v>
      </c>
      <c r="H4" s="26" t="s">
        <v>302</v>
      </c>
      <c r="I4" s="23">
        <v>2000</v>
      </c>
      <c r="J4" s="23">
        <v>2001</v>
      </c>
      <c r="K4" s="23">
        <v>2002</v>
      </c>
      <c r="L4" s="23">
        <v>2003</v>
      </c>
      <c r="M4" s="23" t="s">
        <v>308</v>
      </c>
      <c r="N4" s="23" t="s">
        <v>309</v>
      </c>
      <c r="O4" s="23" t="s">
        <v>310</v>
      </c>
      <c r="P4" s="23" t="s">
        <v>311</v>
      </c>
      <c r="Q4" s="23" t="s">
        <v>312</v>
      </c>
      <c r="R4" s="23" t="s">
        <v>313</v>
      </c>
      <c r="S4" s="23" t="s">
        <v>314</v>
      </c>
      <c r="T4" s="28" t="s">
        <v>318</v>
      </c>
      <c r="U4" s="14"/>
    </row>
    <row r="5" spans="1:21" ht="48" thickBot="1">
      <c r="A5" s="61">
        <v>1</v>
      </c>
      <c r="B5" s="22" t="s">
        <v>68</v>
      </c>
      <c r="C5" s="26" t="s">
        <v>62</v>
      </c>
      <c r="D5" s="27">
        <v>829</v>
      </c>
      <c r="E5" s="27">
        <v>834</v>
      </c>
      <c r="F5" s="27"/>
      <c r="G5" s="27">
        <v>880</v>
      </c>
      <c r="H5" s="27">
        <v>786</v>
      </c>
      <c r="I5" s="27"/>
      <c r="J5" s="27"/>
      <c r="K5" s="27"/>
      <c r="L5" s="29"/>
      <c r="M5" s="29">
        <v>710</v>
      </c>
      <c r="N5" s="29">
        <v>693</v>
      </c>
      <c r="O5" s="29">
        <v>691</v>
      </c>
      <c r="P5" s="29">
        <v>692</v>
      </c>
      <c r="Q5" s="29">
        <v>674</v>
      </c>
      <c r="R5" s="29">
        <v>685</v>
      </c>
      <c r="S5" s="29">
        <v>667</v>
      </c>
      <c r="T5" s="30">
        <v>671</v>
      </c>
      <c r="U5" s="14"/>
    </row>
    <row r="6" spans="1:21" ht="48" thickBot="1">
      <c r="A6" s="61">
        <v>2</v>
      </c>
      <c r="B6" s="22" t="s">
        <v>69</v>
      </c>
      <c r="C6" s="26" t="s">
        <v>62</v>
      </c>
      <c r="D6" s="27">
        <v>723</v>
      </c>
      <c r="E6" s="27">
        <v>708</v>
      </c>
      <c r="F6" s="27"/>
      <c r="G6" s="27">
        <v>733</v>
      </c>
      <c r="H6" s="27">
        <v>607</v>
      </c>
      <c r="I6" s="27"/>
      <c r="J6" s="27"/>
      <c r="K6" s="27"/>
      <c r="L6" s="29"/>
      <c r="M6" s="29">
        <v>509</v>
      </c>
      <c r="N6" s="29">
        <v>513</v>
      </c>
      <c r="O6" s="29">
        <v>495</v>
      </c>
      <c r="P6" s="29">
        <v>507</v>
      </c>
      <c r="Q6" s="29">
        <v>476</v>
      </c>
      <c r="R6" s="29">
        <v>484</v>
      </c>
      <c r="S6" s="29">
        <v>470</v>
      </c>
      <c r="T6" s="30">
        <v>455</v>
      </c>
      <c r="U6" s="14"/>
    </row>
    <row r="7" spans="1:21" ht="48" thickBot="1">
      <c r="A7" s="61">
        <v>3</v>
      </c>
      <c r="B7" s="22" t="s">
        <v>266</v>
      </c>
      <c r="C7" s="26" t="s">
        <v>62</v>
      </c>
      <c r="D7" s="29">
        <f>D5-D6</f>
        <v>106</v>
      </c>
      <c r="E7" s="29">
        <f>E5-E6</f>
        <v>126</v>
      </c>
      <c r="F7" s="30"/>
      <c r="G7" s="29">
        <f>G5-G6</f>
        <v>147</v>
      </c>
      <c r="H7" s="30">
        <f>H5-H6</f>
        <v>179</v>
      </c>
      <c r="I7" s="27"/>
      <c r="J7" s="27"/>
      <c r="K7" s="27"/>
      <c r="L7" s="29"/>
      <c r="M7" s="29">
        <f>M5-M6</f>
        <v>201</v>
      </c>
      <c r="N7" s="29">
        <f aca="true" t="shared" si="0" ref="N7:T7">N5-N6</f>
        <v>180</v>
      </c>
      <c r="O7" s="29">
        <f t="shared" si="0"/>
        <v>196</v>
      </c>
      <c r="P7" s="29">
        <f t="shared" si="0"/>
        <v>185</v>
      </c>
      <c r="Q7" s="29">
        <f t="shared" si="0"/>
        <v>198</v>
      </c>
      <c r="R7" s="29">
        <f t="shared" si="0"/>
        <v>201</v>
      </c>
      <c r="S7" s="29">
        <f t="shared" si="0"/>
        <v>197</v>
      </c>
      <c r="T7" s="30">
        <f t="shared" si="0"/>
        <v>216</v>
      </c>
      <c r="U7" s="14"/>
    </row>
    <row r="8" spans="1:21" ht="48" thickBot="1">
      <c r="A8" s="72">
        <v>4</v>
      </c>
      <c r="B8" s="31" t="s">
        <v>180</v>
      </c>
      <c r="C8" s="26" t="s">
        <v>62</v>
      </c>
      <c r="D8" s="27"/>
      <c r="E8" s="27"/>
      <c r="F8" s="27"/>
      <c r="G8" s="27"/>
      <c r="H8" s="27"/>
      <c r="I8" s="27"/>
      <c r="J8" s="27"/>
      <c r="K8" s="27"/>
      <c r="L8" s="29"/>
      <c r="M8" s="29"/>
      <c r="N8" s="29"/>
      <c r="O8" s="29"/>
      <c r="P8" s="29"/>
      <c r="Q8" s="29"/>
      <c r="R8" s="29"/>
      <c r="S8" s="29"/>
      <c r="T8" s="30"/>
      <c r="U8" s="14"/>
    </row>
    <row r="9" spans="1:21" ht="48" thickBot="1">
      <c r="A9" s="72">
        <v>5</v>
      </c>
      <c r="B9" s="59" t="s">
        <v>179</v>
      </c>
      <c r="C9" s="28" t="s">
        <v>62</v>
      </c>
      <c r="D9" s="27"/>
      <c r="E9" s="27"/>
      <c r="F9" s="27"/>
      <c r="G9" s="27"/>
      <c r="H9" s="27"/>
      <c r="I9" s="27"/>
      <c r="J9" s="27"/>
      <c r="K9" s="27"/>
      <c r="L9" s="29"/>
      <c r="M9" s="29"/>
      <c r="N9" s="29"/>
      <c r="O9" s="29"/>
      <c r="P9" s="29"/>
      <c r="Q9" s="29"/>
      <c r="R9" s="29"/>
      <c r="S9" s="29"/>
      <c r="T9" s="30"/>
      <c r="U9" s="14"/>
    </row>
    <row r="10" spans="1:21" ht="48" thickBot="1">
      <c r="A10" s="72">
        <v>6</v>
      </c>
      <c r="B10" s="31" t="s">
        <v>182</v>
      </c>
      <c r="C10" s="26" t="s">
        <v>62</v>
      </c>
      <c r="D10" s="27"/>
      <c r="E10" s="27"/>
      <c r="F10" s="27"/>
      <c r="G10" s="27"/>
      <c r="H10" s="27"/>
      <c r="I10" s="27"/>
      <c r="J10" s="27"/>
      <c r="K10" s="27"/>
      <c r="L10" s="29"/>
      <c r="M10" s="29"/>
      <c r="N10" s="29"/>
      <c r="O10" s="29"/>
      <c r="P10" s="29"/>
      <c r="Q10" s="29"/>
      <c r="R10" s="29"/>
      <c r="S10" s="29"/>
      <c r="T10" s="30"/>
      <c r="U10" s="14"/>
    </row>
    <row r="11" spans="1:21" ht="48" thickBot="1">
      <c r="A11" s="72">
        <v>7</v>
      </c>
      <c r="B11" s="31" t="s">
        <v>181</v>
      </c>
      <c r="C11" s="26" t="s">
        <v>62</v>
      </c>
      <c r="D11" s="27"/>
      <c r="E11" s="27"/>
      <c r="F11" s="27"/>
      <c r="G11" s="27"/>
      <c r="H11" s="27"/>
      <c r="I11" s="27"/>
      <c r="J11" s="27"/>
      <c r="K11" s="27"/>
      <c r="L11" s="29"/>
      <c r="M11" s="29"/>
      <c r="N11" s="29"/>
      <c r="O11" s="29"/>
      <c r="P11" s="29"/>
      <c r="Q11" s="29"/>
      <c r="R11" s="29"/>
      <c r="S11" s="29"/>
      <c r="T11" s="30"/>
      <c r="U11" s="14"/>
    </row>
    <row r="12" spans="1:21" ht="32.25" customHeight="1" thickBot="1">
      <c r="A12" s="61">
        <v>8</v>
      </c>
      <c r="B12" s="73" t="s">
        <v>267</v>
      </c>
      <c r="C12" s="26" t="s">
        <v>16</v>
      </c>
      <c r="D12" s="81">
        <f>100*D7/D5</f>
        <v>12.78648974668275</v>
      </c>
      <c r="E12" s="81">
        <f>100*E7/E5</f>
        <v>15.107913669064748</v>
      </c>
      <c r="F12" s="27"/>
      <c r="G12" s="81">
        <f>100*G7/G5</f>
        <v>16.704545454545453</v>
      </c>
      <c r="H12" s="81">
        <f>100*H7/H5</f>
        <v>22.7735368956743</v>
      </c>
      <c r="I12" s="27"/>
      <c r="J12" s="27"/>
      <c r="K12" s="81"/>
      <c r="L12" s="81"/>
      <c r="M12" s="81">
        <f aca="true" t="shared" si="1" ref="M12:T12">100*M7/M5</f>
        <v>28.309859154929576</v>
      </c>
      <c r="N12" s="81">
        <f t="shared" si="1"/>
        <v>25.974025974025974</v>
      </c>
      <c r="O12" s="81">
        <f t="shared" si="1"/>
        <v>28.364688856729376</v>
      </c>
      <c r="P12" s="81">
        <f t="shared" si="1"/>
        <v>26.734104046242773</v>
      </c>
      <c r="Q12" s="81">
        <f t="shared" si="1"/>
        <v>29.376854599406528</v>
      </c>
      <c r="R12" s="81">
        <f t="shared" si="1"/>
        <v>29.343065693430656</v>
      </c>
      <c r="S12" s="81">
        <f t="shared" si="1"/>
        <v>29.535232383808097</v>
      </c>
      <c r="T12" s="81">
        <f t="shared" si="1"/>
        <v>32.19076005961252</v>
      </c>
      <c r="U12" s="14"/>
    </row>
    <row r="13" spans="1:21" ht="15.75">
      <c r="A13" s="51"/>
      <c r="B13" s="57" t="s">
        <v>158</v>
      </c>
      <c r="C13" s="58"/>
      <c r="D13" s="58"/>
      <c r="E13" s="58"/>
      <c r="F13" s="58"/>
      <c r="G13" s="58"/>
      <c r="H13" s="58"/>
      <c r="I13" s="58"/>
      <c r="J13" s="58"/>
      <c r="K13" s="58"/>
      <c r="L13" s="58"/>
      <c r="M13" s="58"/>
      <c r="N13" s="58"/>
      <c r="O13" s="58"/>
      <c r="P13" s="58"/>
      <c r="Q13" s="58"/>
      <c r="R13" s="58"/>
      <c r="S13" s="58"/>
      <c r="T13" s="58"/>
      <c r="U13" s="14"/>
    </row>
    <row r="14" spans="1:20" s="20" customFormat="1" ht="30" customHeight="1">
      <c r="A14" s="51"/>
      <c r="B14" s="199" t="s">
        <v>268</v>
      </c>
      <c r="C14" s="200"/>
      <c r="D14" s="200"/>
      <c r="E14" s="200"/>
      <c r="F14" s="200"/>
      <c r="G14" s="200"/>
      <c r="H14" s="200"/>
      <c r="I14" s="200"/>
      <c r="J14" s="200"/>
      <c r="K14" s="200"/>
      <c r="L14" s="200"/>
      <c r="M14" s="200"/>
      <c r="N14" s="200"/>
      <c r="O14" s="200"/>
      <c r="P14" s="200"/>
      <c r="Q14" s="200"/>
      <c r="R14" s="200"/>
      <c r="S14" s="200"/>
      <c r="T14" s="200"/>
    </row>
    <row r="15" spans="2:20" s="20" customFormat="1" ht="15" customHeight="1">
      <c r="B15" s="60" t="s">
        <v>147</v>
      </c>
      <c r="C15" s="8"/>
      <c r="D15" s="8"/>
      <c r="E15" s="8"/>
      <c r="F15" s="8"/>
      <c r="G15" s="8"/>
      <c r="H15" s="8"/>
      <c r="I15" s="8"/>
      <c r="J15" s="8"/>
      <c r="K15" s="8"/>
      <c r="L15" s="8"/>
      <c r="M15" s="8"/>
      <c r="N15" s="8"/>
      <c r="O15" s="8"/>
      <c r="P15" s="8"/>
      <c r="Q15" s="8"/>
      <c r="R15" s="8"/>
      <c r="S15" s="8"/>
      <c r="T15" s="8"/>
    </row>
    <row r="16" spans="2:20" s="20" customFormat="1" ht="33" customHeight="1">
      <c r="B16" s="208" t="s">
        <v>276</v>
      </c>
      <c r="C16" s="208"/>
      <c r="D16" s="208"/>
      <c r="E16" s="208"/>
      <c r="F16" s="208"/>
      <c r="G16" s="208"/>
      <c r="H16" s="208"/>
      <c r="I16" s="208"/>
      <c r="J16" s="208"/>
      <c r="K16" s="208"/>
      <c r="L16" s="208"/>
      <c r="M16" s="208"/>
      <c r="N16" s="208"/>
      <c r="O16" s="208"/>
      <c r="P16" s="208"/>
      <c r="Q16" s="208"/>
      <c r="R16" s="208"/>
      <c r="S16" s="208"/>
      <c r="T16" s="208"/>
    </row>
    <row r="17" spans="2:20" ht="15.75">
      <c r="B17" s="207" t="s">
        <v>157</v>
      </c>
      <c r="C17" s="207"/>
      <c r="D17" s="207"/>
      <c r="E17" s="207"/>
      <c r="F17" s="207"/>
      <c r="G17" s="207"/>
      <c r="H17" s="207"/>
      <c r="I17" s="207"/>
      <c r="J17" s="207"/>
      <c r="K17" s="207"/>
      <c r="L17" s="207"/>
      <c r="M17" s="207"/>
      <c r="N17" s="207"/>
      <c r="O17" s="207"/>
      <c r="P17" s="207"/>
      <c r="Q17" s="207"/>
      <c r="R17" s="207"/>
      <c r="S17" s="207"/>
      <c r="T17" s="207"/>
    </row>
    <row r="18" ht="15.75">
      <c r="B18" s="17"/>
    </row>
    <row r="19" spans="2:35" ht="15">
      <c r="B19" s="193" t="s">
        <v>315</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row>
    <row r="20" spans="2:3" ht="15">
      <c r="B20" s="85" t="s">
        <v>307</v>
      </c>
      <c r="C20" s="18"/>
    </row>
    <row r="21" ht="15.75" customHeight="1">
      <c r="B21" s="85" t="s">
        <v>303</v>
      </c>
    </row>
    <row r="23" ht="15">
      <c r="B23" s="96" t="s">
        <v>329</v>
      </c>
    </row>
  </sheetData>
  <sheetProtection/>
  <mergeCells count="6">
    <mergeCell ref="B19:AI19"/>
    <mergeCell ref="B1:T1"/>
    <mergeCell ref="B3:T3"/>
    <mergeCell ref="B14:T14"/>
    <mergeCell ref="B17:T17"/>
    <mergeCell ref="B16:T16"/>
  </mergeCells>
  <printOptions/>
  <pageMargins left="0.7086614173228347" right="0.33" top="0.7874015748031497" bottom="0.7874015748031497" header="0.31496062992125984" footer="0.3149606299212598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dimension ref="A1:Q45"/>
  <sheetViews>
    <sheetView zoomScalePageLayoutView="0" workbookViewId="0" topLeftCell="C1">
      <selection activeCell="G16" sqref="G16"/>
    </sheetView>
  </sheetViews>
  <sheetFormatPr defaultColWidth="9.140625" defaultRowHeight="15"/>
  <cols>
    <col min="1" max="1" width="5.7109375" style="8" customWidth="1"/>
    <col min="2" max="2" width="23.8515625" style="8" customWidth="1"/>
    <col min="3" max="10" width="10.28125" style="8" customWidth="1"/>
    <col min="11" max="17" width="11.28125" style="8" customWidth="1"/>
    <col min="18" max="16384" width="9.140625" style="8" customWidth="1"/>
  </cols>
  <sheetData>
    <row r="1" spans="2:17" ht="18.75">
      <c r="B1" s="189" t="s">
        <v>327</v>
      </c>
      <c r="C1" s="189"/>
      <c r="D1" s="189"/>
      <c r="E1" s="189"/>
      <c r="F1" s="189"/>
      <c r="G1" s="189"/>
      <c r="H1" s="189"/>
      <c r="I1" s="189"/>
      <c r="J1" s="189"/>
      <c r="K1" s="189"/>
      <c r="L1" s="189"/>
      <c r="M1" s="189"/>
      <c r="N1" s="189"/>
      <c r="O1" s="189"/>
      <c r="P1" s="189"/>
      <c r="Q1" s="189"/>
    </row>
    <row r="2" ht="15.75" thickBot="1">
      <c r="B2" s="12"/>
    </row>
    <row r="3" spans="1:17" ht="16.5" thickBot="1">
      <c r="A3" s="64"/>
      <c r="B3" s="28"/>
      <c r="C3" s="32" t="s">
        <v>15</v>
      </c>
      <c r="D3" s="32">
        <v>1990</v>
      </c>
      <c r="E3" s="32">
        <v>1995</v>
      </c>
      <c r="F3" s="32">
        <v>2000</v>
      </c>
      <c r="G3" s="32">
        <v>2001</v>
      </c>
      <c r="H3" s="32">
        <v>2002</v>
      </c>
      <c r="I3" s="32">
        <v>2003</v>
      </c>
      <c r="J3" s="32">
        <v>2004</v>
      </c>
      <c r="K3" s="32">
        <v>2005</v>
      </c>
      <c r="L3" s="32">
        <v>2006</v>
      </c>
      <c r="M3" s="32">
        <v>2007</v>
      </c>
      <c r="N3" s="32">
        <v>2008</v>
      </c>
      <c r="O3" s="32">
        <v>2009</v>
      </c>
      <c r="P3" s="32">
        <v>2010</v>
      </c>
      <c r="Q3" s="32">
        <v>2011</v>
      </c>
    </row>
    <row r="4" spans="1:17" ht="18.75" thickBot="1">
      <c r="A4" s="61">
        <v>1</v>
      </c>
      <c r="B4" s="22" t="s">
        <v>46</v>
      </c>
      <c r="C4" s="26" t="s">
        <v>269</v>
      </c>
      <c r="D4" s="27">
        <v>88.361</v>
      </c>
      <c r="E4" s="27">
        <v>88.361</v>
      </c>
      <c r="F4" s="27">
        <v>88.361</v>
      </c>
      <c r="G4" s="27">
        <v>88.361</v>
      </c>
      <c r="H4" s="27">
        <v>88.361</v>
      </c>
      <c r="I4" s="27">
        <v>88.361</v>
      </c>
      <c r="J4" s="27">
        <v>88.361</v>
      </c>
      <c r="K4" s="27">
        <v>88.361</v>
      </c>
      <c r="L4" s="27">
        <v>88.361</v>
      </c>
      <c r="M4" s="27">
        <v>88.361</v>
      </c>
      <c r="N4" s="27">
        <v>88.361</v>
      </c>
      <c r="O4" s="27">
        <v>88.361</v>
      </c>
      <c r="P4" s="27">
        <v>88.407</v>
      </c>
      <c r="Q4" s="27"/>
    </row>
    <row r="5" spans="1:17" ht="32.25" thickBot="1">
      <c r="A5" s="74">
        <v>2</v>
      </c>
      <c r="B5" s="35" t="s">
        <v>233</v>
      </c>
      <c r="C5" s="75" t="s">
        <v>121</v>
      </c>
      <c r="D5" s="42"/>
      <c r="E5" s="42"/>
      <c r="F5" s="42"/>
      <c r="G5" s="42"/>
      <c r="H5" s="42"/>
      <c r="I5" s="42"/>
      <c r="J5" s="42"/>
      <c r="K5" s="42"/>
      <c r="L5" s="42"/>
      <c r="M5" s="42"/>
      <c r="N5" s="42"/>
      <c r="O5" s="42"/>
      <c r="P5" s="42"/>
      <c r="Q5" s="42"/>
    </row>
    <row r="6" spans="1:17" ht="48" customHeight="1" thickBot="1">
      <c r="A6" s="61">
        <v>3</v>
      </c>
      <c r="B6" s="22" t="s">
        <v>234</v>
      </c>
      <c r="C6" s="26" t="s">
        <v>121</v>
      </c>
      <c r="D6" s="27"/>
      <c r="E6" s="27"/>
      <c r="F6" s="27"/>
      <c r="G6" s="27"/>
      <c r="H6" s="27"/>
      <c r="I6" s="27"/>
      <c r="J6" s="27"/>
      <c r="K6" s="27"/>
      <c r="L6" s="27"/>
      <c r="M6" s="27"/>
      <c r="N6" s="27"/>
      <c r="O6" s="27"/>
      <c r="P6" s="27"/>
      <c r="Q6" s="27"/>
    </row>
    <row r="7" spans="1:17" ht="16.5" thickBot="1">
      <c r="A7" s="61">
        <v>4</v>
      </c>
      <c r="B7" s="22" t="s">
        <v>235</v>
      </c>
      <c r="C7" s="26" t="s">
        <v>121</v>
      </c>
      <c r="D7" s="27"/>
      <c r="E7" s="27"/>
      <c r="F7" s="27"/>
      <c r="G7" s="27"/>
      <c r="H7" s="27"/>
      <c r="I7" s="27"/>
      <c r="J7" s="27"/>
      <c r="K7" s="27"/>
      <c r="L7" s="27"/>
      <c r="M7" s="27"/>
      <c r="N7" s="27"/>
      <c r="O7" s="27"/>
      <c r="P7" s="27"/>
      <c r="Q7" s="27"/>
    </row>
    <row r="8" spans="1:17" ht="48" customHeight="1" thickBot="1">
      <c r="A8" s="61">
        <v>5</v>
      </c>
      <c r="B8" s="22" t="s">
        <v>236</v>
      </c>
      <c r="C8" s="26" t="s">
        <v>121</v>
      </c>
      <c r="D8" s="27"/>
      <c r="E8" s="27"/>
      <c r="F8" s="27"/>
      <c r="G8" s="27"/>
      <c r="H8" s="27"/>
      <c r="I8" s="27"/>
      <c r="J8" s="27"/>
      <c r="K8" s="27"/>
      <c r="L8" s="27"/>
      <c r="M8" s="27"/>
      <c r="N8" s="27"/>
      <c r="O8" s="27"/>
      <c r="P8" s="27"/>
      <c r="Q8" s="27"/>
    </row>
    <row r="9" spans="1:17" ht="32.25" thickBot="1">
      <c r="A9" s="61">
        <v>6</v>
      </c>
      <c r="B9" s="22" t="s">
        <v>237</v>
      </c>
      <c r="C9" s="26" t="s">
        <v>121</v>
      </c>
      <c r="D9" s="27"/>
      <c r="E9" s="27"/>
      <c r="F9" s="27"/>
      <c r="G9" s="27"/>
      <c r="H9" s="27"/>
      <c r="I9" s="27"/>
      <c r="J9" s="27"/>
      <c r="K9" s="27"/>
      <c r="L9" s="27"/>
      <c r="M9" s="27"/>
      <c r="N9" s="27"/>
      <c r="O9" s="27"/>
      <c r="P9" s="27"/>
      <c r="Q9" s="27"/>
    </row>
    <row r="10" spans="1:17" ht="32.25" thickBot="1">
      <c r="A10" s="61">
        <v>7</v>
      </c>
      <c r="B10" s="22" t="s">
        <v>238</v>
      </c>
      <c r="C10" s="26" t="s">
        <v>121</v>
      </c>
      <c r="D10" s="27"/>
      <c r="E10" s="27"/>
      <c r="F10" s="27"/>
      <c r="G10" s="27"/>
      <c r="H10" s="27"/>
      <c r="I10" s="27"/>
      <c r="J10" s="27"/>
      <c r="K10" s="27"/>
      <c r="L10" s="27"/>
      <c r="M10" s="27"/>
      <c r="N10" s="27"/>
      <c r="O10" s="27"/>
      <c r="P10" s="27"/>
      <c r="Q10" s="27"/>
    </row>
    <row r="11" spans="1:17" ht="48" thickBot="1">
      <c r="A11" s="61">
        <v>8</v>
      </c>
      <c r="B11" s="22" t="s">
        <v>243</v>
      </c>
      <c r="C11" s="26" t="s">
        <v>121</v>
      </c>
      <c r="D11" s="27"/>
      <c r="E11" s="27"/>
      <c r="F11" s="27"/>
      <c r="G11" s="27"/>
      <c r="H11" s="27"/>
      <c r="I11" s="27"/>
      <c r="J11" s="27"/>
      <c r="K11" s="27"/>
      <c r="L11" s="27"/>
      <c r="M11" s="27"/>
      <c r="N11" s="27"/>
      <c r="O11" s="27"/>
      <c r="P11" s="27"/>
      <c r="Q11" s="27"/>
    </row>
    <row r="12" spans="1:17" ht="32.25" thickBot="1">
      <c r="A12" s="61">
        <v>9</v>
      </c>
      <c r="B12" s="22" t="s">
        <v>239</v>
      </c>
      <c r="C12" s="26" t="s">
        <v>121</v>
      </c>
      <c r="D12" s="27"/>
      <c r="E12" s="27"/>
      <c r="F12" s="27"/>
      <c r="G12" s="27"/>
      <c r="H12" s="27"/>
      <c r="I12" s="27"/>
      <c r="J12" s="27"/>
      <c r="K12" s="27"/>
      <c r="L12" s="27"/>
      <c r="M12" s="27"/>
      <c r="N12" s="27"/>
      <c r="O12" s="27"/>
      <c r="P12" s="27"/>
      <c r="Q12" s="27"/>
    </row>
    <row r="13" spans="1:17" ht="32.25" thickBot="1">
      <c r="A13" s="61">
        <v>10</v>
      </c>
      <c r="B13" s="22" t="s">
        <v>240</v>
      </c>
      <c r="C13" s="26" t="s">
        <v>121</v>
      </c>
      <c r="D13" s="27"/>
      <c r="E13" s="27"/>
      <c r="F13" s="27"/>
      <c r="G13" s="27"/>
      <c r="H13" s="27"/>
      <c r="I13" s="27"/>
      <c r="J13" s="27"/>
      <c r="K13" s="27"/>
      <c r="L13" s="27"/>
      <c r="M13" s="27"/>
      <c r="N13" s="27"/>
      <c r="O13" s="27"/>
      <c r="P13" s="27"/>
      <c r="Q13" s="27"/>
    </row>
    <row r="14" spans="1:17" ht="63.75" thickBot="1">
      <c r="A14" s="61">
        <v>11</v>
      </c>
      <c r="B14" s="35" t="s">
        <v>242</v>
      </c>
      <c r="C14" s="75" t="s">
        <v>16</v>
      </c>
      <c r="D14" s="42"/>
      <c r="E14" s="42"/>
      <c r="F14" s="42"/>
      <c r="G14" s="42"/>
      <c r="H14" s="42"/>
      <c r="I14" s="42"/>
      <c r="J14" s="42"/>
      <c r="K14" s="42"/>
      <c r="L14" s="42"/>
      <c r="M14" s="42"/>
      <c r="N14" s="42"/>
      <c r="O14" s="42"/>
      <c r="P14" s="42"/>
      <c r="Q14" s="42"/>
    </row>
    <row r="15" spans="1:17" ht="48" customHeight="1" thickBot="1">
      <c r="A15" s="61">
        <v>12</v>
      </c>
      <c r="B15" s="22" t="s">
        <v>241</v>
      </c>
      <c r="C15" s="26" t="s">
        <v>121</v>
      </c>
      <c r="D15" s="27"/>
      <c r="E15" s="27"/>
      <c r="F15" s="27"/>
      <c r="G15" s="27"/>
      <c r="H15" s="27"/>
      <c r="I15" s="27"/>
      <c r="J15" s="27"/>
      <c r="K15" s="27"/>
      <c r="L15" s="27"/>
      <c r="M15" s="27"/>
      <c r="N15" s="27"/>
      <c r="O15" s="27"/>
      <c r="P15" s="27"/>
      <c r="Q15" s="27"/>
    </row>
    <row r="16" spans="1:17" ht="48" thickBot="1">
      <c r="A16" s="61">
        <v>13</v>
      </c>
      <c r="B16" s="22" t="s">
        <v>244</v>
      </c>
      <c r="C16" s="26" t="s">
        <v>16</v>
      </c>
      <c r="D16" s="27"/>
      <c r="E16" s="27"/>
      <c r="F16" s="27"/>
      <c r="G16" s="27"/>
      <c r="H16" s="27"/>
      <c r="I16" s="27"/>
      <c r="J16" s="27"/>
      <c r="K16" s="27"/>
      <c r="L16" s="27"/>
      <c r="M16" s="27"/>
      <c r="N16" s="27"/>
      <c r="O16" s="27"/>
      <c r="P16" s="27"/>
      <c r="Q16" s="27"/>
    </row>
    <row r="17" spans="1:17" ht="15">
      <c r="A17" s="51"/>
      <c r="B17" s="212" t="s">
        <v>159</v>
      </c>
      <c r="C17" s="213"/>
      <c r="D17" s="213"/>
      <c r="E17" s="213"/>
      <c r="F17" s="213"/>
      <c r="G17" s="213"/>
      <c r="H17" s="213"/>
      <c r="I17" s="213"/>
      <c r="J17" s="213"/>
      <c r="K17" s="213"/>
      <c r="L17" s="213"/>
      <c r="M17" s="213"/>
      <c r="N17" s="213"/>
      <c r="O17" s="213"/>
      <c r="P17" s="213"/>
      <c r="Q17" s="213"/>
    </row>
    <row r="18" spans="1:17" ht="15">
      <c r="A18" s="51"/>
      <c r="B18" s="210" t="s">
        <v>295</v>
      </c>
      <c r="C18" s="211"/>
      <c r="D18" s="211"/>
      <c r="E18" s="211"/>
      <c r="F18" s="211"/>
      <c r="G18" s="211"/>
      <c r="H18" s="211"/>
      <c r="I18" s="211"/>
      <c r="J18" s="211"/>
      <c r="K18" s="211"/>
      <c r="L18" s="211"/>
      <c r="M18" s="211"/>
      <c r="N18" s="211"/>
      <c r="O18" s="211"/>
      <c r="P18" s="211"/>
      <c r="Q18" s="211"/>
    </row>
    <row r="19" spans="1:17" ht="15">
      <c r="A19" s="45"/>
      <c r="B19" s="209" t="s">
        <v>147</v>
      </c>
      <c r="C19" s="209"/>
      <c r="D19" s="209"/>
      <c r="E19" s="209"/>
      <c r="F19" s="209"/>
      <c r="G19" s="209"/>
      <c r="H19" s="209"/>
      <c r="I19" s="209"/>
      <c r="J19" s="209"/>
      <c r="K19" s="209"/>
      <c r="L19" s="209"/>
      <c r="M19" s="209"/>
      <c r="N19" s="209"/>
      <c r="O19" s="209"/>
      <c r="P19" s="209"/>
      <c r="Q19" s="209"/>
    </row>
    <row r="20" spans="1:17" ht="33" customHeight="1">
      <c r="A20" s="45"/>
      <c r="B20" s="209" t="s">
        <v>278</v>
      </c>
      <c r="C20" s="209"/>
      <c r="D20" s="209"/>
      <c r="E20" s="209"/>
      <c r="F20" s="209"/>
      <c r="G20" s="209"/>
      <c r="H20" s="209"/>
      <c r="I20" s="209"/>
      <c r="J20" s="209"/>
      <c r="K20" s="209"/>
      <c r="L20" s="209"/>
      <c r="M20" s="209"/>
      <c r="N20" s="209"/>
      <c r="O20" s="209"/>
      <c r="P20" s="209"/>
      <c r="Q20" s="209"/>
    </row>
    <row r="21" spans="1:17" ht="30" customHeight="1">
      <c r="A21" s="43"/>
      <c r="B21" s="176" t="s">
        <v>160</v>
      </c>
      <c r="C21" s="176"/>
      <c r="D21" s="176"/>
      <c r="E21" s="176"/>
      <c r="F21" s="176"/>
      <c r="G21" s="176"/>
      <c r="H21" s="176"/>
      <c r="I21" s="176"/>
      <c r="J21" s="176"/>
      <c r="K21" s="176"/>
      <c r="L21" s="176"/>
      <c r="M21" s="176"/>
      <c r="N21" s="176"/>
      <c r="O21" s="176"/>
      <c r="P21" s="176"/>
      <c r="Q21" s="176"/>
    </row>
    <row r="22" ht="15.75">
      <c r="B22" s="10"/>
    </row>
    <row r="23" ht="15.75">
      <c r="B23" s="95" t="s">
        <v>330</v>
      </c>
    </row>
    <row r="24" ht="15.75">
      <c r="B24" s="10"/>
    </row>
    <row r="25" ht="15.75">
      <c r="B25" s="10"/>
    </row>
    <row r="26" ht="15.75">
      <c r="B26" s="10"/>
    </row>
    <row r="27" ht="15.75">
      <c r="B27" s="10"/>
    </row>
    <row r="28" ht="15.75">
      <c r="B28" s="10"/>
    </row>
    <row r="29" ht="15.75">
      <c r="B29" s="10"/>
    </row>
    <row r="30" ht="15.75">
      <c r="B30" s="10"/>
    </row>
    <row r="31" ht="15.75">
      <c r="B31" s="10"/>
    </row>
    <row r="32" ht="15.75">
      <c r="B32" s="10"/>
    </row>
    <row r="33" ht="15.75">
      <c r="B33" s="10"/>
    </row>
    <row r="34" ht="15.75">
      <c r="B34" s="10"/>
    </row>
    <row r="35" ht="15.75">
      <c r="B35" s="10"/>
    </row>
    <row r="36" ht="15.75">
      <c r="B36" s="10"/>
    </row>
    <row r="37" ht="15.75">
      <c r="B37" s="10"/>
    </row>
    <row r="38" ht="15.75">
      <c r="B38" s="10"/>
    </row>
    <row r="39" ht="15.75">
      <c r="B39" s="10"/>
    </row>
    <row r="40" ht="15.75">
      <c r="B40" s="10"/>
    </row>
    <row r="41" ht="15.75">
      <c r="B41" s="10"/>
    </row>
    <row r="42" ht="15.75">
      <c r="B42" s="10"/>
    </row>
    <row r="43" ht="15.75">
      <c r="B43" s="10"/>
    </row>
    <row r="44" ht="15.75">
      <c r="B44" s="10"/>
    </row>
    <row r="45" ht="15.75">
      <c r="B45" s="10"/>
    </row>
  </sheetData>
  <sheetProtection/>
  <mergeCells count="6">
    <mergeCell ref="B1:Q1"/>
    <mergeCell ref="B20:Q20"/>
    <mergeCell ref="B19:Q19"/>
    <mergeCell ref="B21:Q21"/>
    <mergeCell ref="B18:Q18"/>
    <mergeCell ref="B17:Q17"/>
  </mergeCells>
  <printOptions/>
  <pageMargins left="0.7086614173228347" right="0.7086614173228347" top="0.7874015748031497" bottom="0.7874015748031497" header="0.31496062992125984" footer="0.31496062992125984"/>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Q87"/>
  <sheetViews>
    <sheetView zoomScalePageLayoutView="0" workbookViewId="0" topLeftCell="A31">
      <selection activeCell="T41" sqref="T41"/>
    </sheetView>
  </sheetViews>
  <sheetFormatPr defaultColWidth="9.140625" defaultRowHeight="15"/>
  <cols>
    <col min="1" max="1" width="5.7109375" style="8" customWidth="1"/>
    <col min="2" max="2" width="23.8515625" style="8" customWidth="1"/>
    <col min="3" max="3" width="11.7109375" style="8" customWidth="1"/>
    <col min="4" max="11" width="9.140625" style="8" customWidth="1"/>
    <col min="12" max="12" width="13.140625" style="8" bestFit="1" customWidth="1"/>
    <col min="13" max="16384" width="9.140625" style="8" customWidth="1"/>
  </cols>
  <sheetData>
    <row r="1" spans="2:17" ht="39.75" customHeight="1">
      <c r="B1" s="214" t="s">
        <v>328</v>
      </c>
      <c r="C1" s="214"/>
      <c r="D1" s="214"/>
      <c r="E1" s="214"/>
      <c r="F1" s="214"/>
      <c r="G1" s="214"/>
      <c r="H1" s="214"/>
      <c r="I1" s="214"/>
      <c r="J1" s="214"/>
      <c r="K1" s="214"/>
      <c r="L1" s="214"/>
      <c r="M1" s="214"/>
      <c r="N1" s="214"/>
      <c r="O1" s="214"/>
      <c r="P1" s="214"/>
      <c r="Q1" s="214"/>
    </row>
    <row r="2" ht="15.75" thickBot="1">
      <c r="B2" s="12"/>
    </row>
    <row r="3" spans="1:17" s="9" customFormat="1" ht="16.5" thickBot="1">
      <c r="A3" s="64"/>
      <c r="B3" s="28"/>
      <c r="C3" s="32" t="s">
        <v>15</v>
      </c>
      <c r="D3" s="32">
        <v>1990</v>
      </c>
      <c r="E3" s="32">
        <v>1995</v>
      </c>
      <c r="F3" s="32">
        <v>2000</v>
      </c>
      <c r="G3" s="32">
        <v>2001</v>
      </c>
      <c r="H3" s="32">
        <v>2002</v>
      </c>
      <c r="I3" s="32">
        <v>2003</v>
      </c>
      <c r="J3" s="32">
        <v>2004</v>
      </c>
      <c r="K3" s="32">
        <v>2005</v>
      </c>
      <c r="L3" s="32">
        <v>2006</v>
      </c>
      <c r="M3" s="32">
        <v>2007</v>
      </c>
      <c r="N3" s="32">
        <v>2008</v>
      </c>
      <c r="O3" s="32">
        <v>2009</v>
      </c>
      <c r="P3" s="32">
        <v>2010</v>
      </c>
      <c r="Q3" s="32">
        <v>2011</v>
      </c>
    </row>
    <row r="4" spans="1:17" s="9" customFormat="1" ht="16.5" thickBot="1">
      <c r="A4" s="70"/>
      <c r="B4" s="150" t="s">
        <v>131</v>
      </c>
      <c r="C4" s="125"/>
      <c r="D4" s="125"/>
      <c r="E4" s="125"/>
      <c r="F4" s="125"/>
      <c r="G4" s="125"/>
      <c r="H4" s="125"/>
      <c r="I4" s="125"/>
      <c r="J4" s="125"/>
      <c r="K4" s="125"/>
      <c r="L4" s="125"/>
      <c r="M4" s="125"/>
      <c r="N4" s="125"/>
      <c r="O4" s="125"/>
      <c r="P4" s="125"/>
      <c r="Q4" s="117"/>
    </row>
    <row r="5" spans="1:17" s="9" customFormat="1" ht="32.25" customHeight="1" thickBot="1">
      <c r="A5" s="54">
        <v>1</v>
      </c>
      <c r="B5" s="33" t="s">
        <v>70</v>
      </c>
      <c r="C5" s="27" t="s">
        <v>130</v>
      </c>
      <c r="D5" s="27">
        <v>5.131</v>
      </c>
      <c r="E5" s="27">
        <v>5.147</v>
      </c>
      <c r="F5" s="27">
        <v>5.109</v>
      </c>
      <c r="G5" s="27">
        <v>5.111</v>
      </c>
      <c r="H5" s="27">
        <v>5.107</v>
      </c>
      <c r="I5" s="27">
        <v>5.115</v>
      </c>
      <c r="J5" s="27">
        <v>5.113</v>
      </c>
      <c r="K5" s="27">
        <v>5.112</v>
      </c>
      <c r="L5" s="27">
        <v>5.105</v>
      </c>
      <c r="M5" s="27">
        <v>5.092</v>
      </c>
      <c r="N5" s="27">
        <v>5.093</v>
      </c>
      <c r="O5" s="27">
        <v>5.097</v>
      </c>
      <c r="P5" s="27">
        <v>5.092</v>
      </c>
      <c r="Q5" s="27">
        <v>5.096</v>
      </c>
    </row>
    <row r="6" spans="1:17" s="9" customFormat="1" ht="32.25" customHeight="1" thickBot="1">
      <c r="A6" s="54">
        <v>2</v>
      </c>
      <c r="B6" s="33" t="s">
        <v>93</v>
      </c>
      <c r="C6" s="27" t="s">
        <v>74</v>
      </c>
      <c r="D6" s="27"/>
      <c r="E6" s="27"/>
      <c r="F6" s="27"/>
      <c r="G6" s="27"/>
      <c r="H6" s="27"/>
      <c r="I6" s="27"/>
      <c r="J6" s="27"/>
      <c r="K6" s="27"/>
      <c r="L6" s="27">
        <v>236.395</v>
      </c>
      <c r="M6" s="98" t="s">
        <v>331</v>
      </c>
      <c r="N6" s="27">
        <v>219.935</v>
      </c>
      <c r="O6" s="27">
        <v>294.875</v>
      </c>
      <c r="P6" s="27"/>
      <c r="Q6" s="27"/>
    </row>
    <row r="7" spans="1:17" s="9" customFormat="1" ht="48" thickBot="1">
      <c r="A7" s="54">
        <v>3</v>
      </c>
      <c r="B7" s="33" t="s">
        <v>255</v>
      </c>
      <c r="C7" s="27" t="s">
        <v>72</v>
      </c>
      <c r="D7" s="27"/>
      <c r="E7" s="27"/>
      <c r="F7" s="27"/>
      <c r="G7" s="27"/>
      <c r="H7" s="27"/>
      <c r="I7" s="27"/>
      <c r="J7" s="27"/>
      <c r="K7" s="27"/>
      <c r="L7" s="97">
        <f>(L6*1000000)/(L5*1000000)</f>
        <v>46.30656219392752</v>
      </c>
      <c r="M7" s="97">
        <f>(M6*1000000)/(M5*1000000)</f>
        <v>57.336999214454046</v>
      </c>
      <c r="N7" s="97">
        <f>(N6*1000000)/(N5*1000000)</f>
        <v>43.183781661103474</v>
      </c>
      <c r="O7" s="97">
        <f>(O6*1000000)/(O5*1000000)</f>
        <v>57.85265842652541</v>
      </c>
      <c r="P7" s="27"/>
      <c r="Q7" s="27"/>
    </row>
    <row r="8" spans="1:17" s="9" customFormat="1" ht="32.25" customHeight="1" thickBot="1">
      <c r="A8" s="54">
        <v>4</v>
      </c>
      <c r="B8" s="22" t="s">
        <v>71</v>
      </c>
      <c r="C8" s="27" t="s">
        <v>75</v>
      </c>
      <c r="D8" s="27"/>
      <c r="E8" s="27"/>
      <c r="F8" s="27"/>
      <c r="G8" s="27"/>
      <c r="H8" s="27"/>
      <c r="I8" s="27"/>
      <c r="J8" s="27"/>
      <c r="K8" s="27"/>
      <c r="L8" s="27">
        <v>69.445</v>
      </c>
      <c r="M8" s="27">
        <v>96.85</v>
      </c>
      <c r="N8" s="27">
        <v>66.711</v>
      </c>
      <c r="O8" s="27">
        <v>94.169</v>
      </c>
      <c r="P8" s="27"/>
      <c r="Q8" s="27"/>
    </row>
    <row r="9" spans="1:17" s="9" customFormat="1" ht="48" thickBot="1">
      <c r="A9" s="54">
        <v>5</v>
      </c>
      <c r="B9" s="22" t="s">
        <v>254</v>
      </c>
      <c r="C9" s="27" t="s">
        <v>72</v>
      </c>
      <c r="D9" s="27"/>
      <c r="E9" s="27"/>
      <c r="F9" s="27"/>
      <c r="G9" s="27"/>
      <c r="H9" s="27"/>
      <c r="I9" s="27"/>
      <c r="J9" s="27"/>
      <c r="K9" s="27"/>
      <c r="L9" s="97">
        <f>(L8*1000000)/(L5*1000000)</f>
        <v>13.603330068560235</v>
      </c>
      <c r="M9" s="97">
        <f>(M8*1000000)/(M5*1000000)</f>
        <v>19.020031421838176</v>
      </c>
      <c r="N9" s="97">
        <f>(N8*1000000)/(N5*1000000)</f>
        <v>13.098566660121735</v>
      </c>
      <c r="O9" s="97">
        <f>(O8*1000000)/(O5*1000000)</f>
        <v>18.475377673141065</v>
      </c>
      <c r="P9" s="27"/>
      <c r="Q9" s="27"/>
    </row>
    <row r="10" spans="1:17" s="9" customFormat="1" ht="32.25" customHeight="1" thickBot="1">
      <c r="A10" s="54">
        <v>6</v>
      </c>
      <c r="B10" s="22" t="s">
        <v>92</v>
      </c>
      <c r="C10" s="27" t="s">
        <v>76</v>
      </c>
      <c r="D10" s="27"/>
      <c r="E10" s="27"/>
      <c r="F10" s="27"/>
      <c r="G10" s="27"/>
      <c r="H10" s="27"/>
      <c r="I10" s="27"/>
      <c r="J10" s="27"/>
      <c r="K10" s="27"/>
      <c r="L10" s="27">
        <v>83.665</v>
      </c>
      <c r="M10" s="27">
        <v>95.034</v>
      </c>
      <c r="N10" s="27">
        <v>93.785</v>
      </c>
      <c r="O10" s="27">
        <v>52.155</v>
      </c>
      <c r="P10" s="27"/>
      <c r="Q10" s="27"/>
    </row>
    <row r="11" spans="1:17" s="9" customFormat="1" ht="48" thickBot="1">
      <c r="A11" s="54">
        <v>7</v>
      </c>
      <c r="B11" s="22" t="s">
        <v>256</v>
      </c>
      <c r="C11" s="27" t="s">
        <v>72</v>
      </c>
      <c r="D11" s="27"/>
      <c r="E11" s="27"/>
      <c r="F11" s="27"/>
      <c r="G11" s="27"/>
      <c r="H11" s="27"/>
      <c r="I11" s="27"/>
      <c r="J11" s="27"/>
      <c r="K11" s="27"/>
      <c r="L11" s="97">
        <f>(L10*1000000)/(L5*1000000)</f>
        <v>16.388834476003918</v>
      </c>
      <c r="M11" s="97">
        <f>(M10*1000000)/(M5*1000000)</f>
        <v>18.663393558523172</v>
      </c>
      <c r="N11" s="97">
        <f>(N10*1000000)/(N5*1000000)</f>
        <v>18.414490477125465</v>
      </c>
      <c r="O11" s="97">
        <f>(O10*1000000)/(O5*1000000)</f>
        <v>10.232489699823425</v>
      </c>
      <c r="P11" s="27"/>
      <c r="Q11" s="27"/>
    </row>
    <row r="12" spans="1:17" s="9" customFormat="1" ht="32.25" thickBot="1">
      <c r="A12" s="54">
        <v>8</v>
      </c>
      <c r="B12" s="22" t="s">
        <v>94</v>
      </c>
      <c r="C12" s="27" t="s">
        <v>95</v>
      </c>
      <c r="D12" s="27"/>
      <c r="E12" s="27"/>
      <c r="F12" s="27"/>
      <c r="G12" s="27"/>
      <c r="H12" s="27"/>
      <c r="I12" s="27"/>
      <c r="J12" s="27"/>
      <c r="K12" s="27"/>
      <c r="L12" s="27"/>
      <c r="M12" s="27"/>
      <c r="N12" s="27"/>
      <c r="O12" s="27"/>
      <c r="P12" s="27"/>
      <c r="Q12" s="27"/>
    </row>
    <row r="13" spans="1:17" s="9" customFormat="1" ht="48" thickBot="1">
      <c r="A13" s="54">
        <v>9</v>
      </c>
      <c r="B13" s="22" t="s">
        <v>257</v>
      </c>
      <c r="C13" s="27" t="s">
        <v>72</v>
      </c>
      <c r="D13" s="27"/>
      <c r="E13" s="27"/>
      <c r="F13" s="27"/>
      <c r="G13" s="27"/>
      <c r="H13" s="27"/>
      <c r="I13" s="27"/>
      <c r="J13" s="27"/>
      <c r="K13" s="27"/>
      <c r="L13" s="27"/>
      <c r="M13" s="27"/>
      <c r="N13" s="27"/>
      <c r="O13" s="27"/>
      <c r="P13" s="27"/>
      <c r="Q13" s="27"/>
    </row>
    <row r="14" spans="1:17" s="9" customFormat="1" ht="48" thickBot="1">
      <c r="A14" s="54">
        <v>10</v>
      </c>
      <c r="B14" s="22" t="s">
        <v>96</v>
      </c>
      <c r="C14" s="27" t="s">
        <v>97</v>
      </c>
      <c r="D14" s="27"/>
      <c r="E14" s="27"/>
      <c r="F14" s="27"/>
      <c r="G14" s="27"/>
      <c r="H14" s="27"/>
      <c r="I14" s="27"/>
      <c r="J14" s="27"/>
      <c r="K14" s="27"/>
      <c r="L14" s="27"/>
      <c r="M14" s="27"/>
      <c r="N14" s="27"/>
      <c r="O14" s="27"/>
      <c r="P14" s="27"/>
      <c r="Q14" s="27"/>
    </row>
    <row r="15" spans="1:17" s="9" customFormat="1" ht="48" thickBot="1">
      <c r="A15" s="54">
        <v>11</v>
      </c>
      <c r="B15" s="22" t="s">
        <v>258</v>
      </c>
      <c r="C15" s="27" t="s">
        <v>72</v>
      </c>
      <c r="D15" s="27"/>
      <c r="E15" s="27"/>
      <c r="F15" s="27"/>
      <c r="G15" s="27"/>
      <c r="H15" s="27"/>
      <c r="I15" s="27"/>
      <c r="J15" s="27"/>
      <c r="K15" s="27"/>
      <c r="L15" s="27"/>
      <c r="M15" s="27"/>
      <c r="N15" s="27"/>
      <c r="O15" s="27"/>
      <c r="P15" s="27"/>
      <c r="Q15" s="27"/>
    </row>
    <row r="16" spans="1:17" s="9" customFormat="1" ht="32.25" customHeight="1" thickBot="1">
      <c r="A16" s="54">
        <v>12</v>
      </c>
      <c r="B16" s="22" t="s">
        <v>98</v>
      </c>
      <c r="C16" s="27" t="s">
        <v>99</v>
      </c>
      <c r="D16" s="27"/>
      <c r="E16" s="27"/>
      <c r="F16" s="27"/>
      <c r="G16" s="27"/>
      <c r="H16" s="27"/>
      <c r="I16" s="27"/>
      <c r="J16" s="27"/>
      <c r="K16" s="27"/>
      <c r="L16" s="27"/>
      <c r="M16" s="27"/>
      <c r="N16" s="27"/>
      <c r="O16" s="27"/>
      <c r="P16" s="27"/>
      <c r="Q16" s="27"/>
    </row>
    <row r="17" spans="1:17" s="9" customFormat="1" ht="48" thickBot="1">
      <c r="A17" s="54">
        <v>13</v>
      </c>
      <c r="B17" s="22" t="s">
        <v>259</v>
      </c>
      <c r="C17" s="27" t="s">
        <v>72</v>
      </c>
      <c r="D17" s="27"/>
      <c r="E17" s="27"/>
      <c r="F17" s="27"/>
      <c r="G17" s="27"/>
      <c r="H17" s="27"/>
      <c r="I17" s="27"/>
      <c r="J17" s="27"/>
      <c r="K17" s="27"/>
      <c r="L17" s="27"/>
      <c r="M17" s="27"/>
      <c r="N17" s="27"/>
      <c r="O17" s="27"/>
      <c r="P17" s="27"/>
      <c r="Q17" s="27"/>
    </row>
    <row r="18" spans="1:17" s="9" customFormat="1" ht="48" thickBot="1">
      <c r="A18" s="54">
        <v>14</v>
      </c>
      <c r="B18" s="22" t="s">
        <v>100</v>
      </c>
      <c r="C18" s="27" t="s">
        <v>101</v>
      </c>
      <c r="D18" s="27"/>
      <c r="E18" s="27"/>
      <c r="F18" s="27"/>
      <c r="G18" s="27"/>
      <c r="H18" s="27"/>
      <c r="I18" s="27"/>
      <c r="J18" s="27"/>
      <c r="K18" s="27"/>
      <c r="L18" s="27"/>
      <c r="M18" s="27"/>
      <c r="N18" s="27"/>
      <c r="O18" s="27"/>
      <c r="P18" s="27"/>
      <c r="Q18" s="27"/>
    </row>
    <row r="19" spans="1:17" s="9" customFormat="1" ht="48" thickBot="1">
      <c r="A19" s="54">
        <v>15</v>
      </c>
      <c r="B19" s="22" t="s">
        <v>260</v>
      </c>
      <c r="C19" s="27" t="s">
        <v>72</v>
      </c>
      <c r="D19" s="27"/>
      <c r="E19" s="27"/>
      <c r="F19" s="27"/>
      <c r="G19" s="27"/>
      <c r="H19" s="27"/>
      <c r="I19" s="27"/>
      <c r="J19" s="27"/>
      <c r="K19" s="27"/>
      <c r="L19" s="27"/>
      <c r="M19" s="27"/>
      <c r="N19" s="27"/>
      <c r="O19" s="27"/>
      <c r="P19" s="27"/>
      <c r="Q19" s="27"/>
    </row>
    <row r="20" spans="1:17" s="9" customFormat="1" ht="63.75" thickBot="1">
      <c r="A20" s="54">
        <v>16</v>
      </c>
      <c r="B20" s="35" t="s">
        <v>261</v>
      </c>
      <c r="C20" s="42" t="s">
        <v>73</v>
      </c>
      <c r="D20" s="42"/>
      <c r="E20" s="42"/>
      <c r="F20" s="42"/>
      <c r="G20" s="42"/>
      <c r="H20" s="42"/>
      <c r="I20" s="42"/>
      <c r="J20" s="42"/>
      <c r="K20" s="42"/>
      <c r="L20" s="42">
        <f>L6+L8+L10</f>
        <v>389.50500000000005</v>
      </c>
      <c r="M20" s="42">
        <f>M6+M8+M10</f>
        <v>483.84399999999994</v>
      </c>
      <c r="N20" s="42">
        <f>N6+N8+N10</f>
        <v>380.43100000000004</v>
      </c>
      <c r="O20" s="42">
        <f>O6+O8+O10</f>
        <v>441.19899999999996</v>
      </c>
      <c r="P20" s="42"/>
      <c r="Q20" s="42"/>
    </row>
    <row r="21" spans="1:17" s="9" customFormat="1" ht="63.75" thickBot="1">
      <c r="A21" s="61">
        <v>17</v>
      </c>
      <c r="B21" s="35" t="s">
        <v>270</v>
      </c>
      <c r="C21" s="42" t="s">
        <v>72</v>
      </c>
      <c r="D21" s="42"/>
      <c r="E21" s="42"/>
      <c r="F21" s="42"/>
      <c r="G21" s="42"/>
      <c r="H21" s="42"/>
      <c r="I21" s="42"/>
      <c r="J21" s="42"/>
      <c r="K21" s="42"/>
      <c r="L21" s="99">
        <f>(L20*1000000)/(L5*1000000)</f>
        <v>76.29872673849168</v>
      </c>
      <c r="M21" s="99">
        <f>(M20*1000000)/(M5*1000000)</f>
        <v>95.02042419481539</v>
      </c>
      <c r="N21" s="99">
        <f>(N20*1000000)/(N5*1000000)</f>
        <v>74.69683879835068</v>
      </c>
      <c r="O21" s="99">
        <f>(O20*1000000)/(O5*1000000)</f>
        <v>86.56052579948988</v>
      </c>
      <c r="P21" s="42"/>
      <c r="Q21" s="42"/>
    </row>
    <row r="22" spans="1:17" s="9" customFormat="1" ht="32.25" thickBot="1">
      <c r="A22" s="54">
        <v>18</v>
      </c>
      <c r="B22" s="35" t="s">
        <v>245</v>
      </c>
      <c r="C22" s="42" t="s">
        <v>246</v>
      </c>
      <c r="D22" s="42"/>
      <c r="E22" s="42"/>
      <c r="F22" s="42"/>
      <c r="G22" s="42"/>
      <c r="H22" s="42"/>
      <c r="I22" s="42"/>
      <c r="J22" s="42"/>
      <c r="K22" s="42"/>
      <c r="L22" s="42"/>
      <c r="M22" s="42"/>
      <c r="N22" s="42"/>
      <c r="O22" s="42"/>
      <c r="P22" s="42"/>
      <c r="Q22" s="42"/>
    </row>
    <row r="23" spans="1:17" s="9" customFormat="1" ht="63.75" thickBot="1">
      <c r="A23" s="54">
        <v>19</v>
      </c>
      <c r="B23" s="22" t="s">
        <v>262</v>
      </c>
      <c r="C23" s="42" t="s">
        <v>16</v>
      </c>
      <c r="D23" s="42"/>
      <c r="E23" s="42"/>
      <c r="F23" s="42"/>
      <c r="G23" s="42"/>
      <c r="H23" s="42"/>
      <c r="I23" s="42"/>
      <c r="J23" s="42"/>
      <c r="K23" s="42"/>
      <c r="L23" s="42"/>
      <c r="M23" s="42"/>
      <c r="N23" s="42"/>
      <c r="O23" s="42"/>
      <c r="P23" s="42"/>
      <c r="Q23" s="42"/>
    </row>
    <row r="24" spans="1:17" s="9" customFormat="1" ht="16.5" thickBot="1">
      <c r="A24" s="54">
        <v>20</v>
      </c>
      <c r="B24" s="47" t="s">
        <v>247</v>
      </c>
      <c r="C24" s="30" t="s">
        <v>73</v>
      </c>
      <c r="D24" s="30"/>
      <c r="E24" s="30"/>
      <c r="F24" s="30"/>
      <c r="G24" s="30"/>
      <c r="H24" s="30"/>
      <c r="I24" s="30"/>
      <c r="J24" s="30"/>
      <c r="K24" s="30"/>
      <c r="L24" s="30"/>
      <c r="M24" s="30"/>
      <c r="N24" s="30"/>
      <c r="O24" s="30"/>
      <c r="P24" s="30"/>
      <c r="Q24" s="30"/>
    </row>
    <row r="25" spans="1:17" s="9" customFormat="1" ht="32.25" thickBot="1">
      <c r="A25" s="54">
        <v>21</v>
      </c>
      <c r="B25" s="47" t="s">
        <v>248</v>
      </c>
      <c r="C25" s="30" t="s">
        <v>73</v>
      </c>
      <c r="D25" s="30"/>
      <c r="E25" s="30"/>
      <c r="F25" s="30"/>
      <c r="G25" s="30"/>
      <c r="H25" s="30"/>
      <c r="I25" s="30"/>
      <c r="J25" s="30"/>
      <c r="K25" s="30"/>
      <c r="L25" s="30"/>
      <c r="M25" s="30"/>
      <c r="N25" s="30"/>
      <c r="O25" s="30"/>
      <c r="P25" s="30"/>
      <c r="Q25" s="30"/>
    </row>
    <row r="26" spans="1:17" s="9" customFormat="1" ht="32.25" customHeight="1" thickBot="1">
      <c r="A26" s="54">
        <v>22</v>
      </c>
      <c r="B26" s="150" t="s">
        <v>124</v>
      </c>
      <c r="C26" s="151"/>
      <c r="D26" s="151"/>
      <c r="E26" s="151"/>
      <c r="F26" s="151"/>
      <c r="G26" s="151"/>
      <c r="H26" s="151"/>
      <c r="I26" s="151"/>
      <c r="J26" s="151"/>
      <c r="K26" s="151"/>
      <c r="L26" s="151"/>
      <c r="M26" s="151"/>
      <c r="N26" s="151"/>
      <c r="O26" s="151"/>
      <c r="P26" s="151"/>
      <c r="Q26" s="152"/>
    </row>
    <row r="27" spans="1:17" s="9" customFormat="1" ht="32.25" thickBot="1">
      <c r="A27" s="54">
        <v>23</v>
      </c>
      <c r="B27" s="22" t="s">
        <v>129</v>
      </c>
      <c r="C27" s="27" t="s">
        <v>73</v>
      </c>
      <c r="D27" s="27"/>
      <c r="E27" s="27"/>
      <c r="F27" s="27"/>
      <c r="G27" s="27"/>
      <c r="H27" s="27"/>
      <c r="I27" s="27"/>
      <c r="J27" s="27"/>
      <c r="K27" s="27"/>
      <c r="L27" s="27"/>
      <c r="M27" s="27"/>
      <c r="N27" s="27"/>
      <c r="O27" s="27"/>
      <c r="P27" s="27"/>
      <c r="Q27" s="27"/>
    </row>
    <row r="28" spans="1:17" s="9" customFormat="1" ht="63.75" thickBot="1">
      <c r="A28" s="54">
        <v>24</v>
      </c>
      <c r="B28" s="112" t="s">
        <v>271</v>
      </c>
      <c r="C28" s="27" t="s">
        <v>72</v>
      </c>
      <c r="D28" s="27"/>
      <c r="E28" s="27"/>
      <c r="F28" s="27"/>
      <c r="G28" s="27"/>
      <c r="H28" s="27"/>
      <c r="I28" s="27"/>
      <c r="J28" s="27"/>
      <c r="K28" s="27"/>
      <c r="L28" s="27"/>
      <c r="M28" s="27"/>
      <c r="N28" s="27"/>
      <c r="O28" s="27"/>
      <c r="P28" s="27"/>
      <c r="Q28" s="27"/>
    </row>
    <row r="29" spans="1:17" s="9" customFormat="1" ht="32.25" thickBot="1">
      <c r="A29" s="54">
        <v>25</v>
      </c>
      <c r="B29" s="35" t="s">
        <v>251</v>
      </c>
      <c r="C29" s="42" t="s">
        <v>246</v>
      </c>
      <c r="D29" s="27"/>
      <c r="E29" s="27"/>
      <c r="F29" s="27"/>
      <c r="G29" s="27"/>
      <c r="H29" s="27"/>
      <c r="I29" s="27"/>
      <c r="J29" s="27"/>
      <c r="K29" s="27"/>
      <c r="L29" s="27"/>
      <c r="M29" s="27"/>
      <c r="N29" s="27"/>
      <c r="O29" s="27"/>
      <c r="P29" s="27"/>
      <c r="Q29" s="27"/>
    </row>
    <row r="30" spans="1:17" s="9" customFormat="1" ht="63.75" thickBot="1">
      <c r="A30" s="54">
        <v>26</v>
      </c>
      <c r="B30" s="22" t="s">
        <v>263</v>
      </c>
      <c r="C30" s="42" t="s">
        <v>16</v>
      </c>
      <c r="D30" s="30"/>
      <c r="E30" s="30"/>
      <c r="F30" s="30"/>
      <c r="G30" s="30"/>
      <c r="H30" s="30"/>
      <c r="I30" s="30"/>
      <c r="J30" s="30"/>
      <c r="K30" s="30"/>
      <c r="L30" s="30"/>
      <c r="M30" s="30"/>
      <c r="N30" s="30"/>
      <c r="O30" s="30"/>
      <c r="P30" s="30"/>
      <c r="Q30" s="30"/>
    </row>
    <row r="31" spans="1:17" s="9" customFormat="1" ht="16.5" thickBot="1">
      <c r="A31" s="28">
        <v>27</v>
      </c>
      <c r="B31" s="217" t="s">
        <v>252</v>
      </c>
      <c r="C31" s="125"/>
      <c r="D31" s="125"/>
      <c r="E31" s="125"/>
      <c r="F31" s="125"/>
      <c r="G31" s="125"/>
      <c r="H31" s="125"/>
      <c r="I31" s="125"/>
      <c r="J31" s="125"/>
      <c r="K31" s="125"/>
      <c r="L31" s="125"/>
      <c r="M31" s="125"/>
      <c r="N31" s="125"/>
      <c r="O31" s="125"/>
      <c r="P31" s="125"/>
      <c r="Q31" s="117"/>
    </row>
    <row r="32" spans="1:17" s="9" customFormat="1" ht="32.25" thickBot="1">
      <c r="A32" s="54">
        <v>28</v>
      </c>
      <c r="B32" s="47" t="s">
        <v>279</v>
      </c>
      <c r="C32" s="30" t="s">
        <v>246</v>
      </c>
      <c r="D32" s="30">
        <v>3.311</v>
      </c>
      <c r="E32" s="30">
        <v>3.296</v>
      </c>
      <c r="F32" s="30">
        <v>3.178</v>
      </c>
      <c r="G32" s="30">
        <v>3.208</v>
      </c>
      <c r="H32" s="30">
        <v>3.19</v>
      </c>
      <c r="I32" s="30">
        <v>3.171</v>
      </c>
      <c r="J32" s="30">
        <v>3.165</v>
      </c>
      <c r="K32" s="30">
        <v>3.132</v>
      </c>
      <c r="L32" s="30">
        <v>3.067</v>
      </c>
      <c r="M32" s="30">
        <v>3.095</v>
      </c>
      <c r="N32" s="86" t="s">
        <v>316</v>
      </c>
      <c r="O32" s="86" t="s">
        <v>317</v>
      </c>
      <c r="P32" s="30">
        <v>3.066</v>
      </c>
      <c r="Q32" s="30">
        <v>3.067</v>
      </c>
    </row>
    <row r="33" spans="1:17" s="9" customFormat="1" ht="32.25" thickBot="1">
      <c r="A33" s="54">
        <v>29</v>
      </c>
      <c r="B33" s="47" t="s">
        <v>280</v>
      </c>
      <c r="C33" s="30" t="s">
        <v>246</v>
      </c>
      <c r="D33" s="30"/>
      <c r="E33" s="30"/>
      <c r="F33" s="30"/>
      <c r="G33" s="30"/>
      <c r="H33" s="30"/>
      <c r="I33" s="30"/>
      <c r="J33" s="30"/>
      <c r="K33" s="30"/>
      <c r="L33" s="30"/>
      <c r="M33" s="30"/>
      <c r="N33" s="30"/>
      <c r="O33" s="30"/>
      <c r="P33" s="30"/>
      <c r="Q33" s="30"/>
    </row>
    <row r="34" spans="1:17" s="9" customFormat="1" ht="63.75" thickBot="1">
      <c r="A34" s="54">
        <v>30</v>
      </c>
      <c r="B34" s="47" t="s">
        <v>264</v>
      </c>
      <c r="C34" s="30" t="s">
        <v>16</v>
      </c>
      <c r="D34" s="30"/>
      <c r="E34" s="30"/>
      <c r="F34" s="30"/>
      <c r="G34" s="30"/>
      <c r="H34" s="30"/>
      <c r="I34" s="30"/>
      <c r="J34" s="30"/>
      <c r="K34" s="30"/>
      <c r="L34" s="30"/>
      <c r="M34" s="30"/>
      <c r="N34" s="30"/>
      <c r="O34" s="30"/>
      <c r="P34" s="30"/>
      <c r="Q34" s="30"/>
    </row>
    <row r="35" spans="1:17" s="9" customFormat="1" ht="32.25" thickBot="1">
      <c r="A35" s="54">
        <v>31</v>
      </c>
      <c r="B35" s="47" t="s">
        <v>253</v>
      </c>
      <c r="C35" s="30" t="s">
        <v>73</v>
      </c>
      <c r="D35" s="30"/>
      <c r="E35" s="30"/>
      <c r="F35" s="30"/>
      <c r="G35" s="30"/>
      <c r="H35" s="30"/>
      <c r="I35" s="30"/>
      <c r="J35" s="30"/>
      <c r="K35" s="30"/>
      <c r="L35" s="30"/>
      <c r="M35" s="30"/>
      <c r="N35" s="30"/>
      <c r="O35" s="30"/>
      <c r="P35" s="30"/>
      <c r="Q35" s="30"/>
    </row>
    <row r="36" spans="1:17" s="9" customFormat="1" ht="63.75" thickBot="1">
      <c r="A36" s="54">
        <v>32</v>
      </c>
      <c r="B36" s="52" t="s">
        <v>265</v>
      </c>
      <c r="C36" s="30" t="s">
        <v>72</v>
      </c>
      <c r="D36" s="30"/>
      <c r="E36" s="30"/>
      <c r="F36" s="30"/>
      <c r="G36" s="30"/>
      <c r="H36" s="30"/>
      <c r="I36" s="30"/>
      <c r="J36" s="30"/>
      <c r="K36" s="30"/>
      <c r="L36" s="30"/>
      <c r="M36" s="30"/>
      <c r="N36" s="30"/>
      <c r="O36" s="30"/>
      <c r="P36" s="30"/>
      <c r="Q36" s="30"/>
    </row>
    <row r="37" spans="1:2" ht="15.75">
      <c r="A37" s="43"/>
      <c r="B37" s="63" t="s">
        <v>77</v>
      </c>
    </row>
    <row r="38" spans="1:17" ht="15.75" customHeight="1">
      <c r="A38" s="43"/>
      <c r="B38" s="187" t="s">
        <v>123</v>
      </c>
      <c r="C38" s="187"/>
      <c r="D38" s="187"/>
      <c r="E38" s="187"/>
      <c r="F38" s="187"/>
      <c r="G38" s="187"/>
      <c r="H38" s="187"/>
      <c r="I38" s="187"/>
      <c r="J38" s="187"/>
      <c r="K38" s="187"/>
      <c r="L38" s="187"/>
      <c r="M38" s="187"/>
      <c r="N38" s="187"/>
      <c r="O38" s="187"/>
      <c r="P38" s="187"/>
      <c r="Q38" s="187"/>
    </row>
    <row r="39" spans="1:17" ht="15.75" customHeight="1">
      <c r="A39" s="43"/>
      <c r="B39" s="215" t="s">
        <v>161</v>
      </c>
      <c r="C39" s="215"/>
      <c r="D39" s="215"/>
      <c r="E39" s="215"/>
      <c r="F39" s="215"/>
      <c r="G39" s="215"/>
      <c r="H39" s="215"/>
      <c r="I39" s="215"/>
      <c r="J39" s="215"/>
      <c r="K39" s="215"/>
      <c r="L39" s="215"/>
      <c r="M39" s="215"/>
      <c r="N39" s="215"/>
      <c r="O39" s="215"/>
      <c r="P39" s="215"/>
      <c r="Q39" s="215"/>
    </row>
    <row r="40" spans="2:17" s="20" customFormat="1" ht="30" customHeight="1">
      <c r="B40" s="210" t="s">
        <v>249</v>
      </c>
      <c r="C40" s="210"/>
      <c r="D40" s="210"/>
      <c r="E40" s="210"/>
      <c r="F40" s="210"/>
      <c r="G40" s="210"/>
      <c r="H40" s="210"/>
      <c r="I40" s="210"/>
      <c r="J40" s="210"/>
      <c r="K40" s="210"/>
      <c r="L40" s="210"/>
      <c r="M40" s="210"/>
      <c r="N40" s="210"/>
      <c r="O40" s="210"/>
      <c r="P40" s="210"/>
      <c r="Q40" s="210"/>
    </row>
    <row r="41" spans="2:17" s="20" customFormat="1" ht="15.75" customHeight="1">
      <c r="B41" s="210" t="s">
        <v>250</v>
      </c>
      <c r="C41" s="210"/>
      <c r="D41" s="210"/>
      <c r="E41" s="210"/>
      <c r="F41" s="210"/>
      <c r="G41" s="210"/>
      <c r="H41" s="210"/>
      <c r="I41" s="210"/>
      <c r="J41" s="210"/>
      <c r="K41" s="210"/>
      <c r="L41" s="210"/>
      <c r="M41" s="210"/>
      <c r="N41" s="210"/>
      <c r="O41" s="210"/>
      <c r="P41" s="210"/>
      <c r="Q41" s="210"/>
    </row>
    <row r="42" ht="15">
      <c r="B42" s="62" t="s">
        <v>162</v>
      </c>
    </row>
    <row r="43" spans="2:17" ht="15" customHeight="1">
      <c r="B43" s="218" t="s">
        <v>296</v>
      </c>
      <c r="C43" s="218"/>
      <c r="D43" s="218"/>
      <c r="E43" s="218"/>
      <c r="F43" s="218"/>
      <c r="G43" s="218"/>
      <c r="H43" s="218"/>
      <c r="I43" s="218"/>
      <c r="J43" s="218"/>
      <c r="K43" s="218"/>
      <c r="L43" s="218"/>
      <c r="M43" s="218"/>
      <c r="N43" s="218"/>
      <c r="O43" s="218"/>
      <c r="P43" s="218"/>
      <c r="Q43" s="218"/>
    </row>
    <row r="44" spans="2:17" ht="15" customHeight="1">
      <c r="B44" s="218" t="s">
        <v>297</v>
      </c>
      <c r="C44" s="218"/>
      <c r="D44" s="218"/>
      <c r="E44" s="218"/>
      <c r="F44" s="218"/>
      <c r="G44" s="218"/>
      <c r="H44" s="218"/>
      <c r="I44" s="218"/>
      <c r="J44" s="218"/>
      <c r="K44" s="218"/>
      <c r="L44" s="218"/>
      <c r="M44" s="218"/>
      <c r="N44" s="218"/>
      <c r="O44" s="218"/>
      <c r="P44" s="218"/>
      <c r="Q44" s="218"/>
    </row>
    <row r="45" spans="2:17" ht="15" customHeight="1">
      <c r="B45" s="216" t="s">
        <v>147</v>
      </c>
      <c r="C45" s="218"/>
      <c r="D45" s="218"/>
      <c r="E45" s="218"/>
      <c r="F45" s="218"/>
      <c r="G45" s="218"/>
      <c r="H45" s="218"/>
      <c r="I45" s="218"/>
      <c r="J45" s="218"/>
      <c r="K45" s="218"/>
      <c r="L45" s="218"/>
      <c r="M45" s="218"/>
      <c r="N45" s="218"/>
      <c r="O45" s="218"/>
      <c r="P45" s="218"/>
      <c r="Q45" s="218"/>
    </row>
    <row r="46" spans="2:17" ht="33" customHeight="1">
      <c r="B46" s="216" t="s">
        <v>277</v>
      </c>
      <c r="C46" s="216"/>
      <c r="D46" s="216"/>
      <c r="E46" s="216"/>
      <c r="F46" s="216"/>
      <c r="G46" s="216"/>
      <c r="H46" s="216"/>
      <c r="I46" s="216"/>
      <c r="J46" s="216"/>
      <c r="K46" s="216"/>
      <c r="L46" s="216"/>
      <c r="M46" s="216"/>
      <c r="N46" s="216"/>
      <c r="O46" s="216"/>
      <c r="P46" s="216"/>
      <c r="Q46" s="216"/>
    </row>
    <row r="48" ht="15">
      <c r="B48" s="94" t="s">
        <v>332</v>
      </c>
    </row>
    <row r="49" ht="15">
      <c r="B49" s="2" t="s">
        <v>333</v>
      </c>
    </row>
    <row r="83" ht="15">
      <c r="B83" s="13"/>
    </row>
    <row r="84" ht="15">
      <c r="B84" s="13"/>
    </row>
    <row r="85" ht="15">
      <c r="B85" s="13"/>
    </row>
    <row r="86" ht="15">
      <c r="B86" s="13"/>
    </row>
    <row r="87" ht="15">
      <c r="B87" s="13"/>
    </row>
  </sheetData>
  <sheetProtection/>
  <mergeCells count="12">
    <mergeCell ref="B46:Q46"/>
    <mergeCell ref="B31:Q31"/>
    <mergeCell ref="B43:Q43"/>
    <mergeCell ref="B44:Q44"/>
    <mergeCell ref="B45:Q45"/>
    <mergeCell ref="B40:Q40"/>
    <mergeCell ref="B41:Q41"/>
    <mergeCell ref="B1:Q1"/>
    <mergeCell ref="B39:Q39"/>
    <mergeCell ref="B26:Q26"/>
    <mergeCell ref="B4:Q4"/>
    <mergeCell ref="B38:Q38"/>
  </mergeCells>
  <printOptions/>
  <pageMargins left="0.7086614173228347" right="0.7086614173228347" top="0.33" bottom="0.28" header="0.31496062992125984" footer="0.31496062992125984"/>
  <pageSetup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Milijana Ćeranić</cp:lastModifiedBy>
  <cp:lastPrinted>2012-06-22T12:06:35Z</cp:lastPrinted>
  <dcterms:created xsi:type="dcterms:W3CDTF">2011-05-01T09:55:58Z</dcterms:created>
  <dcterms:modified xsi:type="dcterms:W3CDTF">2012-06-28T10:09:57Z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