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11520" activeTab="0"/>
  </bookViews>
  <sheets>
    <sheet name="cover" sheetId="1" r:id="rId1"/>
    <sheet name="6ind" sheetId="2" r:id="rId2"/>
    <sheet name="t1" sheetId="3" r:id="rId3"/>
    <sheet name="t2" sheetId="4" r:id="rId4"/>
    <sheet name="t3" sheetId="5" r:id="rId5"/>
    <sheet name="t4" sheetId="6" r:id="rId6"/>
    <sheet name="t5" sheetId="7" r:id="rId7"/>
    <sheet name="t6" sheetId="8" r:id="rId8"/>
  </sheets>
  <definedNames>
    <definedName name="_ftn1" localSheetId="0">'cover'!$A$20</definedName>
    <definedName name="_ftnref1" localSheetId="0">'cover'!$A$19</definedName>
  </definedNames>
  <calcPr fullCalcOnLoad="1"/>
</workbook>
</file>

<file path=xl/sharedStrings.xml><?xml version="1.0" encoding="utf-8"?>
<sst xmlns="http://schemas.openxmlformats.org/spreadsheetml/2006/main" count="513" uniqueCount="334">
  <si>
    <t xml:space="preserve">Контроль качества данных осуществляется Госкомитетом по водному хозяйству РА и Муниципалитетами. </t>
  </si>
  <si>
    <t xml:space="preserve">За подготовку данных ответственной организацией является Минсельхоз РА и Госкомитет по кадастру недвижимости РА.
Межведомственное сотрудничество - на основе соответствующего законодательства и нормативных актов. </t>
  </si>
  <si>
    <t xml:space="preserve">За подготовку данных ответственной организацией является Минсельхоз РА и Муниципалитеты.
Учет ввоза возожен на таможенную службу РА.
Межведомственное сотрудничество - на основе соответствующего законодательства и нормативных актов. </t>
  </si>
  <si>
    <t xml:space="preserve">Контроль качества данных осуществляются Минсельхозом РА, Госкомитетом по кадастру недвижимости РА и Муниципалитетами. </t>
  </si>
  <si>
    <t xml:space="preserve">Контроль качества данных осуществляются Минсельхозом РА, Муниципалитетами и
таможенной службой РА. </t>
  </si>
  <si>
    <t>из них земли, занятые  горнодобывающими предприятиями</t>
  </si>
  <si>
    <t>из них земли, отведенные под техническую инфраструктуру</t>
  </si>
  <si>
    <t xml:space="preserve">из них земли, отведенные под транспортную инфраструктуру </t>
  </si>
  <si>
    <t>из них земли мест отдыха и развлечений</t>
  </si>
  <si>
    <t>из них земли коммерческих, финансовых и коммунальных организаций</t>
  </si>
  <si>
    <t>из них земли, занятые под селитебные территории</t>
  </si>
  <si>
    <r>
      <t>1000 т  N и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</si>
  <si>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1000 т 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</si>
  <si>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>1000 т  N и K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</si>
  <si>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 xml:space="preserve">Доля </t>
    </r>
    <r>
      <rPr>
        <sz val="12"/>
        <rFont val="Calibri"/>
        <family val="2"/>
      </rPr>
      <t>площадей, об</t>
    </r>
    <r>
      <rPr>
        <sz val="12"/>
        <color indexed="8"/>
        <rFont val="Calibri"/>
        <family val="2"/>
      </rPr>
      <t xml:space="preserve">работанных органическими удобрениями в общей площади сельскохозяйственных земель                                                 </t>
    </r>
    <r>
      <rPr>
        <sz val="12"/>
        <color indexed="10"/>
        <rFont val="Calibri"/>
        <family val="2"/>
      </rPr>
      <t>100 х строка 25 / строка 1</t>
    </r>
  </si>
  <si>
    <r>
      <t xml:space="preserve">из </t>
    </r>
    <r>
      <rPr>
        <sz val="12"/>
        <rFont val="Calibri"/>
        <family val="2"/>
      </rPr>
      <t>них</t>
    </r>
    <r>
      <rPr>
        <sz val="12"/>
        <color indexed="8"/>
        <rFont val="Calibri"/>
        <family val="2"/>
      </rPr>
      <t xml:space="preserve"> площади обработанные удобрениями</t>
    </r>
  </si>
  <si>
    <r>
      <t xml:space="preserve">Минеральные удобрения включают следующие категории удобрений: </t>
    </r>
    <r>
      <rPr>
        <sz val="12"/>
        <color indexed="12"/>
        <rFont val="Calibri"/>
        <family val="2"/>
      </rPr>
      <t>т</t>
    </r>
    <r>
      <rPr>
        <sz val="12"/>
        <color indexed="8"/>
        <rFont val="Calibri"/>
        <family val="2"/>
      </rPr>
      <t>ри вида удобрений: азотные (N), фосфатные (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>)</t>
    </r>
    <r>
      <rPr>
        <sz val="12"/>
        <color indexed="8"/>
        <rFont val="Calibri"/>
        <family val="2"/>
      </rPr>
      <t xml:space="preserve">, калийные </t>
    </r>
    <r>
      <rPr>
        <sz val="12"/>
        <rFont val="Calibri"/>
        <family val="2"/>
      </rPr>
      <t>(К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0)</t>
    </r>
    <r>
      <rPr>
        <sz val="12"/>
        <color indexed="8"/>
        <rFont val="Calibri"/>
        <family val="2"/>
      </rPr>
      <t xml:space="preserve"> и комплексные удобрения: NP  (азотные и фосфатные), PK (фосфатные и калийные), NK (азотные и калийные) и NPK (азотные, фосфатные и калийные).</t>
    </r>
  </si>
  <si>
    <t xml:space="preserve">Пожалуйста.используйте приведенную выше формулу для расчета потребления, 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</si>
  <si>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II.23, см.: www.unece.org/env/documents/2007/ece/ece.belgrade.conf.2007.inf.6.r.pdf </t>
    </r>
  </si>
  <si>
    <t>%</t>
  </si>
  <si>
    <t>http://unfccc.int/national_reports/annex_i_natcom/submitted_natcom/items/4903.php</t>
  </si>
  <si>
    <t xml:space="preserve">http://unfccc.int/national_reports/non-annex_i_natcom/items/2979.php   </t>
  </si>
  <si>
    <t>http://www.ipcc-nggip.iges.or.jp/public/2006gl/index.html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</si>
  <si>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</si>
  <si>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</si>
  <si>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</si>
  <si>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</si>
  <si>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</si>
  <si>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При заполнении нижеуказанных таблиц за помощью, пожалуйста, обращайтесь к г-ну Владиславу Бизеку по эл. почте: vladislav.bizek@gmail.com.</t>
  </si>
  <si>
    <t>Пятая сессия</t>
  </si>
  <si>
    <t>4-6 июля 2012 года, Женева</t>
  </si>
  <si>
    <t>ОЦЕНКА СЛЕДУЮЩИХ ШЕСТИ ПОКАЗАТЕЛЕЙ ИЗ РУКОВОДСТВА ПО ПРИМЕНЕНИЮ ЭКОЛОГИЧЕСКИХ ПОКАЗАТЕЛЕЙ ЕЭК ООН</t>
  </si>
  <si>
    <t>Показатель</t>
  </si>
  <si>
    <t>B. Обеспечение качества данных и процедуры контроля при подготовке показателя</t>
  </si>
  <si>
    <t>Вопрос A.</t>
  </si>
  <si>
    <t>Вопрос  B.</t>
  </si>
  <si>
    <t>Вопрос  C.</t>
  </si>
  <si>
    <t>Вопрос D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</si>
  <si>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</si>
  <si>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</si>
  <si>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Обеспечение качества данных и процедуры контроля при подготовке показателя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</si>
  <si>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</si>
  <si>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Публикация показателя в статистических сборниках и докладах о состоянии окружающей среды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</si>
  <si>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 </t>
  </si>
  <si>
    <t>Описание показателей доступно он-лайн: www.unece.org/env/documents/2007/ece/ece.belgrade.conf.2007.inf.6.r.pdf</t>
  </si>
  <si>
    <t>Единица</t>
  </si>
  <si>
    <t>Использование индикатора и / или связанных с ними данных на национальном уровне и основные держатели информации</t>
  </si>
  <si>
    <t>Выбросы загрязняющих веществ в атмосферный воздух</t>
  </si>
  <si>
    <r>
      <t xml:space="preserve"> Временные ряды данных по показателям за период 1990-2011 гг., Таблица1. Выбросы загрязняющих веществ в атмосферный воздух.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 (название страны)</t>
    </r>
  </si>
  <si>
    <t>Выбросы парниковых газов</t>
  </si>
  <si>
    <t>Бытовое водопотребление на душу населения</t>
  </si>
  <si>
    <t>Потери воды</t>
  </si>
  <si>
    <t>Изъятие земель</t>
  </si>
  <si>
    <t>Потребление удобрений</t>
  </si>
  <si>
    <t>Оксиды азота</t>
  </si>
  <si>
    <t>1000 т / год</t>
  </si>
  <si>
    <t>т/год</t>
  </si>
  <si>
    <t>кг/год</t>
  </si>
  <si>
    <t>г/год</t>
  </si>
  <si>
    <t>НМЛОС</t>
  </si>
  <si>
    <t>Аммиак</t>
  </si>
  <si>
    <t>ТЧ10</t>
  </si>
  <si>
    <t>ТЧ2.5</t>
  </si>
  <si>
    <t>Углеводороды</t>
  </si>
  <si>
    <t>ПАУ</t>
  </si>
  <si>
    <t>ПХДД/Ф</t>
  </si>
  <si>
    <t>ПХБ</t>
  </si>
  <si>
    <t>Кадмий</t>
  </si>
  <si>
    <t>Свинец</t>
  </si>
  <si>
    <t>Население</t>
  </si>
  <si>
    <t>кг / чел</t>
  </si>
  <si>
    <t>Площадь страны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</si>
  <si>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</si>
  <si>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>Глоссарий</t>
  </si>
  <si>
    <t>ППС: паритет покупательной способности</t>
  </si>
  <si>
    <t>ПАУ: полициклические ароматические углеводороды</t>
  </si>
  <si>
    <t>ПХБ: полихлорированные бифенилы</t>
  </si>
  <si>
    <t>Млн. т / год</t>
  </si>
  <si>
    <t>Диоксид углерода</t>
  </si>
  <si>
    <t>ГФУ (указать в примечании)</t>
  </si>
  <si>
    <t>ПФУ (указать в примечании)</t>
  </si>
  <si>
    <t>Промышленные процессы и использование продуктов</t>
  </si>
  <si>
    <t>Сельское хозяйство</t>
  </si>
  <si>
    <t>Отходы</t>
  </si>
  <si>
    <t>Население страны</t>
  </si>
  <si>
    <t>т СО2-экв / душу населения</t>
  </si>
  <si>
    <t>Формула для расчета совокупных выбросов:</t>
  </si>
  <si>
    <t>млн. кубометров</t>
  </si>
  <si>
    <t>кубометров в год</t>
  </si>
  <si>
    <t>Расчетное потребление воды на душу населения</t>
  </si>
  <si>
    <t>Общее потребление воды (коммунальное водоснабжение и самообеспечение)</t>
  </si>
  <si>
    <t>Общая численность населения</t>
  </si>
  <si>
    <t>Вода доставленная конечным пользователям</t>
  </si>
  <si>
    <t>Забранная вода</t>
  </si>
  <si>
    <t>Потребление фосфатных удобрений</t>
  </si>
  <si>
    <t>Потребление калийных удобрений</t>
  </si>
  <si>
    <t>Потребление NP удобрений</t>
  </si>
  <si>
    <t>Потребление PK удобрений</t>
  </si>
  <si>
    <t>Потребление  NK удобрений</t>
  </si>
  <si>
    <t>Потребление NPK удобрений</t>
  </si>
  <si>
    <t>1000 т</t>
  </si>
  <si>
    <t>кг / га</t>
  </si>
  <si>
    <t>Абсолютные значения выбросов основных загрязняющих веществ</t>
  </si>
  <si>
    <t>Ртуть</t>
  </si>
  <si>
    <t>Выбросы основных загрязняющих веществ на душу населения</t>
  </si>
  <si>
    <t>Выбросы основных загрязняющих веществ на единицу площади</t>
  </si>
  <si>
    <r>
      <t>т/км</t>
    </r>
    <r>
      <rPr>
        <vertAlign val="superscript"/>
        <sz val="12"/>
        <color indexed="8"/>
        <rFont val="Calibri"/>
        <family val="2"/>
      </rPr>
      <t>2</t>
    </r>
  </si>
  <si>
    <t>т/км2</t>
  </si>
  <si>
    <t xml:space="preserve">кг/1000 долларов </t>
  </si>
  <si>
    <t>кг/1000 долларов</t>
  </si>
  <si>
    <t>ВВП в постоянных ценах 2005 года (ППС)</t>
  </si>
  <si>
    <t>Значения ВВП по ППС в ценах 2005 года в Международных долларах можно найти на http://data.worldbank.org/indicator/NY.GDP.MKTP.PP.KD</t>
  </si>
  <si>
    <t>Абсолютные значения выбросов</t>
  </si>
  <si>
    <t xml:space="preserve">                                                                                                                                                   Совокупные выбросы по секторам (в эквиваленте СО2)</t>
  </si>
  <si>
    <t>1000 км2</t>
  </si>
  <si>
    <t>В случае, если данные о F-газах отсутствуют, используется упрощенная формула:</t>
  </si>
  <si>
    <t>Сельскохозяйственная земля = пашня + земля под многолетними культурами.</t>
  </si>
  <si>
    <t>Потребление органических удобрений</t>
  </si>
  <si>
    <t>Потребление минеральных  удобрений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</si>
  <si>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</si>
  <si>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</si>
  <si>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Диоксид серы</t>
  </si>
  <si>
    <t>Оксид углерода</t>
  </si>
  <si>
    <t>Миллионы человек</t>
  </si>
  <si>
    <t>Энергетика (всего)</t>
  </si>
  <si>
    <t>из  них стационарные источники</t>
  </si>
  <si>
    <t>из  них мобильные источники</t>
  </si>
  <si>
    <t xml:space="preserve">ПГП  для частных F-газов можно найти на сайте   http://unfccc.int/ghg_data/items/3825.php  </t>
  </si>
  <si>
    <t>Подробную информацию о выбросах парниковых газов можно найти в Национальных сообщениях Беларуси, России и Украины на сайте</t>
  </si>
  <si>
    <t>Подробную информацию о выбросах парниковых газов других стран можно найти в Национальных сообщениях   на сайте</t>
  </si>
  <si>
    <t>Самообеспечение: Вода, потребляемая непосредственно домашними хозяйствами для собственного потребления</t>
  </si>
  <si>
    <t>миллионы челоиек</t>
  </si>
  <si>
    <t>Площадь сельскохозяйственных земель</t>
  </si>
  <si>
    <t>Выбросы основных загрязняющих веществ на единицу ВВП</t>
  </si>
  <si>
    <t xml:space="preserve">Потребление азотных удобрений </t>
  </si>
  <si>
    <t>млн. га</t>
  </si>
  <si>
    <t>Потребление NPK удобрений Строка 14 / строка 1</t>
  </si>
  <si>
    <t>Удельные выбросы (минус ЗИЗЛХ)</t>
  </si>
  <si>
    <t>миллиард международных долларов</t>
  </si>
  <si>
    <t xml:space="preserve">Миллиард международных долларов </t>
  </si>
  <si>
    <t>D. Использование индикатора и / или связанных с ними данных на национальном уровне и основные держатели информации</t>
  </si>
  <si>
    <t>Другие загрязняющие вещества  (указать)</t>
  </si>
  <si>
    <t>Примечания</t>
  </si>
  <si>
    <t>Дополнительная информация</t>
  </si>
  <si>
    <t>ЕМЕП / ЕАОС Справочник по инвентаризации выбросов загрязняющих веществ в атмосферу  2009 года, ЕАОС Технический отчет 9/2009, см. http://www.eea.europa.eu/publications/emep-eea-emission-inventory-guidebook-2009</t>
  </si>
  <si>
    <t>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14/CP.11 в</t>
  </si>
  <si>
    <t>Версия на русском языке: http://unfccc.int/resource/docs/2006/sbsta/rus/09r.pdf</t>
  </si>
  <si>
    <t>Потребление = производство + импорт - экспорт - не использованые удобрения</t>
  </si>
  <si>
    <t>Если национальные кадастры выбросов доступны для других загрязняющих веществ, пожалуйста добавьте данные о них в строки в разделе "Абсолютные значения выбросов других загрязняющих веществ".</t>
  </si>
  <si>
    <t>Если ваша страна приняла целевые показатели по сокращению выбросов ПГ в рамках Киотского протокола и/или на национальном уровне, пожалуйста представьте эту информацию в примечании, .</t>
  </si>
  <si>
    <t>Значения ВВП по ППС в ценах 2005 года в международных долларах можно найти на http://data.worldbank.org/indicator/NY.GDP.MKTP.PP.KD</t>
  </si>
  <si>
    <r>
      <t xml:space="preserve">из  них стационарные источники                    </t>
    </r>
    <r>
      <rPr>
        <sz val="12"/>
        <color indexed="10"/>
        <rFont val="Calibri"/>
        <family val="2"/>
      </rPr>
      <t>100 x cтрока 2 / строка 1</t>
    </r>
  </si>
  <si>
    <r>
      <t xml:space="preserve">из  них мобильные источники                            </t>
    </r>
    <r>
      <rPr>
        <sz val="12"/>
        <color indexed="10"/>
        <rFont val="Calibri"/>
        <family val="2"/>
      </rPr>
      <t>100 x cтрока 4 / строка 1</t>
    </r>
  </si>
  <si>
    <r>
      <t xml:space="preserve">из  них стационарные источники                  </t>
    </r>
    <r>
      <rPr>
        <sz val="12"/>
        <color indexed="10"/>
        <rFont val="Calibri"/>
        <family val="2"/>
      </rPr>
      <t>100 x cтрока 7 / строка 6</t>
    </r>
  </si>
  <si>
    <r>
      <t xml:space="preserve">из  них мобильные источники                             </t>
    </r>
    <r>
      <rPr>
        <sz val="12"/>
        <color indexed="10"/>
        <rFont val="Calibri"/>
        <family val="2"/>
      </rPr>
      <t>100 x cтрока 9 / строка 6</t>
    </r>
  </si>
  <si>
    <r>
      <t xml:space="preserve">из  них стационарные источники                          </t>
    </r>
    <r>
      <rPr>
        <sz val="12"/>
        <color indexed="10"/>
        <rFont val="Calibri"/>
        <family val="2"/>
      </rPr>
      <t>100 x cтрока 12 / строка 11</t>
    </r>
  </si>
  <si>
    <r>
      <t xml:space="preserve">из  них мобильные источники                               </t>
    </r>
    <r>
      <rPr>
        <sz val="12"/>
        <color indexed="10"/>
        <rFont val="Calibri"/>
        <family val="2"/>
      </rPr>
      <t>100 x cтрока 14 / строка 11</t>
    </r>
  </si>
  <si>
    <r>
      <t xml:space="preserve">из  них стационарные источники                             </t>
    </r>
    <r>
      <rPr>
        <sz val="12"/>
        <color indexed="10"/>
        <rFont val="Calibri"/>
        <family val="2"/>
      </rPr>
      <t>100 x cтрока 17 / строка 16</t>
    </r>
  </si>
  <si>
    <r>
      <t xml:space="preserve">из  них мобильные источники                                      </t>
    </r>
    <r>
      <rPr>
        <sz val="12"/>
        <color indexed="10"/>
        <rFont val="Calibri"/>
        <family val="2"/>
      </rPr>
      <t>100 x cтрока 19 / строка 16</t>
    </r>
  </si>
  <si>
    <r>
      <t xml:space="preserve">из  них стационарные источники                   </t>
    </r>
    <r>
      <rPr>
        <sz val="12"/>
        <color indexed="10"/>
        <rFont val="Calibri"/>
        <family val="2"/>
      </rPr>
      <t>100 x cтрока 22 / строка 21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</si>
  <si>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24 / строка 21</t>
    </r>
  </si>
  <si>
    <r>
      <t xml:space="preserve">из  них стационарные источники                                          </t>
    </r>
    <r>
      <rPr>
        <sz val="12"/>
        <color indexed="10"/>
        <rFont val="Calibri"/>
        <family val="2"/>
      </rPr>
      <t>100 x cтрока 27 / строка 26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</si>
  <si>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29 / строка 26</t>
    </r>
  </si>
  <si>
    <r>
      <t xml:space="preserve">из  них стационарные источники                                  </t>
    </r>
    <r>
      <rPr>
        <sz val="12"/>
        <color indexed="10"/>
        <rFont val="Calibri"/>
        <family val="2"/>
      </rPr>
      <t>100 x cтрока 32 / строка 31</t>
    </r>
  </si>
  <si>
    <r>
      <t xml:space="preserve">из  них мобильные источники                                        </t>
    </r>
    <r>
      <rPr>
        <sz val="12"/>
        <color indexed="10"/>
        <rFont val="Calibri"/>
        <family val="2"/>
      </rPr>
      <t>100 x cтрока 34 / строка 31</t>
    </r>
  </si>
  <si>
    <r>
      <t xml:space="preserve">из  них стационарные источники                              </t>
    </r>
    <r>
      <rPr>
        <sz val="12"/>
        <color indexed="10"/>
        <rFont val="Calibri"/>
        <family val="2"/>
      </rPr>
      <t>100 x cтрока 37 / строка 36</t>
    </r>
  </si>
  <si>
    <r>
      <t xml:space="preserve">из  них мобильные источники                              </t>
    </r>
    <r>
      <rPr>
        <sz val="12"/>
        <color indexed="10"/>
        <rFont val="Calibri"/>
        <family val="2"/>
      </rPr>
      <t xml:space="preserve">     100 x cтрока 39 / строка 36</t>
    </r>
  </si>
  <si>
    <r>
      <t xml:space="preserve">из  них стационарные источники                     </t>
    </r>
    <r>
      <rPr>
        <sz val="12"/>
        <color indexed="10"/>
        <rFont val="Calibri"/>
        <family val="2"/>
      </rPr>
      <t>100 x cтрока 42 / строка 41</t>
    </r>
  </si>
  <si>
    <r>
      <t xml:space="preserve">из  них мобильные источники                           </t>
    </r>
    <r>
      <rPr>
        <sz val="12"/>
        <color indexed="10"/>
        <rFont val="Calibri"/>
        <family val="2"/>
      </rPr>
      <t>100 x cтрока 44 / строка 41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</si>
  <si>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            Cтрока 1 / строка 57</t>
    </r>
  </si>
  <si>
    <r>
      <t xml:space="preserve">Оксиды азота                                                                         </t>
    </r>
    <r>
      <rPr>
        <sz val="12"/>
        <color indexed="10"/>
        <rFont val="Calibri"/>
        <family val="2"/>
      </rPr>
      <t>Cтрока 6 / строка 57</t>
    </r>
  </si>
  <si>
    <r>
      <t xml:space="preserve">НМЛОС                                                                               </t>
    </r>
    <r>
      <rPr>
        <sz val="12"/>
        <color indexed="10"/>
        <rFont val="Calibri"/>
        <family val="2"/>
      </rPr>
      <t>Cтрока 11 / строка 57</t>
    </r>
  </si>
  <si>
    <r>
      <t xml:space="preserve">Аммиак                                                                         </t>
    </r>
    <r>
      <rPr>
        <sz val="12"/>
        <color indexed="10"/>
        <rFont val="Calibri"/>
        <family val="2"/>
      </rPr>
      <t>Cтрока 16 / строка 57</t>
    </r>
  </si>
  <si>
    <r>
      <t xml:space="preserve">Оксид углерода                                                      </t>
    </r>
    <r>
      <rPr>
        <sz val="12"/>
        <color indexed="10"/>
        <rFont val="Calibri"/>
        <family val="2"/>
      </rPr>
      <t>Cтрока 21 / строка 57</t>
    </r>
  </si>
  <si>
    <r>
      <t xml:space="preserve">Углеводороды                                                             </t>
    </r>
    <r>
      <rPr>
        <sz val="12"/>
        <color indexed="10"/>
        <rFont val="Calibri"/>
        <family val="2"/>
      </rPr>
      <t xml:space="preserve"> Cтрока 26 / строка 57</t>
    </r>
  </si>
  <si>
    <r>
      <t xml:space="preserve">ТЧ10                                                                    </t>
    </r>
    <r>
      <rPr>
        <sz val="12"/>
        <color indexed="10"/>
        <rFont val="Calibri"/>
        <family val="2"/>
      </rPr>
      <t>Cтрока 36 / строка 57</t>
    </r>
  </si>
  <si>
    <r>
      <t xml:space="preserve">ТЧ2.5                                                                                </t>
    </r>
    <r>
      <rPr>
        <sz val="12"/>
        <color indexed="10"/>
        <rFont val="Calibri"/>
        <family val="2"/>
      </rPr>
      <t>Cтрока 41 / строка 57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</si>
  <si>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Cтрока 1 / строка 68</t>
    </r>
  </si>
  <si>
    <r>
      <t xml:space="preserve">Оксиды азота                                                            </t>
    </r>
    <r>
      <rPr>
        <sz val="12"/>
        <color indexed="10"/>
        <rFont val="Calibri"/>
        <family val="2"/>
      </rPr>
      <t>Cтрока 6 / строка 68</t>
    </r>
  </si>
  <si>
    <r>
      <t xml:space="preserve">НМЛОС                                                                            </t>
    </r>
    <r>
      <rPr>
        <sz val="12"/>
        <color indexed="10"/>
        <rFont val="Calibri"/>
        <family val="2"/>
      </rPr>
      <t>Cтрока 11 / строка 68</t>
    </r>
  </si>
  <si>
    <r>
      <t xml:space="preserve">Аммиак                                                                </t>
    </r>
    <r>
      <rPr>
        <sz val="12"/>
        <color indexed="10"/>
        <rFont val="Calibri"/>
        <family val="2"/>
      </rPr>
      <t>Cтрока 16 / строка 68</t>
    </r>
  </si>
  <si>
    <r>
      <t xml:space="preserve">Оксид углерода                                                               </t>
    </r>
    <r>
      <rPr>
        <sz val="12"/>
        <color indexed="10"/>
        <rFont val="Calibri"/>
        <family val="2"/>
      </rPr>
      <t>Cтрока 21 / строка 68</t>
    </r>
  </si>
  <si>
    <r>
      <t>Углеводороды</t>
    </r>
    <r>
      <rPr>
        <sz val="12"/>
        <color indexed="10"/>
        <rFont val="Calibri"/>
        <family val="2"/>
      </rPr>
      <t xml:space="preserve">                                                           Cтрока 26 / строка 68</t>
    </r>
  </si>
  <si>
    <r>
      <t xml:space="preserve">ТЧ10                                                                         </t>
    </r>
    <r>
      <rPr>
        <sz val="12"/>
        <color indexed="10"/>
        <rFont val="Calibri"/>
        <family val="2"/>
      </rPr>
      <t>Cтрока 36 / строка 68</t>
    </r>
  </si>
  <si>
    <r>
      <t xml:space="preserve">ТЧ2.5                                                                   </t>
    </r>
    <r>
      <rPr>
        <sz val="12"/>
        <color indexed="10"/>
        <rFont val="Calibri"/>
        <family val="2"/>
      </rPr>
      <t>Cтрока 41 / строка 68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</si>
  <si>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Cтрока 1 / строка 79</t>
    </r>
  </si>
  <si>
    <r>
      <t xml:space="preserve">Оксиды азота                                                        </t>
    </r>
    <r>
      <rPr>
        <sz val="12"/>
        <color indexed="10"/>
        <rFont val="Calibri"/>
        <family val="2"/>
      </rPr>
      <t>Cтрока 6 / строка 79</t>
    </r>
  </si>
  <si>
    <r>
      <t xml:space="preserve">НМЛОС                                                          </t>
    </r>
    <r>
      <rPr>
        <sz val="12"/>
        <color indexed="10"/>
        <rFont val="Calibri"/>
        <family val="2"/>
      </rPr>
      <t>Cтрока 11 / строка 79</t>
    </r>
  </si>
  <si>
    <r>
      <t xml:space="preserve">Аммиак                                                         </t>
    </r>
    <r>
      <rPr>
        <sz val="12"/>
        <color indexed="10"/>
        <rFont val="Calibri"/>
        <family val="2"/>
      </rPr>
      <t>Cтрока 16 / строка 79</t>
    </r>
  </si>
  <si>
    <r>
      <t xml:space="preserve">Оксид углерода                                                     </t>
    </r>
    <r>
      <rPr>
        <sz val="12"/>
        <color indexed="10"/>
        <rFont val="Calibri"/>
        <family val="2"/>
      </rPr>
      <t>Cтрока 21 / строка 79</t>
    </r>
  </si>
  <si>
    <r>
      <t xml:space="preserve">Углеводороды                                                  </t>
    </r>
    <r>
      <rPr>
        <sz val="12"/>
        <color indexed="10"/>
        <rFont val="Calibri"/>
        <family val="2"/>
      </rPr>
      <t xml:space="preserve"> Cтрока 26 / строка 79</t>
    </r>
  </si>
  <si>
    <r>
      <t xml:space="preserve">ТЧ10                                                                          </t>
    </r>
    <r>
      <rPr>
        <sz val="12"/>
        <color indexed="10"/>
        <rFont val="Calibri"/>
        <family val="2"/>
      </rPr>
      <t>Cтрока 36 / строка 79</t>
    </r>
  </si>
  <si>
    <r>
      <t xml:space="preserve">ТЧ2.5                                                                 </t>
    </r>
    <r>
      <rPr>
        <sz val="12"/>
        <color indexed="10"/>
        <rFont val="Calibri"/>
        <family val="2"/>
      </rPr>
      <t>Cтрока 41 / строка 79</t>
    </r>
  </si>
  <si>
    <t>Руководящие принципы представления данных о выбросах в рамках Конвенции о трансграничном загрязнении воздуха (ECE/EB.AIR/97). Версия января 2009 года. Смотрите http://www.ceip.at/fileadmin/inhalte/emep/reporting_2009/Rep_Guidelines_ECE_EB_AIR_97_e.pdf</t>
  </si>
  <si>
    <t xml:space="preserve">Использование растворителей и других продуктов </t>
  </si>
  <si>
    <t>Землепользование и лесное хозяйство</t>
  </si>
  <si>
    <r>
      <t xml:space="preserve">Совокупные выбросы парниковых газов на душу населения                                      </t>
    </r>
    <r>
      <rPr>
        <b/>
        <sz val="12"/>
        <color indexed="10"/>
        <rFont val="Calibri"/>
        <family val="2"/>
      </rPr>
      <t>Строка 9 / строка 21</t>
    </r>
  </si>
  <si>
    <t xml:space="preserve">Потребление воды в коммунальной сфере в стране </t>
  </si>
  <si>
    <r>
      <t xml:space="preserve">Потребление воды  в коммунальной сфере в стране - cамообеспечение </t>
    </r>
    <r>
      <rPr>
        <sz val="12"/>
        <color indexed="10"/>
        <rFont val="Calibri"/>
        <family val="2"/>
      </rPr>
      <t>Строка 5 х строка 6</t>
    </r>
  </si>
  <si>
    <r>
      <rPr>
        <b/>
        <sz val="12"/>
        <color indexed="8"/>
        <rFont val="Calibri"/>
        <family val="2"/>
      </rPr>
      <t xml:space="preserve">Потребление воды на душу населения в год                      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Строка 1 / строка 2</t>
    </r>
  </si>
  <si>
    <r>
      <t xml:space="preserve">Общее потребление воды                                                                     </t>
    </r>
    <r>
      <rPr>
        <sz val="12"/>
        <color indexed="10"/>
        <rFont val="Calibri"/>
        <family val="2"/>
      </rPr>
      <t>Строка 1 + строка 7</t>
    </r>
  </si>
  <si>
    <r>
      <t xml:space="preserve">Потребление воды на душу населения в год                             </t>
    </r>
    <r>
      <rPr>
        <sz val="12"/>
        <color indexed="10"/>
        <rFont val="Calibri"/>
        <family val="2"/>
      </rPr>
      <t>Строка 9 / строка 10</t>
    </r>
  </si>
  <si>
    <t>Коммунальное водоснабжение</t>
  </si>
  <si>
    <t>Самообеспечение</t>
  </si>
  <si>
    <t xml:space="preserve">из них - утечки </t>
  </si>
  <si>
    <t>из них - испарение</t>
  </si>
  <si>
    <t>из них - погрешности измерений</t>
  </si>
  <si>
    <r>
      <t xml:space="preserve">Потребление азотных удобрений                                                              </t>
    </r>
    <r>
      <rPr>
        <sz val="12"/>
        <color indexed="10"/>
        <rFont val="Calibri"/>
        <family val="2"/>
      </rPr>
      <t>Строка 2 / строка 1</t>
    </r>
  </si>
  <si>
    <r>
      <t xml:space="preserve">Потребление фосфатных удобрений                                                                                                         </t>
    </r>
    <r>
      <rPr>
        <sz val="12"/>
        <color indexed="10"/>
        <rFont val="Calibri"/>
        <family val="2"/>
      </rPr>
      <t>Строка 4 / строка 1</t>
    </r>
  </si>
  <si>
    <r>
      <t xml:space="preserve">Потребление калийных удобрений                                                                                             </t>
    </r>
    <r>
      <rPr>
        <sz val="12"/>
        <color indexed="10"/>
        <rFont val="Calibri"/>
        <family val="2"/>
      </rPr>
      <t>Строка 6 / строка 1</t>
    </r>
  </si>
  <si>
    <r>
      <t xml:space="preserve">Потребление NP удобрений                                   </t>
    </r>
    <r>
      <rPr>
        <sz val="12"/>
        <color indexed="10"/>
        <rFont val="Calibri"/>
        <family val="2"/>
      </rPr>
      <t>Строка  8 / строка 1</t>
    </r>
  </si>
  <si>
    <r>
      <t xml:space="preserve">Потребление PK удобрений                                </t>
    </r>
    <r>
      <rPr>
        <sz val="12"/>
        <color indexed="10"/>
        <rFont val="Calibri"/>
        <family val="2"/>
      </rPr>
      <t>Строка 10 / строка 1</t>
    </r>
  </si>
  <si>
    <r>
      <t xml:space="preserve">Потребление NK удобрений                                    </t>
    </r>
    <r>
      <rPr>
        <sz val="12"/>
        <color indexed="10"/>
        <rFont val="Calibri"/>
        <family val="2"/>
      </rPr>
      <t>Строка 12 / строка 1</t>
    </r>
  </si>
  <si>
    <t>Площади обработанные минеральными удобрениями</t>
  </si>
  <si>
    <r>
      <rPr>
        <sz val="12"/>
        <color indexed="8"/>
        <rFont val="Calibri"/>
        <family val="2"/>
      </rPr>
      <t xml:space="preserve">Доля площадей обработанных минеральными удобрениями в общей площади сельскохозяйственных земель                                 </t>
    </r>
    <r>
      <rPr>
        <b/>
        <sz val="12"/>
        <color indexed="8"/>
        <rFont val="Calibri"/>
        <family val="2"/>
      </rPr>
      <t xml:space="preserve">                             </t>
    </r>
    <r>
      <rPr>
        <sz val="12"/>
        <color indexed="10"/>
        <rFont val="Calibri"/>
        <family val="2"/>
      </rPr>
      <t>100 х строка 18 / строка 1</t>
    </r>
  </si>
  <si>
    <r>
      <t xml:space="preserve">Объем потребления минеральных удобрений  на единицу площади                                                               </t>
    </r>
    <r>
      <rPr>
        <b/>
        <sz val="12"/>
        <color indexed="10"/>
        <rFont val="Calibri"/>
        <family val="2"/>
      </rPr>
      <t>Строка  16 / строка / 1</t>
    </r>
  </si>
  <si>
    <t>Продажа минеральных удобрений</t>
  </si>
  <si>
    <t>млн. Га</t>
  </si>
  <si>
    <r>
      <t xml:space="preserve">Потребление органических удобрений  на единицу площади                                                            </t>
    </r>
    <r>
      <rPr>
        <sz val="12"/>
        <color indexed="10"/>
        <rFont val="Calibri"/>
        <family val="2"/>
      </rPr>
      <t>Строка 23 / строка 1</t>
    </r>
  </si>
  <si>
    <t>Общая площадь для культуры</t>
  </si>
  <si>
    <t xml:space="preserve">Потребление удобрений </t>
  </si>
  <si>
    <r>
      <t xml:space="preserve"> Доля обрабатываемой площади удобрениями в общей площади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10"/>
        <rFont val="Calibri"/>
        <family val="2"/>
      </rPr>
      <t xml:space="preserve">100 x строка 29 / строка 28 </t>
    </r>
  </si>
  <si>
    <t>Органические удобрения в основном включают навоз и компосты.</t>
  </si>
  <si>
    <t>Если ваша страна располагает данными для нескольких видов сельскохозяйственных культур, добавите строки ниже строки 32, пожалуйста.</t>
  </si>
  <si>
    <t xml:space="preserve">ОВЧ </t>
  </si>
  <si>
    <r>
      <t xml:space="preserve">ОВЧ                                                 </t>
    </r>
    <r>
      <rPr>
        <sz val="12"/>
        <color indexed="10"/>
        <rFont val="Calibri"/>
        <family val="2"/>
      </rPr>
      <t>Cтрока 31 / строка 57</t>
    </r>
  </si>
  <si>
    <r>
      <t xml:space="preserve">ОВЧ                                                            </t>
    </r>
    <r>
      <rPr>
        <sz val="12"/>
        <color indexed="10"/>
        <rFont val="Calibri"/>
        <family val="2"/>
      </rPr>
      <t>Cтрока 31 / строка 68</t>
    </r>
  </si>
  <si>
    <r>
      <t xml:space="preserve">ОВЧ                                                                                                                 </t>
    </r>
    <r>
      <rPr>
        <sz val="12"/>
        <color indexed="10"/>
        <rFont val="Calibri"/>
        <family val="2"/>
      </rPr>
      <t>Cтрока 31 / строка 79</t>
    </r>
  </si>
  <si>
    <r>
      <t>Закись азота (N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O)</t>
    </r>
  </si>
  <si>
    <t>Площади, обработанные органическими удобрениями</t>
  </si>
  <si>
    <t>Земли, выведенные из продуктивного оборота застройками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</si>
  <si>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II.1, см.: www.unece.org/env/documents/2007/ece/ece.belgrade.conf.2007.inf.6.r.pdf </t>
    </r>
  </si>
  <si>
    <r>
      <t xml:space="preserve">Метан </t>
    </r>
    <r>
      <rPr>
        <sz val="12"/>
        <rFont val="Calibri"/>
        <family val="2"/>
      </rPr>
      <t>(СН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)</t>
    </r>
  </si>
  <si>
    <r>
      <t>Гексафторид серы (SF</t>
    </r>
    <r>
      <rPr>
        <vertAlign val="subscript"/>
        <sz val="12"/>
        <rFont val="Calibri"/>
        <family val="2"/>
      </rPr>
      <t>6</t>
    </r>
    <r>
      <rPr>
        <sz val="11"/>
        <rFont val="Calibri"/>
        <family val="2"/>
      </rPr>
      <t>)</t>
    </r>
  </si>
  <si>
    <t xml:space="preserve">Подробное описание показателя доступно в Руководстве по применению экологических показателей; отдел II.6, см.: www.unece.org/env/documents/2007/ece/ece.belgrade.conf.2007.inf.6.r.pdf </t>
  </si>
  <si>
    <r>
      <t xml:space="preserve">Международный доллар: </t>
    </r>
    <r>
      <rPr>
        <sz val="12"/>
        <rFont val="Calibri"/>
        <family val="2"/>
      </rPr>
      <t>ден</t>
    </r>
    <r>
      <rPr>
        <sz val="12"/>
        <color indexed="8"/>
        <rFont val="Calibri"/>
        <family val="2"/>
      </rPr>
      <t>ежная единица, которая используется для расчета ВВП по ППС.</t>
    </r>
  </si>
  <si>
    <r>
      <t>F-газы: гидрофторуглероды (ГФУ), перфторуглероды (ПФУ) и гексафторид серы (SF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2"/>
      </rPr>
      <t>)</t>
    </r>
  </si>
  <si>
    <r>
      <t>1000 т СО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>-экв / км2</t>
    </r>
  </si>
  <si>
    <r>
      <t>т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экв /1000 долларов </t>
    </r>
  </si>
  <si>
    <r>
      <t>ПГП (GWP): Потенциал глобального потепления: Относительный показатель того, насколько парниковый газ захва</t>
    </r>
    <r>
      <rPr>
        <sz val="12"/>
        <rFont val="Calibri"/>
        <family val="2"/>
      </rPr>
      <t>тывает</t>
    </r>
    <r>
      <rPr>
        <sz val="12"/>
        <color indexed="8"/>
        <rFont val="Calibri"/>
        <family val="2"/>
      </rPr>
      <t xml:space="preserve"> тепло в атмосфере. Он сравнивает количество тепла, захваченное определенной массой газа с количеством тепла, захваченным аналогичной массой диоксида углерода. ПГП рассчитывается за определенный промежуток времени, обычно 20, 100 или 500 лет. ПГП выражается как фактор диоксида углерода (ПГП которого стандартизирован по 1).</t>
    </r>
  </si>
  <si>
    <r>
      <rPr>
        <b/>
        <sz val="12"/>
        <color indexed="8"/>
        <rFont val="Calibri"/>
        <family val="2"/>
      </rPr>
      <t>Совокупные выбросы (в</t>
    </r>
    <r>
      <rPr>
        <b/>
        <sz val="12"/>
        <rFont val="Calibri"/>
        <family val="2"/>
      </rPr>
      <t xml:space="preserve">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э</t>
    </r>
    <r>
      <rPr>
        <b/>
        <sz val="12"/>
        <color indexed="8"/>
        <rFont val="Calibri"/>
        <family val="2"/>
      </rPr>
      <t xml:space="preserve">квиваленте)                                                  </t>
    </r>
    <r>
      <rPr>
        <sz val="12"/>
        <color indexed="10"/>
        <rFont val="Calibri"/>
        <family val="2"/>
      </rPr>
      <t>См. формулу ниже в примечаниях</t>
    </r>
  </si>
  <si>
    <t>Тренды поглощения ПГ  в землепользовании, изменении землепользования и лесном хозяйстве (ЗИЗЛХ)</t>
  </si>
  <si>
    <t>Не связанные с сжиганием выбросы: выбросы парниковых газов в энергетическом секторе, которые выбрасываются без горения.</t>
  </si>
  <si>
    <t>ВВП: внутренний валовой продукт</t>
  </si>
  <si>
    <r>
      <t>Совокупные выбросы (СО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CH</t>
    </r>
    <r>
      <rPr>
        <vertAlign val="subscript"/>
        <sz val="11"/>
        <rFont val="Calibri"/>
        <family val="2"/>
      </rPr>
      <t>4</t>
    </r>
    <r>
      <rPr>
        <sz val="11"/>
        <color indexed="8"/>
        <rFont val="Calibri"/>
        <family val="2"/>
      </rPr>
      <t xml:space="preserve"> (Mt) + 310 х выбросы </t>
    </r>
    <r>
      <rPr>
        <sz val="11"/>
        <rFont val="Calibri"/>
        <family val="2"/>
      </rP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  <r>
      <rPr>
        <sz val="11"/>
        <color indexed="8"/>
        <rFont val="Calibri"/>
        <family val="2"/>
      </rPr>
      <t xml:space="preserve"> (Mt)</t>
    </r>
  </si>
  <si>
    <t>Если ваша страна разработала прогнозы выбросов ПГ, пожалуйста представьте эту информацию в примечании, .</t>
  </si>
  <si>
    <t>из  них - не связанные с сжиганием выбросы</t>
  </si>
  <si>
    <t>из них - сжигание в стационарных источников</t>
  </si>
  <si>
    <t>из  них - сжигание в мобильных источниках</t>
  </si>
  <si>
    <t>ВВП: валовой внутренний продукт</t>
  </si>
  <si>
    <t>Международный доллар: денежная единица, которая используется для расчета ВВП по ППС.</t>
  </si>
  <si>
    <t xml:space="preserve">ОВЧ: общее содержание взвешенных частиц (выбросы пыли) </t>
  </si>
  <si>
    <t>ТЧ10: частицы с диаметром 10 мкм и менее</t>
  </si>
  <si>
    <t>ТЧ2.5: частицы с диаметром 2.5 мкм и менее</t>
  </si>
  <si>
    <t>ПХДД / Ф: полихлорированные дибензо диоксины/дибензофураны</t>
  </si>
  <si>
    <t>НМЛОС: неметановые летучие органические соединения</t>
  </si>
  <si>
    <t>Если в вашей стране кадастры выбросов в формате НФР  (в котором кадастры выбросов сообщаются в ЕМЕП) доступны,пожалуйста представьте их в виде приложений.</t>
  </si>
  <si>
    <t>Если ваша страна приняла целевые показатели сокращения выбросов некоторых загрязняющих веществ,пожалуйста представьте эту информацию в примечании, .</t>
  </si>
  <si>
    <r>
      <t>Подробнинформац</t>
    </r>
    <r>
      <rPr>
        <sz val="11"/>
        <rFont val="Calibri"/>
        <family val="2"/>
      </rPr>
      <t>ию</t>
    </r>
    <r>
      <rPr>
        <sz val="11"/>
        <color indexed="8"/>
        <rFont val="Calibri"/>
        <family val="2"/>
      </rPr>
      <t xml:space="preserve"> о методологии инвентаризации выбросов  парниковых газов можно найти в Руководящих принципах Межправительственной группы экспертов по изменению климата (МГЭИК) 2006 года для национальных кадастров парниковых газов  на сайте:</t>
    </r>
  </si>
  <si>
    <t>миллионы человек</t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</si>
  <si>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II.9, см.: www.unece.org/env/documents/2007/ece/ece.belgrade.conf.2007.inf.6.r.pdf </t>
    </r>
  </si>
  <si>
    <t>Коммунальное водоснабжение: вода поставляемая отраслью водоснабжения (ISIC 36)</t>
  </si>
  <si>
    <r>
      <t xml:space="preserve">из них - </t>
    </r>
    <r>
      <rPr>
        <i/>
        <sz val="12"/>
        <rFont val="Calibri"/>
        <family val="2"/>
      </rPr>
      <t>аварии в сетях</t>
    </r>
  </si>
  <si>
    <r>
      <t xml:space="preserve">Подробное описание </t>
    </r>
    <r>
      <rPr>
        <b/>
        <sz val="12"/>
        <rFont val="Calibri"/>
        <family val="2"/>
      </rPr>
      <t>показателя</t>
    </r>
    <r>
      <rPr>
        <b/>
        <sz val="12"/>
        <rFont val="Calibri"/>
        <family val="2"/>
      </rPr>
      <t xml:space="preserve"> доступно в Руководстве по применению экологических показателей; отдел II.10, см.: www.unece.org/env/documents/2007/ece/ece.belgrade.conf.2007.inf.6.r.pdf </t>
    </r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</si>
  <si>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 http://unstats.un.org/unsd/ENVIRONMENT/questionnaire2010.htm</t>
    </r>
  </si>
  <si>
    <t>Если ваша страна разработала прогнозы выбросов для некоторых загрязнителей, пожалуйста представьте эту информацию в примечании, .</t>
  </si>
  <si>
    <t xml:space="preserve">Пожалуйста укажите, включены ли расчетные данные незарегистрированных выбросов от стационарных источников. Если да, укажите охват этих данных (какие типы незарегистрированных </t>
  </si>
  <si>
    <t>источников выбросов включены) и какая применялась методика оценки таких выбросов</t>
  </si>
  <si>
    <t>При оценке выбросов из мобильных источников, пожалуйста укажите методологию расчетов .</t>
  </si>
  <si>
    <t xml:space="preserve">Определения </t>
  </si>
  <si>
    <r>
      <rPr>
        <sz val="11"/>
        <color indexed="8"/>
        <rFont val="Calibri"/>
        <family val="2"/>
      </rPr>
      <t>Потери воды: объем пресной воды, которая теряется во время транспортировки между пунктом забора и пунктом использования, а также между пунктами использования и повторного использования, и которая включает утечки, испарения, утечки вследствие аварий в сетях и погрешности измерений . В потерях воды не учитываются потери, связанные с незаконным ее отбором.</t>
    </r>
  </si>
  <si>
    <t>Пожалуйста, укажите каким образом учреждения (министерства, государственные ведомства, исследовательские институты и т.д.)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</si>
  <si>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r>
      <t xml:space="preserve">Совокупные выбросы парниковых газов на площадь страны                        </t>
    </r>
    <r>
      <rPr>
        <b/>
        <sz val="12"/>
        <color indexed="10"/>
        <rFont val="Calibri"/>
        <family val="2"/>
      </rPr>
      <t>Строка 9 / строка 23</t>
    </r>
  </si>
  <si>
    <r>
      <t xml:space="preserve">Совокупные выбросы парниковых газов на единицу ВВП                              </t>
    </r>
    <r>
      <rPr>
        <b/>
        <sz val="12"/>
        <color indexed="10"/>
        <rFont val="Calibri"/>
        <family val="2"/>
      </rPr>
      <t>Строка 9 / строка 25</t>
    </r>
  </si>
  <si>
    <t>из них земли, занятые обрабатывающими предприятиями</t>
  </si>
  <si>
    <r>
      <t xml:space="preserve">Общий объем потребления минеральных удобрений                                            </t>
    </r>
    <r>
      <rPr>
        <b/>
        <sz val="12"/>
        <color indexed="10"/>
        <rFont val="Calibri"/>
        <family val="2"/>
      </rPr>
      <t>Строки 2 + 4 + 6 + 8 + 10 + 12 + 14</t>
    </r>
  </si>
  <si>
    <t>…</t>
  </si>
  <si>
    <r>
      <t>Связанные с водой вопросник</t>
    </r>
    <r>
      <rPr>
        <sz val="11"/>
        <rFont val="Calibri"/>
        <family val="2"/>
      </rPr>
      <t>и</t>
    </r>
    <r>
      <rPr>
        <sz val="11"/>
        <color indexed="8"/>
        <rFont val="Calibri"/>
        <family val="2"/>
      </rPr>
      <t>, а также соответствующие определения, разработанные СОООН можно найти на:  http://unstats.un.org/unsd/ENVIRONMENT/questionnaire2010.htm</t>
    </r>
  </si>
  <si>
    <r>
      <t>Население, подключенное к коммунальному водоснабжению</t>
    </r>
    <r>
      <rPr>
        <sz val="12"/>
        <color indexed="10"/>
        <rFont val="Calibri"/>
        <family val="2"/>
      </rPr>
      <t xml:space="preserve">  </t>
    </r>
  </si>
  <si>
    <r>
      <t>Население не подключен</t>
    </r>
    <r>
      <rPr>
        <sz val="12"/>
        <rFont val="Calibri"/>
        <family val="2"/>
      </rPr>
      <t>ное</t>
    </r>
    <r>
      <rPr>
        <sz val="12"/>
        <color indexed="8"/>
        <rFont val="Calibri"/>
        <family val="2"/>
      </rPr>
      <t xml:space="preserve"> к коммунальному водоснабжению  </t>
    </r>
    <r>
      <rPr>
        <sz val="16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(самообеспечение)</t>
    </r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</si>
  <si>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</si>
  <si>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r>
      <t>В случае если заполняется  категория "другие</t>
    </r>
    <r>
      <rPr>
        <sz val="12"/>
        <rFont val="Calibri"/>
        <family val="2"/>
      </rPr>
      <t xml:space="preserve"> земли, выведенные из оборота</t>
    </r>
    <r>
      <rPr>
        <sz val="12"/>
        <color indexed="8"/>
        <rFont val="Calibri"/>
        <family val="2"/>
      </rPr>
      <t>", объясните, пожалуйста какие земли подпадают под эту категорию.</t>
    </r>
  </si>
  <si>
    <r>
      <t xml:space="preserve">Подробное описание </t>
    </r>
    <r>
      <rPr>
        <b/>
        <sz val="12"/>
        <rFont val="Calibri"/>
        <family val="2"/>
      </rPr>
      <t>показателя</t>
    </r>
    <r>
      <rPr>
        <b/>
        <sz val="12"/>
        <color indexed="8"/>
        <rFont val="Calibri"/>
        <family val="2"/>
      </rPr>
      <t xml:space="preserve"> доступно в Руководстве по применению экологических показателей; отдел II.21, см.: www.unece.org/env/documents/2007/ece/ece.belgrade.conf.2007.inf.6.r.pdf </t>
    </r>
  </si>
  <si>
    <r>
      <t>Информация, полезная для развития этого показателя может быть найдена в Показателя</t>
    </r>
    <r>
      <rPr>
        <sz val="12"/>
        <rFont val="Calibri"/>
        <family val="2"/>
      </rPr>
      <t>х</t>
    </r>
    <r>
      <rPr>
        <sz val="12"/>
        <color indexed="8"/>
        <rFont val="Calibri"/>
        <family val="2"/>
      </rPr>
      <t xml:space="preserve"> устойчивого развития: Принципы и методики - 3-е издание (ООН 2007) в http://www.un.org/esa/sustdev/natlinfo/indicators/guidelines.pdf</t>
    </r>
  </si>
  <si>
    <r>
      <t xml:space="preserve">Другие </t>
    </r>
    <r>
      <rPr>
        <sz val="11"/>
        <rFont val="Calibri"/>
        <family val="2"/>
      </rPr>
      <t>земли, выведенные из прод</t>
    </r>
    <r>
      <rPr>
        <b/>
        <i/>
        <sz val="11"/>
        <color indexed="8"/>
        <rFont val="Times-BoldItalic"/>
        <family val="0"/>
      </rPr>
      <t>уктивного оборота ( полигоны отходов, свалки, хвостохранилища)</t>
    </r>
  </si>
  <si>
    <t>1000 га</t>
  </si>
  <si>
    <t xml:space="preserve"> </t>
  </si>
  <si>
    <t>Тыс. га</t>
  </si>
  <si>
    <t>Тыс.т</t>
  </si>
  <si>
    <r>
      <t xml:space="preserve">  т</t>
    </r>
    <r>
      <rPr>
        <sz val="12"/>
        <rFont val="Calibri"/>
        <family val="2"/>
      </rPr>
      <t xml:space="preserve">  </t>
    </r>
  </si>
  <si>
    <t>т</t>
  </si>
  <si>
    <t>T. га</t>
  </si>
  <si>
    <t>кг/га</t>
  </si>
  <si>
    <t>2007*</t>
  </si>
  <si>
    <t xml:space="preserve">Замчания:  Выбросы аммиака из сельского хозяйства учитываются с 2004г.   Выбросы от мобильных источников - в процессе расчетов.   </t>
  </si>
  <si>
    <t xml:space="preserve">Данные и соответствующие анализы публикуются в нац. докладах, в ведомственных отчетах Минприроды РА (www.mnp.am), статсборнике "Окружающая среда и природные ресурсы в РА",  статежегодниках, также на сайте www.armstat.am. </t>
  </si>
  <si>
    <t xml:space="preserve">Данные и соответствующие анализы публикуются в нац. докладах, в ведомственных отчетах Минприроды РА (www.mnp.am), Госкомитета по водному хозяйству РА, статсборнике "Жилой фонд и коммунальное хозяйство в РА",  статежегодниках, также на сайте www.armstat.am. </t>
  </si>
  <si>
    <t>Данные и соответствующие анализы публикуются в нац. докладах, в ведомственных отчетах Министерства сельского хозяйства РА,  Госкомитета по кадастру недвижимости РА, органами  государственного управления и самоуправления РА</t>
  </si>
  <si>
    <t xml:space="preserve">Данные и соответствующие анализы публикуются в нац. докладах, в ведомственных отчетах Министерства сельского хозяйства РА, Государственной таможенной службой РА  </t>
  </si>
  <si>
    <t xml:space="preserve">За подготовку данных ответственной организацией является Минприроды РА.
Межведомственные механизмы сотрудничества действует на основе соответствующего законодательства, а также нормативных актов по сбору и передачи информации. </t>
  </si>
  <si>
    <t>Контроль качества данных осуществляется Гос. приридоохранной инспекцией Минприроды РА</t>
  </si>
  <si>
    <t xml:space="preserve">Сбор данных и расчеты ведутся Минприродой РА, на основе данных предоставленных другими органами госуправления РА, согласно устаноленному порядку. </t>
  </si>
  <si>
    <t xml:space="preserve">Контроль качества данных осуществляется соответствующими органами госуправления. </t>
  </si>
  <si>
    <t xml:space="preserve">За подготовку данных ответственны Госкомитет по водному хозяйству РА и Муниципалитеты. 
Межведомственное сотрудничество осуществляется действующим законодательством. </t>
  </si>
  <si>
    <t>Представлено:  Арменией</t>
  </si>
  <si>
    <t>Подготовлено:  г-ом Ю. Погосяном, членом Госсовета стасистики РА,  г-жой Дж. Гличян,  зав. отделом стратегических программ и мониторинга УСПМ Минприроды  РА,  г-ом В. Церуняном,  руководителем проекта ПРООН/ГЭФ</t>
  </si>
  <si>
    <t>Данные и соответствующие анализы публикуются в нац. докладах, в ведомственных отчетах Минприроды РА (www.mnp.am), статсборнике "Окружающая среда и природные ресурсы в РА",  статежегодниках, а также на сайте www.armstat.am</t>
  </si>
  <si>
    <t xml:space="preserve">Данные по индикаторам открыты и используются всемы пользователями. Соответствующие базы данных находятся в ведение Минприроды РА  и Национальной стат. службы РА. </t>
  </si>
  <si>
    <t xml:space="preserve">Данные по индикаторам открыты и используются всемы пользователями.  Соответствующие база данных находятся в ведении Госкомитета по кадастру недвижимости,  Минсельхоза РА. </t>
  </si>
  <si>
    <t xml:space="preserve">Данные по индикаторам открыты и используются всемы пользователями.  Соответствующие базы данных находятся в ведении Минсельхоза РА, Государственной таможенной службой РА </t>
  </si>
  <si>
    <t xml:space="preserve">Данные по индикаторам открыты и используются всемы пользователями.  Соответствующие базы данных находятся в ведении Госкомитета по водному хозйству,  Минприроды РА  и Национальной стат. службы РА. </t>
  </si>
  <si>
    <r>
      <t xml:space="preserve">Временные ряды данных по показателям за период 1990-2011 гг., Таблица 2. Выбросы парниковых газов (ПГ): </t>
    </r>
    <r>
      <rPr>
        <i/>
        <sz val="14"/>
        <color indexed="8"/>
        <rFont val="Calibri"/>
        <family val="2"/>
      </rPr>
      <t xml:space="preserve"> Армения</t>
    </r>
  </si>
  <si>
    <r>
      <t xml:space="preserve">Временные ряды данных по показателям за период 1990-2011 гг., Таблица 3.Бытовое водопотребление в расчете на душу населения: </t>
    </r>
    <r>
      <rPr>
        <i/>
        <sz val="14"/>
        <color indexed="8"/>
        <rFont val="Calibri"/>
        <family val="2"/>
      </rPr>
      <t xml:space="preserve"> Армения</t>
    </r>
  </si>
  <si>
    <r>
      <t xml:space="preserve">Временные ряды данных по показателям за период 1990-2011 гг., Таблица 4. Потери воды: </t>
    </r>
    <r>
      <rPr>
        <i/>
        <sz val="14"/>
        <color indexed="8"/>
        <rFont val="Calibri"/>
        <family val="2"/>
      </rPr>
      <t xml:space="preserve"> Армения</t>
    </r>
  </si>
  <si>
    <r>
      <t xml:space="preserve">Временные ряды данных по показателям за период 1990-2011 гг., Таблица 5. Изъятие земель из продуктивного оборота: </t>
    </r>
    <r>
      <rPr>
        <i/>
        <sz val="12"/>
        <color indexed="8"/>
        <rFont val="Calibri"/>
        <family val="2"/>
      </rPr>
      <t xml:space="preserve"> Армения</t>
    </r>
  </si>
  <si>
    <r>
      <t xml:space="preserve">Временные ряды данных по показателям за период 1990-2011 гг., Таблица 6. Внесение минеральных и  органических удобрений: </t>
    </r>
    <r>
      <rPr>
        <i/>
        <sz val="14"/>
        <color indexed="8"/>
        <rFont val="Calibri"/>
        <family val="2"/>
      </rPr>
      <t xml:space="preserve"> Армения</t>
    </r>
  </si>
  <si>
    <r>
      <rPr>
        <b/>
        <sz val="12"/>
        <color indexed="8"/>
        <rFont val="Calibri"/>
        <family val="2"/>
      </rPr>
      <t>Потребление удобрений для конкретного типа культур:</t>
    </r>
    <r>
      <rPr>
        <sz val="12"/>
        <color indexed="8"/>
        <rFont val="Calibri"/>
        <family val="2"/>
      </rPr>
      <t xml:space="preserve"> .......  Тип удобрения минеральные или органические</t>
    </r>
  </si>
  <si>
    <t>Тыс..га</t>
  </si>
  <si>
    <r>
      <t xml:space="preserve">Фактическое удельное потребление мин удобрений </t>
    </r>
    <r>
      <rPr>
        <b/>
        <sz val="12"/>
        <color indexed="10"/>
        <rFont val="Calibri"/>
        <family val="2"/>
      </rPr>
      <t>Строка 16*1000/строка18</t>
    </r>
    <r>
      <rPr>
        <b/>
        <sz val="12"/>
        <color indexed="8"/>
        <rFont val="Calibri"/>
        <family val="2"/>
      </rPr>
      <t xml:space="preserve"> </t>
    </r>
  </si>
  <si>
    <r>
      <t xml:space="preserve">Фактическое удельное потребление орг. удобрений </t>
    </r>
    <r>
      <rPr>
        <b/>
        <sz val="12"/>
        <color indexed="10"/>
        <rFont val="Calibri"/>
        <family val="2"/>
      </rPr>
      <t>Строка 23*1000/строка25</t>
    </r>
    <r>
      <rPr>
        <b/>
        <sz val="12"/>
        <color indexed="8"/>
        <rFont val="Calibri"/>
        <family val="2"/>
      </rPr>
      <t xml:space="preserve"> </t>
    </r>
  </si>
  <si>
    <t>ВВП в междухародных долларах (ППС)</t>
  </si>
  <si>
    <r>
      <t xml:space="preserve">Потери  воды                               </t>
    </r>
    <r>
      <rPr>
        <sz val="12"/>
        <color indexed="10"/>
        <rFont val="Calibri"/>
        <family val="2"/>
      </rPr>
      <t>Строка 1 - строка 2</t>
    </r>
  </si>
  <si>
    <r>
      <t xml:space="preserve">Сумма совокупных выбросов РГ минус ЗИЗЛХ (в эквиваленте </t>
    </r>
    <r>
      <rPr>
        <b/>
        <sz val="12"/>
        <rFont val="Calibri"/>
        <family val="2"/>
      </rPr>
      <t>СO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)                                                                                </t>
    </r>
    <r>
      <rPr>
        <b/>
        <sz val="12"/>
        <color indexed="10"/>
        <rFont val="Calibri"/>
        <family val="2"/>
      </rPr>
      <t>Строка 7 - строка 8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</si>
  <si>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31 / строка 28</t>
    </r>
  </si>
  <si>
    <r>
      <t xml:space="preserve">Земли, выведенные из продуктивного оборота застройками в общей доле  площади страны                                                                        </t>
    </r>
    <r>
      <rPr>
        <b/>
        <sz val="11"/>
        <color indexed="10"/>
        <rFont val="Calibri"/>
        <family val="2"/>
      </rPr>
      <t xml:space="preserve"> 100 х строка 2/строка 1</t>
    </r>
  </si>
  <si>
    <r>
      <t xml:space="preserve">Другие земли, выведенные из продуктивного оборота (полигоны отходов, свалки, хвостохранилища) в общей доле на площади страны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</t>
    </r>
    <r>
      <rPr>
        <sz val="11"/>
        <color indexed="10"/>
        <rFont val="Calibri"/>
        <family val="2"/>
      </rPr>
      <t>100 x cтрока 12/строка 1</t>
    </r>
  </si>
  <si>
    <r>
      <t xml:space="preserve"> </t>
    </r>
    <r>
      <rPr>
        <sz val="11"/>
        <rFont val="Calibri"/>
        <family val="2"/>
      </rPr>
      <t xml:space="preserve">из них земли, занятые под различные </t>
    </r>
    <r>
      <rPr>
        <sz val="11"/>
        <color indexed="8"/>
        <rFont val="Calibri"/>
        <family val="2"/>
      </rPr>
      <t xml:space="preserve">конструкции </t>
    </r>
    <r>
      <rPr>
        <sz val="11"/>
        <color indexed="10"/>
        <rFont val="Calibri"/>
        <family val="2"/>
      </rPr>
      <t>(под общественные застройки)</t>
    </r>
  </si>
  <si>
    <t xml:space="preserve">Примечания:  * Основным источником данных является Кадастр Парниковых Газов Минприроды РА, который разрабатывается и ведется в рамках национальных сообщений/обзоров в соответствии с требованиями Рамочной Конвенции по Изменению Климата. До н.в. В республике разработаны две национальные кадастры,  динамика /ряд/ оценочных данных ограничиваются 2006 годом. Данные последующих лет будут доступны после разработки/составления третьего национального обзора в 2014 году.        </t>
  </si>
  <si>
    <t xml:space="preserve">                                                           Абсолютные значения выбросов других загрязняющих веществ на душу населения </t>
  </si>
  <si>
    <r>
      <t>Совокупные выбросы (в эквиваленте СО</t>
    </r>
    <r>
      <rPr>
        <b/>
        <vertAlign val="subscript"/>
        <sz val="11"/>
        <rFont val="Calibri"/>
        <family val="2"/>
      </rPr>
      <t>2</t>
    </r>
    <r>
      <rPr>
        <b/>
        <sz val="11"/>
        <color indexed="8"/>
        <rFont val="Calibri"/>
        <family val="2"/>
      </rPr>
      <t>) = выбросы CO</t>
    </r>
    <r>
      <rPr>
        <b/>
        <vertAlign val="subscript"/>
        <sz val="11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(Mt) + 21 х выбросы </t>
    </r>
    <r>
      <rPr>
        <b/>
        <sz val="11"/>
        <rFont val="Calibri"/>
        <family val="2"/>
      </rPr>
      <t>CH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(Mt) + 310 х выбросы N</t>
    </r>
    <r>
      <rPr>
        <b/>
        <vertAlign val="subscript"/>
        <sz val="11"/>
        <color indexed="12"/>
        <rFont val="Calibri"/>
        <family val="2"/>
      </rPr>
      <t>2</t>
    </r>
    <r>
      <rPr>
        <b/>
        <sz val="11"/>
        <color indexed="8"/>
        <rFont val="Calibri"/>
        <family val="2"/>
      </rPr>
      <t>0 (Mt) + 0,001 х сумма выбросов F-газов (тыс. т) х ПГП</t>
    </r>
  </si>
  <si>
    <r>
      <t xml:space="preserve">Потери  воды                                            </t>
    </r>
    <r>
      <rPr>
        <b/>
        <sz val="12"/>
        <color indexed="10"/>
        <rFont val="Calibri"/>
        <family val="2"/>
      </rPr>
      <t>100 x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ст</t>
    </r>
    <r>
      <rPr>
        <b/>
        <sz val="12"/>
        <color indexed="10"/>
        <rFont val="Calibri"/>
        <family val="2"/>
      </rPr>
      <t>рока 3 / строка 1</t>
    </r>
  </si>
  <si>
    <t xml:space="preserve">Примечание: Расчеты по определению расходов воды по коммунальному водоснабжению  населения не подключенных к централизованному коммунальному водоснабжению, были сделаны на основе данных по обследованию домашних хозяйств РА. </t>
  </si>
  <si>
    <t xml:space="preserve">Примечания: Основным источником данных является административный регистр Минсельхоза РА. Учет минеральных удобрений по биогенным компонентам пока не ведется. Микроудобрения NPK употребляютряются в составе смесей с гербицидами в качестве лиственной подкормки. К примеру, такая подкормка дается пшеничным культурам в начале вегетационного периода, а остальным - 2-3 раза в течение  вегетационного периода. </t>
  </si>
  <si>
    <t>Примечания: Основным источником данных является Государственный комитет кадастра по недвижимости при Правительстве РА, занимающийся ведением Госбаланса земель республики с 2006г.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</si>
</sst>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0.00000000"/>
    <numFmt numFmtId="203" formatCode="0.000000000"/>
    <numFmt numFmtId="204" formatCode="[$€-2]\ #,##0.00_);[Red]\([$€-2]\ #,##0.00\)"/>
  </numFmts>
  <fonts count="85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8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name val="Calibri"/>
      <family val="2"/>
    </font>
    <font>
      <b/>
      <vertAlign val="subscript"/>
      <sz val="12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i/>
      <sz val="12"/>
      <name val="Calibri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Times-BoldItalic"/>
      <family val="0"/>
    </font>
    <font>
      <b/>
      <sz val="12"/>
      <color indexed="8"/>
      <name val="Sylfaen"/>
      <family val="1"/>
    </font>
    <font>
      <b/>
      <sz val="10"/>
      <name val="Calibri"/>
      <family val="2"/>
    </font>
    <font>
      <sz val="12"/>
      <color indexed="8"/>
      <name val="Sylfaen"/>
      <family val="1"/>
    </font>
    <font>
      <b/>
      <vertAlign val="subscript"/>
      <sz val="11"/>
      <name val="Calibri"/>
      <family val="2"/>
    </font>
    <font>
      <b/>
      <vertAlign val="subscript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2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justify"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5" fillId="32" borderId="0" xfId="0" applyFont="1" applyFill="1" applyAlignment="1">
      <alignment wrapText="1"/>
    </xf>
    <xf numFmtId="0" fontId="17" fillId="32" borderId="0" xfId="0" applyFont="1" applyFill="1" applyAlignment="1">
      <alignment horizontal="left"/>
    </xf>
    <xf numFmtId="0" fontId="19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 horizontal="left"/>
    </xf>
    <xf numFmtId="0" fontId="0" fillId="32" borderId="0" xfId="0" applyFont="1" applyFill="1" applyAlignment="1">
      <alignment horizontal="left"/>
    </xf>
    <xf numFmtId="0" fontId="19" fillId="32" borderId="10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0" fontId="20" fillId="32" borderId="0" xfId="53" applyFont="1" applyFill="1" applyAlignment="1" applyProtection="1">
      <alignment/>
      <protection/>
    </xf>
    <xf numFmtId="0" fontId="5" fillId="32" borderId="11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justify" vertical="center" wrapText="1"/>
    </xf>
    <xf numFmtId="0" fontId="0" fillId="32" borderId="0" xfId="0" applyFont="1" applyFill="1" applyAlignment="1">
      <alignment shrinkToFit="1"/>
    </xf>
    <xf numFmtId="0" fontId="6" fillId="32" borderId="11" xfId="0" applyFont="1" applyFill="1" applyBorder="1" applyAlignment="1">
      <alignment horizontal="left" vertical="center" wrapText="1"/>
    </xf>
    <xf numFmtId="0" fontId="19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justify"/>
    </xf>
    <xf numFmtId="0" fontId="6" fillId="33" borderId="12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0" fontId="5" fillId="32" borderId="15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5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14" xfId="0" applyFont="1" applyFill="1" applyBorder="1" applyAlignment="1">
      <alignment/>
    </xf>
    <xf numFmtId="0" fontId="0" fillId="0" borderId="14" xfId="0" applyBorder="1" applyAlignment="1">
      <alignment/>
    </xf>
    <xf numFmtId="0" fontId="5" fillId="32" borderId="14" xfId="0" applyFont="1" applyFill="1" applyBorder="1" applyAlignment="1">
      <alignment/>
    </xf>
    <xf numFmtId="0" fontId="23" fillId="32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/>
    </xf>
    <xf numFmtId="0" fontId="5" fillId="32" borderId="14" xfId="0" applyFont="1" applyFill="1" applyBorder="1" applyAlignment="1">
      <alignment horizontal="justify" vertical="center" wrapText="1"/>
    </xf>
    <xf numFmtId="0" fontId="6" fillId="32" borderId="14" xfId="0" applyFont="1" applyFill="1" applyBorder="1" applyAlignment="1">
      <alignment horizontal="justify" vertical="center" wrapText="1"/>
    </xf>
    <xf numFmtId="0" fontId="5" fillId="32" borderId="14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wrapText="1"/>
    </xf>
    <xf numFmtId="0" fontId="36" fillId="32" borderId="11" xfId="0" applyFont="1" applyFill="1" applyBorder="1" applyAlignment="1">
      <alignment horizontal="left" vertical="top" wrapText="1"/>
    </xf>
    <xf numFmtId="0" fontId="0" fillId="32" borderId="0" xfId="0" applyFill="1" applyBorder="1" applyAlignment="1">
      <alignment wrapText="1"/>
    </xf>
    <xf numFmtId="0" fontId="43" fillId="0" borderId="0" xfId="0" applyFont="1" applyAlignment="1">
      <alignment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center" wrapText="1"/>
    </xf>
    <xf numFmtId="196" fontId="5" fillId="33" borderId="13" xfId="0" applyNumberFormat="1" applyFont="1" applyFill="1" applyBorder="1" applyAlignment="1">
      <alignment horizontal="center" vertical="center" wrapText="1"/>
    </xf>
    <xf numFmtId="196" fontId="5" fillId="33" borderId="12" xfId="0" applyNumberFormat="1" applyFont="1" applyFill="1" applyBorder="1" applyAlignment="1">
      <alignment horizontal="center" vertical="center" wrapText="1"/>
    </xf>
    <xf numFmtId="196" fontId="5" fillId="33" borderId="14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justify"/>
    </xf>
    <xf numFmtId="196" fontId="5" fillId="33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98" fontId="5" fillId="33" borderId="12" xfId="0" applyNumberFormat="1" applyFont="1" applyFill="1" applyBorder="1" applyAlignment="1">
      <alignment horizontal="center" vertical="top" wrapText="1"/>
    </xf>
    <xf numFmtId="196" fontId="6" fillId="33" borderId="12" xfId="0" applyNumberFormat="1" applyFont="1" applyFill="1" applyBorder="1" applyAlignment="1">
      <alignment horizontal="center" vertical="top" wrapText="1"/>
    </xf>
    <xf numFmtId="198" fontId="6" fillId="33" borderId="12" xfId="0" applyNumberFormat="1" applyFont="1" applyFill="1" applyBorder="1" applyAlignment="1">
      <alignment horizontal="center" vertical="top" wrapText="1"/>
    </xf>
    <xf numFmtId="196" fontId="5" fillId="33" borderId="14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14" xfId="0" applyFont="1" applyBorder="1" applyAlignment="1">
      <alignment/>
    </xf>
    <xf numFmtId="0" fontId="5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35" fillId="32" borderId="11" xfId="0" applyFont="1" applyFill="1" applyBorder="1" applyAlignment="1">
      <alignment horizontal="left" vertical="center" wrapText="1"/>
    </xf>
    <xf numFmtId="0" fontId="38" fillId="32" borderId="11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justify"/>
    </xf>
    <xf numFmtId="0" fontId="0" fillId="32" borderId="0" xfId="0" applyFont="1" applyFill="1" applyAlignment="1">
      <alignment/>
    </xf>
    <xf numFmtId="2" fontId="5" fillId="33" borderId="12" xfId="0" applyNumberFormat="1" applyFont="1" applyFill="1" applyBorder="1" applyAlignment="1">
      <alignment horizontal="center" vertical="center" wrapText="1"/>
    </xf>
    <xf numFmtId="198" fontId="5" fillId="33" borderId="12" xfId="0" applyNumberFormat="1" applyFont="1" applyFill="1" applyBorder="1" applyAlignment="1">
      <alignment horizontal="center" vertical="center" wrapText="1"/>
    </xf>
    <xf numFmtId="196" fontId="6" fillId="33" borderId="12" xfId="0" applyNumberFormat="1" applyFont="1" applyFill="1" applyBorder="1" applyAlignment="1">
      <alignment horizontal="center" vertical="center" wrapText="1"/>
    </xf>
    <xf numFmtId="196" fontId="6" fillId="33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196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49" fillId="33" borderId="14" xfId="0" applyNumberFormat="1" applyFont="1" applyFill="1" applyBorder="1" applyAlignment="1">
      <alignment horizontal="center" vertical="top" wrapText="1"/>
    </xf>
    <xf numFmtId="0" fontId="49" fillId="33" borderId="15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196" fontId="6" fillId="33" borderId="18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198" fontId="6" fillId="0" borderId="12" xfId="0" applyNumberFormat="1" applyFont="1" applyFill="1" applyBorder="1" applyAlignment="1">
      <alignment horizontal="center" vertical="top" wrapText="1"/>
    </xf>
    <xf numFmtId="196" fontId="6" fillId="0" borderId="12" xfId="0" applyNumberFormat="1" applyFont="1" applyFill="1" applyBorder="1" applyAlignment="1">
      <alignment horizontal="center" vertical="top" wrapText="1"/>
    </xf>
    <xf numFmtId="196" fontId="5" fillId="0" borderId="12" xfId="0" applyNumberFormat="1" applyFont="1" applyFill="1" applyBorder="1" applyAlignment="1">
      <alignment horizontal="center" vertical="top" wrapText="1"/>
    </xf>
    <xf numFmtId="198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0" fillId="32" borderId="0" xfId="0" applyNumberFormat="1" applyFont="1" applyFill="1" applyAlignment="1">
      <alignment horizontal="center"/>
    </xf>
    <xf numFmtId="2" fontId="38" fillId="32" borderId="0" xfId="0" applyNumberFormat="1" applyFont="1" applyFill="1" applyAlignment="1">
      <alignment/>
    </xf>
    <xf numFmtId="1" fontId="36" fillId="32" borderId="15" xfId="0" applyNumberFormat="1" applyFont="1" applyFill="1" applyBorder="1" applyAlignment="1">
      <alignment horizontal="center" vertical="top" wrapText="1"/>
    </xf>
    <xf numFmtId="2" fontId="30" fillId="0" borderId="12" xfId="0" applyNumberFormat="1" applyFont="1" applyFill="1" applyBorder="1" applyAlignment="1">
      <alignment horizontal="center" vertical="top" wrapText="1"/>
    </xf>
    <xf numFmtId="2" fontId="36" fillId="0" borderId="12" xfId="0" applyNumberFormat="1" applyFont="1" applyFill="1" applyBorder="1" applyAlignment="1">
      <alignment horizontal="center" vertical="top" wrapText="1"/>
    </xf>
    <xf numFmtId="2" fontId="36" fillId="33" borderId="12" xfId="0" applyNumberFormat="1" applyFont="1" applyFill="1" applyBorder="1" applyAlignment="1">
      <alignment horizontal="center" vertical="top" wrapText="1"/>
    </xf>
    <xf numFmtId="2" fontId="30" fillId="33" borderId="12" xfId="0" applyNumberFormat="1" applyFont="1" applyFill="1" applyBorder="1" applyAlignment="1">
      <alignment horizontal="center" vertical="top" wrapText="1"/>
    </xf>
    <xf numFmtId="0" fontId="36" fillId="33" borderId="12" xfId="0" applyFont="1" applyFill="1" applyBorder="1" applyAlignment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2" fontId="38" fillId="0" borderId="0" xfId="0" applyNumberFormat="1" applyFont="1" applyAlignment="1">
      <alignment/>
    </xf>
    <xf numFmtId="2" fontId="38" fillId="32" borderId="0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201" fontId="36" fillId="0" borderId="12" xfId="0" applyNumberFormat="1" applyFont="1" applyFill="1" applyBorder="1" applyAlignment="1">
      <alignment horizontal="center" vertical="top" wrapText="1"/>
    </xf>
    <xf numFmtId="198" fontId="36" fillId="0" borderId="12" xfId="0" applyNumberFormat="1" applyFont="1" applyFill="1" applyBorder="1" applyAlignment="1">
      <alignment horizontal="center" vertical="top" wrapText="1"/>
    </xf>
    <xf numFmtId="197" fontId="5" fillId="0" borderId="12" xfId="0" applyNumberFormat="1" applyFont="1" applyFill="1" applyBorder="1" applyAlignment="1">
      <alignment horizontal="center" vertical="top" wrapText="1"/>
    </xf>
    <xf numFmtId="197" fontId="3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196" fontId="36" fillId="0" borderId="12" xfId="0" applyNumberFormat="1" applyFont="1" applyFill="1" applyBorder="1" applyAlignment="1">
      <alignment horizontal="center" vertical="top" wrapText="1"/>
    </xf>
    <xf numFmtId="196" fontId="51" fillId="0" borderId="14" xfId="0" applyNumberFormat="1" applyFont="1" applyFill="1" applyBorder="1" applyAlignment="1">
      <alignment horizontal="center" vertical="top" wrapText="1"/>
    </xf>
    <xf numFmtId="196" fontId="51" fillId="0" borderId="15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2" fillId="33" borderId="0" xfId="0" applyFont="1" applyFill="1" applyAlignment="1">
      <alignment horizontal="justify" vertical="justify"/>
    </xf>
    <xf numFmtId="0" fontId="46" fillId="33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 horizontal="center"/>
    </xf>
    <xf numFmtId="0" fontId="17" fillId="32" borderId="20" xfId="0" applyFont="1" applyFill="1" applyBorder="1" applyAlignment="1">
      <alignment horizontal="left" vertical="center" wrapText="1"/>
    </xf>
    <xf numFmtId="0" fontId="17" fillId="32" borderId="21" xfId="0" applyFont="1" applyFill="1" applyBorder="1" applyAlignment="1">
      <alignment horizontal="left" vertical="center" wrapText="1"/>
    </xf>
    <xf numFmtId="0" fontId="17" fillId="32" borderId="2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left" vertical="center" wrapText="1"/>
    </xf>
    <xf numFmtId="0" fontId="19" fillId="32" borderId="22" xfId="0" applyFont="1" applyFill="1" applyBorder="1" applyAlignment="1">
      <alignment horizontal="left" vertical="center" wrapText="1"/>
    </xf>
    <xf numFmtId="0" fontId="19" fillId="32" borderId="20" xfId="0" applyFont="1" applyFill="1" applyBorder="1" applyAlignment="1">
      <alignment horizontal="center"/>
    </xf>
    <xf numFmtId="0" fontId="19" fillId="32" borderId="21" xfId="0" applyFont="1" applyFill="1" applyBorder="1" applyAlignment="1">
      <alignment horizontal="center"/>
    </xf>
    <xf numFmtId="0" fontId="19" fillId="32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6" fillId="33" borderId="27" xfId="0" applyFont="1" applyFill="1" applyBorder="1" applyAlignment="1">
      <alignment horizontal="left" vertical="top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6" fillId="32" borderId="0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horizontal="center" wrapText="1"/>
    </xf>
    <xf numFmtId="0" fontId="6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>
      <alignment horizontal="left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0" fillId="32" borderId="0" xfId="53" applyFill="1" applyAlignment="1" applyProtection="1">
      <alignment/>
      <protection/>
    </xf>
    <xf numFmtId="0" fontId="8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6" fillId="32" borderId="13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32" borderId="0" xfId="0" applyFont="1" applyFill="1" applyAlignment="1">
      <alignment horizontal="justify"/>
    </xf>
    <xf numFmtId="0" fontId="5" fillId="32" borderId="0" xfId="0" applyFont="1" applyFill="1" applyAlignment="1">
      <alignment horizontal="justify"/>
    </xf>
    <xf numFmtId="0" fontId="0" fillId="32" borderId="0" xfId="0" applyFill="1" applyAlignment="1">
      <alignment/>
    </xf>
    <xf numFmtId="0" fontId="35" fillId="32" borderId="0" xfId="0" applyFont="1" applyFill="1" applyAlignment="1">
      <alignment wrapText="1"/>
    </xf>
    <xf numFmtId="0" fontId="6" fillId="35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justify" vertical="justify"/>
    </xf>
    <xf numFmtId="0" fontId="29" fillId="34" borderId="17" xfId="0" applyFont="1" applyFill="1" applyBorder="1" applyAlignment="1">
      <alignment horizontal="justify" vertical="justify"/>
    </xf>
    <xf numFmtId="0" fontId="30" fillId="32" borderId="13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/>
    </xf>
    <xf numFmtId="0" fontId="29" fillId="32" borderId="0" xfId="0" applyFont="1" applyFill="1" applyBorder="1" applyAlignment="1">
      <alignment horizontal="left"/>
    </xf>
    <xf numFmtId="0" fontId="45" fillId="32" borderId="0" xfId="0" applyFont="1" applyFill="1" applyAlignment="1">
      <alignment horizontal="justify"/>
    </xf>
    <xf numFmtId="0" fontId="46" fillId="32" borderId="0" xfId="0" applyFont="1" applyFill="1" applyAlignment="1">
      <alignment horizontal="justify"/>
    </xf>
    <xf numFmtId="0" fontId="8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justify"/>
    </xf>
    <xf numFmtId="0" fontId="5" fillId="32" borderId="0" xfId="0" applyFont="1" applyFill="1" applyBorder="1" applyAlignment="1">
      <alignment horizontal="justify"/>
    </xf>
    <xf numFmtId="0" fontId="0" fillId="32" borderId="0" xfId="0" applyFont="1" applyFill="1" applyAlignment="1">
      <alignment horizontal="justify"/>
    </xf>
    <xf numFmtId="0" fontId="30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6" fillId="32" borderId="17" xfId="0" applyFont="1" applyFill="1" applyBorder="1" applyAlignment="1">
      <alignment horizontal="left" vertical="center" wrapText="1"/>
    </xf>
    <xf numFmtId="0" fontId="21" fillId="32" borderId="17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 wrapText="1"/>
    </xf>
    <xf numFmtId="0" fontId="29" fillId="32" borderId="0" xfId="0" applyFont="1" applyFill="1" applyBorder="1" applyAlignment="1">
      <alignment horizontal="left" wrapText="1"/>
    </xf>
    <xf numFmtId="0" fontId="5" fillId="32" borderId="0" xfId="0" applyFont="1" applyFill="1" applyAlignment="1">
      <alignment horizontal="justify"/>
    </xf>
    <xf numFmtId="0" fontId="6" fillId="34" borderId="17" xfId="0" applyFont="1" applyFill="1" applyBorder="1" applyAlignment="1">
      <alignment horizontal="justify" vertical="justify"/>
    </xf>
    <xf numFmtId="0" fontId="28" fillId="34" borderId="17" xfId="0" applyFont="1" applyFill="1" applyBorder="1" applyAlignment="1">
      <alignment horizontal="justify" vertical="justify"/>
    </xf>
    <xf numFmtId="0" fontId="6" fillId="33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justify"/>
    </xf>
    <xf numFmtId="0" fontId="6" fillId="32" borderId="0" xfId="0" applyFont="1" applyFill="1" applyAlignment="1">
      <alignment horizontal="left" wrapText="1"/>
    </xf>
    <xf numFmtId="0" fontId="0" fillId="32" borderId="0" xfId="0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justify" vertical="center"/>
    </xf>
    <xf numFmtId="0" fontId="5" fillId="34" borderId="0" xfId="0" applyFont="1" applyFill="1" applyBorder="1" applyAlignment="1">
      <alignment horizontal="justify" vertical="center"/>
    </xf>
    <xf numFmtId="0" fontId="27" fillId="33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justify"/>
    </xf>
    <xf numFmtId="0" fontId="5" fillId="32" borderId="0" xfId="0" applyFont="1" applyFill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national_reports/annex_i_natcom/submitted_natcom/items/4903.php" TargetMode="External" /><Relationship Id="rId2" Type="http://schemas.openxmlformats.org/officeDocument/2006/relationships/hyperlink" Target="http://unfccc.int/national_reports/non-annex_i_natcom/items/2979.php" TargetMode="External" /><Relationship Id="rId3" Type="http://schemas.openxmlformats.org/officeDocument/2006/relationships/hyperlink" Target="http://www.ipcc-nggip.iges.or.jp/public/2006gl/index.html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A19" sqref="A19:O19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197" t="s">
        <v>23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ht="15.75">
      <c r="A5" s="3"/>
    </row>
    <row r="6" spans="1:15" ht="15.75">
      <c r="A6" s="196" t="s">
        <v>24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ht="15.75">
      <c r="A7" s="196" t="s">
        <v>25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ht="15.75">
      <c r="A8" s="1"/>
    </row>
    <row r="9" spans="1:15" ht="15.75">
      <c r="A9" s="201" t="s">
        <v>26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</row>
    <row r="10" ht="15.75">
      <c r="A10" s="3"/>
    </row>
    <row r="11" ht="15.75">
      <c r="A11" s="3"/>
    </row>
    <row r="12" spans="1:15" ht="15.75">
      <c r="A12" s="203" t="s">
        <v>29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ht="15.75">
      <c r="A13" s="202" t="s">
        <v>30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ht="15.75">
      <c r="A14" s="4"/>
    </row>
    <row r="15" ht="20.25">
      <c r="A15" s="5"/>
    </row>
    <row r="16" ht="18.75">
      <c r="A16" s="6"/>
    </row>
    <row r="17" spans="1:15" ht="15.75">
      <c r="A17" s="201" t="s">
        <v>27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</row>
    <row r="18" ht="15.75">
      <c r="A18" s="1"/>
    </row>
    <row r="19" spans="1:15" ht="29.25" customHeight="1">
      <c r="A19" s="200" t="s">
        <v>304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0" spans="1:15" ht="42" customHeight="1">
      <c r="A20" s="199" t="s">
        <v>305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ht="15">
      <c r="A21" s="7"/>
    </row>
    <row r="22" spans="1:15" ht="15">
      <c r="A22" s="198" t="s">
        <v>28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A1" sqref="A1:R1"/>
    </sheetView>
  </sheetViews>
  <sheetFormatPr defaultColWidth="9.140625" defaultRowHeight="15"/>
  <cols>
    <col min="1" max="1" width="23.8515625" style="8" customWidth="1"/>
    <col min="2" max="16384" width="9.140625" style="8" customWidth="1"/>
  </cols>
  <sheetData>
    <row r="1" spans="1:18" ht="18.75">
      <c r="A1" s="241" t="s">
        <v>31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ht="16.5" thickBot="1">
      <c r="A2" s="9"/>
    </row>
    <row r="3" spans="1:18" ht="125.25" customHeight="1" thickBot="1">
      <c r="A3" s="217" t="s">
        <v>32</v>
      </c>
      <c r="B3" s="218"/>
      <c r="C3" s="218"/>
      <c r="D3" s="218"/>
      <c r="E3" s="218"/>
      <c r="F3" s="219"/>
      <c r="G3" s="212" t="s">
        <v>119</v>
      </c>
      <c r="H3" s="212"/>
      <c r="I3" s="213"/>
      <c r="J3" s="211" t="s">
        <v>33</v>
      </c>
      <c r="K3" s="212"/>
      <c r="L3" s="213"/>
      <c r="M3" s="211" t="s">
        <v>120</v>
      </c>
      <c r="N3" s="212"/>
      <c r="O3" s="213"/>
      <c r="P3" s="211" t="s">
        <v>140</v>
      </c>
      <c r="Q3" s="212"/>
      <c r="R3" s="213"/>
    </row>
    <row r="4" spans="1:18" ht="209.25" customHeight="1" thickBot="1">
      <c r="A4" s="220" t="s">
        <v>47</v>
      </c>
      <c r="B4" s="221"/>
      <c r="C4" s="221"/>
      <c r="D4" s="221"/>
      <c r="E4" s="221"/>
      <c r="F4" s="222"/>
      <c r="G4" s="214" t="s">
        <v>299</v>
      </c>
      <c r="H4" s="215"/>
      <c r="I4" s="216"/>
      <c r="J4" s="214" t="s">
        <v>300</v>
      </c>
      <c r="K4" s="215"/>
      <c r="L4" s="216"/>
      <c r="M4" s="204" t="s">
        <v>306</v>
      </c>
      <c r="N4" s="205"/>
      <c r="O4" s="206"/>
      <c r="P4" s="204" t="s">
        <v>307</v>
      </c>
      <c r="Q4" s="215"/>
      <c r="R4" s="216"/>
    </row>
    <row r="5" spans="1:18" ht="159.75" customHeight="1" thickBot="1">
      <c r="A5" s="220" t="s">
        <v>49</v>
      </c>
      <c r="B5" s="221"/>
      <c r="C5" s="221"/>
      <c r="D5" s="221"/>
      <c r="E5" s="221"/>
      <c r="F5" s="222"/>
      <c r="G5" s="214" t="s">
        <v>301</v>
      </c>
      <c r="H5" s="215"/>
      <c r="I5" s="216"/>
      <c r="J5" s="214" t="s">
        <v>302</v>
      </c>
      <c r="K5" s="215"/>
      <c r="L5" s="216"/>
      <c r="M5" s="204" t="s">
        <v>295</v>
      </c>
      <c r="N5" s="205"/>
      <c r="O5" s="206"/>
      <c r="P5" s="204" t="s">
        <v>307</v>
      </c>
      <c r="Q5" s="215"/>
      <c r="R5" s="216"/>
    </row>
    <row r="6" spans="1:18" ht="153" customHeight="1" thickBot="1">
      <c r="A6" s="220" t="s">
        <v>50</v>
      </c>
      <c r="B6" s="221"/>
      <c r="C6" s="221"/>
      <c r="D6" s="221"/>
      <c r="E6" s="221"/>
      <c r="F6" s="222"/>
      <c r="G6" s="240" t="s">
        <v>303</v>
      </c>
      <c r="H6" s="230"/>
      <c r="I6" s="231"/>
      <c r="J6" s="240" t="s">
        <v>0</v>
      </c>
      <c r="K6" s="230"/>
      <c r="L6" s="231"/>
      <c r="M6" s="229" t="s">
        <v>296</v>
      </c>
      <c r="N6" s="235"/>
      <c r="O6" s="236"/>
      <c r="P6" s="229" t="s">
        <v>310</v>
      </c>
      <c r="Q6" s="230"/>
      <c r="R6" s="231"/>
    </row>
    <row r="7" spans="1:18" ht="76.5" customHeight="1" thickBot="1">
      <c r="A7" s="220" t="s">
        <v>51</v>
      </c>
      <c r="B7" s="221"/>
      <c r="C7" s="221"/>
      <c r="D7" s="221"/>
      <c r="E7" s="221"/>
      <c r="F7" s="222"/>
      <c r="G7" s="232"/>
      <c r="H7" s="233"/>
      <c r="I7" s="234"/>
      <c r="J7" s="232"/>
      <c r="K7" s="233"/>
      <c r="L7" s="234"/>
      <c r="M7" s="237"/>
      <c r="N7" s="238"/>
      <c r="O7" s="239"/>
      <c r="P7" s="232"/>
      <c r="Q7" s="233"/>
      <c r="R7" s="234"/>
    </row>
    <row r="8" spans="1:18" ht="214.5" customHeight="1" thickBot="1">
      <c r="A8" s="220" t="s">
        <v>52</v>
      </c>
      <c r="B8" s="221"/>
      <c r="C8" s="221"/>
      <c r="D8" s="221"/>
      <c r="E8" s="221"/>
      <c r="F8" s="222"/>
      <c r="G8" s="214" t="s">
        <v>1</v>
      </c>
      <c r="H8" s="215"/>
      <c r="I8" s="216"/>
      <c r="J8" s="243" t="s">
        <v>3</v>
      </c>
      <c r="K8" s="244"/>
      <c r="L8" s="245"/>
      <c r="M8" s="204" t="s">
        <v>297</v>
      </c>
      <c r="N8" s="205"/>
      <c r="O8" s="206"/>
      <c r="P8" s="204" t="s">
        <v>308</v>
      </c>
      <c r="Q8" s="215"/>
      <c r="R8" s="216"/>
    </row>
    <row r="9" spans="1:18" ht="196.5" customHeight="1" thickBot="1">
      <c r="A9" s="220" t="s">
        <v>53</v>
      </c>
      <c r="B9" s="221"/>
      <c r="C9" s="221"/>
      <c r="D9" s="221"/>
      <c r="E9" s="221"/>
      <c r="F9" s="222"/>
      <c r="G9" s="214" t="s">
        <v>2</v>
      </c>
      <c r="H9" s="215"/>
      <c r="I9" s="216"/>
      <c r="J9" s="243" t="s">
        <v>4</v>
      </c>
      <c r="K9" s="244"/>
      <c r="L9" s="245"/>
      <c r="M9" s="204" t="s">
        <v>298</v>
      </c>
      <c r="N9" s="205"/>
      <c r="O9" s="206"/>
      <c r="P9" s="204" t="s">
        <v>309</v>
      </c>
      <c r="Q9" s="215"/>
      <c r="R9" s="216"/>
    </row>
    <row r="10" ht="15.75">
      <c r="A10" s="10"/>
    </row>
    <row r="11" spans="1:18" s="20" customFormat="1" ht="12.75">
      <c r="A11" s="19" t="s">
        <v>34</v>
      </c>
      <c r="B11" s="207" t="s">
        <v>38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</row>
    <row r="12" spans="1:18" s="20" customFormat="1" ht="45" customHeight="1">
      <c r="A12" s="208" t="s">
        <v>39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</row>
    <row r="13" spans="1:18" s="20" customFormat="1" ht="12.75">
      <c r="A13" s="19" t="s">
        <v>35</v>
      </c>
      <c r="B13" s="207" t="s">
        <v>40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</row>
    <row r="14" spans="1:18" s="20" customFormat="1" ht="49.5" customHeight="1">
      <c r="A14" s="208" t="s">
        <v>41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10"/>
    </row>
    <row r="15" spans="1:18" s="20" customFormat="1" ht="12.75">
      <c r="A15" s="19" t="s">
        <v>36</v>
      </c>
      <c r="B15" s="207" t="s">
        <v>42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pans="1:18" s="20" customFormat="1" ht="49.5" customHeight="1">
      <c r="A16" s="208" t="s">
        <v>43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</row>
    <row r="17" spans="1:18" s="20" customFormat="1" ht="12.75">
      <c r="A17" s="19" t="s">
        <v>37</v>
      </c>
      <c r="B17" s="226" t="s">
        <v>46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8"/>
    </row>
    <row r="18" spans="1:18" s="20" customFormat="1" ht="39.75" customHeight="1">
      <c r="A18" s="208" t="s">
        <v>271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</row>
    <row r="19" spans="1:18" s="20" customFormat="1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20" customFormat="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20" customFormat="1" ht="12.75">
      <c r="A21" s="223" t="s">
        <v>44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</row>
    <row r="22" s="20" customFormat="1" ht="12.75"/>
    <row r="23" s="20" customFormat="1" ht="12.75">
      <c r="A23" s="21"/>
    </row>
    <row r="24" s="20" customFormat="1" ht="12.75"/>
    <row r="25" s="20" customFormat="1" ht="12.75"/>
    <row r="26" ht="15.75">
      <c r="A26" s="11"/>
    </row>
  </sheetData>
  <sheetProtection/>
  <mergeCells count="41">
    <mergeCell ref="A8:F8"/>
    <mergeCell ref="P8:R8"/>
    <mergeCell ref="J8:L8"/>
    <mergeCell ref="G8:I8"/>
    <mergeCell ref="A1:R1"/>
    <mergeCell ref="P5:R5"/>
    <mergeCell ref="P3:R3"/>
    <mergeCell ref="A6:F6"/>
    <mergeCell ref="J3:L3"/>
    <mergeCell ref="A7:F7"/>
    <mergeCell ref="A5:F5"/>
    <mergeCell ref="B17:R17"/>
    <mergeCell ref="P4:R4"/>
    <mergeCell ref="P6:R7"/>
    <mergeCell ref="M6:O7"/>
    <mergeCell ref="G6:I7"/>
    <mergeCell ref="J6:L7"/>
    <mergeCell ref="P9:R9"/>
    <mergeCell ref="G9:I9"/>
    <mergeCell ref="J9:L9"/>
    <mergeCell ref="A9:F9"/>
    <mergeCell ref="J4:L4"/>
    <mergeCell ref="M8:O8"/>
    <mergeCell ref="J5:L5"/>
    <mergeCell ref="G3:I3"/>
    <mergeCell ref="A21:R21"/>
    <mergeCell ref="M9:O9"/>
    <mergeCell ref="A18:R18"/>
    <mergeCell ref="A14:R14"/>
    <mergeCell ref="B13:R13"/>
    <mergeCell ref="A12:R12"/>
    <mergeCell ref="M4:O4"/>
    <mergeCell ref="B11:R11"/>
    <mergeCell ref="A16:R16"/>
    <mergeCell ref="B15:R15"/>
    <mergeCell ref="M3:O3"/>
    <mergeCell ref="G5:I5"/>
    <mergeCell ref="G4:I4"/>
    <mergeCell ref="A3:F3"/>
    <mergeCell ref="A4:F4"/>
    <mergeCell ref="M5:O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9"/>
  <sheetViews>
    <sheetView zoomScale="75" zoomScaleNormal="75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D5" sqref="D5:Q5"/>
    </sheetView>
  </sheetViews>
  <sheetFormatPr defaultColWidth="9.140625" defaultRowHeight="15"/>
  <cols>
    <col min="1" max="1" width="5.7109375" style="8" customWidth="1"/>
    <col min="2" max="2" width="35.7109375" style="8" customWidth="1"/>
    <col min="3" max="3" width="12.8515625" style="8" customWidth="1"/>
    <col min="4" max="4" width="9.28125" style="8" customWidth="1"/>
    <col min="5" max="5" width="9.8515625" style="8" bestFit="1" customWidth="1"/>
    <col min="6" max="6" width="10.7109375" style="8" customWidth="1"/>
    <col min="7" max="7" width="9.57421875" style="8" customWidth="1"/>
    <col min="8" max="8" width="10.28125" style="8" customWidth="1"/>
    <col min="9" max="9" width="9.7109375" style="8" customWidth="1"/>
    <col min="10" max="11" width="9.57421875" style="8" customWidth="1"/>
    <col min="12" max="12" width="9.421875" style="8" customWidth="1"/>
    <col min="13" max="13" width="9.7109375" style="8" customWidth="1"/>
    <col min="14" max="14" width="9.00390625" style="8" customWidth="1"/>
    <col min="15" max="15" width="9.28125" style="8" customWidth="1"/>
    <col min="16" max="16" width="9.7109375" style="8" customWidth="1"/>
    <col min="17" max="17" width="11.00390625" style="170" bestFit="1" customWidth="1"/>
    <col min="18" max="16384" width="9.140625" style="8" customWidth="1"/>
  </cols>
  <sheetData>
    <row r="1" spans="2:17" ht="36.75" customHeight="1">
      <c r="B1" s="258" t="s">
        <v>48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2:17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69"/>
    </row>
    <row r="3" ht="15.75" thickBot="1">
      <c r="B3" s="12"/>
    </row>
    <row r="4" spans="1:17" s="9" customFormat="1" ht="16.5" thickBot="1">
      <c r="A4" s="65"/>
      <c r="B4" s="53"/>
      <c r="C4" s="55" t="s">
        <v>45</v>
      </c>
      <c r="D4" s="51">
        <v>1990</v>
      </c>
      <c r="E4" s="51">
        <v>1995</v>
      </c>
      <c r="F4" s="51">
        <v>2000</v>
      </c>
      <c r="G4" s="51">
        <v>2001</v>
      </c>
      <c r="H4" s="51">
        <v>2002</v>
      </c>
      <c r="I4" s="51">
        <v>2003</v>
      </c>
      <c r="J4" s="51">
        <v>2004</v>
      </c>
      <c r="K4" s="51">
        <v>2005</v>
      </c>
      <c r="L4" s="51">
        <v>2006</v>
      </c>
      <c r="M4" s="51">
        <v>2007</v>
      </c>
      <c r="N4" s="51">
        <v>2008</v>
      </c>
      <c r="O4" s="51">
        <v>2009</v>
      </c>
      <c r="P4" s="51">
        <v>2010</v>
      </c>
      <c r="Q4" s="171">
        <v>2011</v>
      </c>
    </row>
    <row r="5" spans="1:17" s="9" customFormat="1" ht="16.5" thickBot="1">
      <c r="A5" s="66"/>
      <c r="B5" s="59"/>
      <c r="C5" s="23"/>
      <c r="D5" s="259" t="s">
        <v>102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</row>
    <row r="6" spans="1:17" s="9" customFormat="1" ht="16.5" thickBot="1">
      <c r="A6" s="60">
        <v>1</v>
      </c>
      <c r="B6" s="58" t="s">
        <v>121</v>
      </c>
      <c r="C6" s="40" t="s">
        <v>55</v>
      </c>
      <c r="D6" s="164" t="s">
        <v>276</v>
      </c>
      <c r="E6" s="164" t="s">
        <v>276</v>
      </c>
      <c r="F6" s="164">
        <v>8.587</v>
      </c>
      <c r="G6" s="164">
        <v>4.643000000000001</v>
      </c>
      <c r="H6" s="164">
        <v>7.805</v>
      </c>
      <c r="I6" s="164">
        <v>10.27</v>
      </c>
      <c r="J6" s="164">
        <v>19.86</v>
      </c>
      <c r="K6" s="164">
        <v>25.048000000000002</v>
      </c>
      <c r="L6" s="164">
        <v>27.413</v>
      </c>
      <c r="M6" s="164">
        <v>25.695</v>
      </c>
      <c r="N6" s="164">
        <v>22.488</v>
      </c>
      <c r="O6" s="164">
        <v>22.93</v>
      </c>
      <c r="P6" s="164">
        <v>26.732</v>
      </c>
      <c r="Q6" s="172">
        <v>28.866</v>
      </c>
    </row>
    <row r="7" spans="1:17" s="9" customFormat="1" ht="16.5" thickBot="1">
      <c r="A7" s="60">
        <v>2</v>
      </c>
      <c r="B7" s="59" t="s">
        <v>125</v>
      </c>
      <c r="C7" s="23" t="s">
        <v>55</v>
      </c>
      <c r="D7" s="165">
        <v>72</v>
      </c>
      <c r="E7" s="165">
        <v>2.5</v>
      </c>
      <c r="F7" s="166">
        <v>8.4</v>
      </c>
      <c r="G7" s="166">
        <v>4.4</v>
      </c>
      <c r="H7" s="166">
        <v>7.5</v>
      </c>
      <c r="I7" s="166">
        <v>9.9</v>
      </c>
      <c r="J7" s="166">
        <v>19.5</v>
      </c>
      <c r="K7" s="166">
        <v>24.8</v>
      </c>
      <c r="L7" s="166">
        <v>27.3</v>
      </c>
      <c r="M7" s="166">
        <v>25.6</v>
      </c>
      <c r="N7" s="166">
        <v>22.4</v>
      </c>
      <c r="O7" s="166">
        <v>22.9</v>
      </c>
      <c r="P7" s="166">
        <v>26.7</v>
      </c>
      <c r="Q7" s="173">
        <v>28.836</v>
      </c>
    </row>
    <row r="8" spans="1:17" s="9" customFormat="1" ht="32.25" thickBot="1">
      <c r="A8" s="60">
        <v>3</v>
      </c>
      <c r="B8" s="59" t="s">
        <v>151</v>
      </c>
      <c r="C8" s="23" t="s">
        <v>19</v>
      </c>
      <c r="D8" s="164" t="s">
        <v>276</v>
      </c>
      <c r="E8" s="164" t="s">
        <v>276</v>
      </c>
      <c r="F8" s="166">
        <f>100*F7/F6</f>
        <v>97.8222895073949</v>
      </c>
      <c r="G8" s="166">
        <f>100*G7/G6</f>
        <v>94.766314882619</v>
      </c>
      <c r="H8" s="166">
        <f aca="true" t="shared" si="0" ref="H8:P8">100*H7/H6</f>
        <v>96.09224855861628</v>
      </c>
      <c r="I8" s="166">
        <f t="shared" si="0"/>
        <v>96.3972736124635</v>
      </c>
      <c r="J8" s="166">
        <f t="shared" si="0"/>
        <v>98.18731117824774</v>
      </c>
      <c r="K8" s="166">
        <f t="shared" si="0"/>
        <v>99.009900990099</v>
      </c>
      <c r="L8" s="166">
        <f t="shared" si="0"/>
        <v>99.58778681647394</v>
      </c>
      <c r="M8" s="166">
        <f t="shared" si="0"/>
        <v>99.63027826425375</v>
      </c>
      <c r="N8" s="166">
        <f t="shared" si="0"/>
        <v>99.60868018498755</v>
      </c>
      <c r="O8" s="166">
        <f t="shared" si="0"/>
        <v>99.86916703009159</v>
      </c>
      <c r="P8" s="166">
        <f t="shared" si="0"/>
        <v>99.88029328146042</v>
      </c>
      <c r="Q8" s="173">
        <v>99.9</v>
      </c>
    </row>
    <row r="9" spans="1:17" s="9" customFormat="1" ht="16.5" thickBot="1">
      <c r="A9" s="60">
        <v>4</v>
      </c>
      <c r="B9" s="59" t="s">
        <v>126</v>
      </c>
      <c r="C9" s="23" t="s">
        <v>55</v>
      </c>
      <c r="D9" s="164" t="s">
        <v>276</v>
      </c>
      <c r="E9" s="164" t="s">
        <v>276</v>
      </c>
      <c r="F9" s="167">
        <v>0.187</v>
      </c>
      <c r="G9" s="167">
        <v>0.243</v>
      </c>
      <c r="H9" s="167">
        <v>0.305</v>
      </c>
      <c r="I9" s="167">
        <v>0.37</v>
      </c>
      <c r="J9" s="167">
        <v>0.36</v>
      </c>
      <c r="K9" s="167">
        <v>0.248</v>
      </c>
      <c r="L9" s="167">
        <v>0.113</v>
      </c>
      <c r="M9" s="167">
        <v>0.095</v>
      </c>
      <c r="N9" s="167">
        <v>0.088</v>
      </c>
      <c r="O9" s="167">
        <v>0.03</v>
      </c>
      <c r="P9" s="167">
        <v>0.032</v>
      </c>
      <c r="Q9" s="173">
        <v>0.03</v>
      </c>
    </row>
    <row r="10" spans="1:17" s="9" customFormat="1" ht="32.25" thickBot="1">
      <c r="A10" s="60">
        <v>5</v>
      </c>
      <c r="B10" s="59" t="s">
        <v>152</v>
      </c>
      <c r="C10" s="23" t="s">
        <v>19</v>
      </c>
      <c r="D10" s="164" t="s">
        <v>276</v>
      </c>
      <c r="E10" s="164" t="s">
        <v>276</v>
      </c>
      <c r="F10" s="166">
        <f>100*F9/F6</f>
        <v>2.1777104926051005</v>
      </c>
      <c r="G10" s="166">
        <f>100*G9/G6</f>
        <v>5.233685117381003</v>
      </c>
      <c r="H10" s="166">
        <f aca="true" t="shared" si="1" ref="H10:P10">100*H9/H6</f>
        <v>3.9077514413837284</v>
      </c>
      <c r="I10" s="166">
        <f t="shared" si="1"/>
        <v>3.602726387536514</v>
      </c>
      <c r="J10" s="166">
        <f t="shared" si="1"/>
        <v>1.8126888217522659</v>
      </c>
      <c r="K10" s="166">
        <f t="shared" si="1"/>
        <v>0.9900990099009901</v>
      </c>
      <c r="L10" s="166">
        <f t="shared" si="1"/>
        <v>0.4122131835260643</v>
      </c>
      <c r="M10" s="166">
        <f t="shared" si="1"/>
        <v>0.3697217357462541</v>
      </c>
      <c r="N10" s="166">
        <f t="shared" si="1"/>
        <v>0.39131981501245106</v>
      </c>
      <c r="O10" s="166">
        <f t="shared" si="1"/>
        <v>0.13083296990841692</v>
      </c>
      <c r="P10" s="166">
        <f t="shared" si="1"/>
        <v>0.11970671853957804</v>
      </c>
      <c r="Q10" s="173">
        <v>0.1</v>
      </c>
    </row>
    <row r="11" spans="1:17" s="9" customFormat="1" ht="16.5" thickBot="1">
      <c r="A11" s="60">
        <v>6</v>
      </c>
      <c r="B11" s="58" t="s">
        <v>54</v>
      </c>
      <c r="C11" s="40" t="s">
        <v>55</v>
      </c>
      <c r="D11" s="165">
        <v>46.2</v>
      </c>
      <c r="E11" s="165">
        <v>14.9</v>
      </c>
      <c r="F11" s="165">
        <v>12.3</v>
      </c>
      <c r="G11" s="165">
        <v>13.6</v>
      </c>
      <c r="H11" s="165">
        <v>12.7</v>
      </c>
      <c r="I11" s="165">
        <v>14.6</v>
      </c>
      <c r="J11" s="165">
        <v>15.3</v>
      </c>
      <c r="K11" s="165">
        <v>14.2</v>
      </c>
      <c r="L11" s="165">
        <v>14.4</v>
      </c>
      <c r="M11" s="165">
        <v>15.5</v>
      </c>
      <c r="N11" s="165">
        <v>17.3</v>
      </c>
      <c r="O11" s="165">
        <v>15.8</v>
      </c>
      <c r="P11" s="165">
        <v>16.3</v>
      </c>
      <c r="Q11" s="172">
        <v>16.241</v>
      </c>
    </row>
    <row r="12" spans="1:17" s="9" customFormat="1" ht="16.5" thickBot="1">
      <c r="A12" s="60">
        <v>7</v>
      </c>
      <c r="B12" s="59" t="s">
        <v>125</v>
      </c>
      <c r="C12" s="23" t="s">
        <v>55</v>
      </c>
      <c r="D12" s="168">
        <v>22.7</v>
      </c>
      <c r="E12" s="168">
        <v>5.4</v>
      </c>
      <c r="F12" s="168">
        <v>3.9</v>
      </c>
      <c r="G12" s="168">
        <v>4.2</v>
      </c>
      <c r="H12" s="168">
        <v>2.4</v>
      </c>
      <c r="I12" s="168">
        <v>2.6</v>
      </c>
      <c r="J12" s="168">
        <v>2.5</v>
      </c>
      <c r="K12" s="168">
        <v>1.7</v>
      </c>
      <c r="L12" s="168">
        <v>1.6</v>
      </c>
      <c r="M12" s="168">
        <v>1.7</v>
      </c>
      <c r="N12" s="168">
        <v>1.7</v>
      </c>
      <c r="O12" s="168">
        <v>1.4</v>
      </c>
      <c r="P12" s="166">
        <v>1</v>
      </c>
      <c r="Q12" s="173">
        <v>1.13</v>
      </c>
    </row>
    <row r="13" spans="1:17" s="9" customFormat="1" ht="32.25" thickBot="1">
      <c r="A13" s="60">
        <v>0</v>
      </c>
      <c r="B13" s="59" t="s">
        <v>153</v>
      </c>
      <c r="C13" s="23" t="s">
        <v>19</v>
      </c>
      <c r="D13" s="166">
        <f>100*D12/D11</f>
        <v>49.13419913419913</v>
      </c>
      <c r="E13" s="166">
        <f>100*E12/E11</f>
        <v>36.241610738255034</v>
      </c>
      <c r="F13" s="166">
        <f aca="true" t="shared" si="2" ref="F13:P13">100*F12/F11</f>
        <v>31.70731707317073</v>
      </c>
      <c r="G13" s="166">
        <f t="shared" si="2"/>
        <v>30.88235294117647</v>
      </c>
      <c r="H13" s="166">
        <f t="shared" si="2"/>
        <v>18.897637795275593</v>
      </c>
      <c r="I13" s="166">
        <f t="shared" si="2"/>
        <v>17.808219178082194</v>
      </c>
      <c r="J13" s="166">
        <f t="shared" si="2"/>
        <v>16.33986928104575</v>
      </c>
      <c r="K13" s="166">
        <f t="shared" si="2"/>
        <v>11.971830985915494</v>
      </c>
      <c r="L13" s="166">
        <f t="shared" si="2"/>
        <v>11.11111111111111</v>
      </c>
      <c r="M13" s="166">
        <f t="shared" si="2"/>
        <v>10.96774193548387</v>
      </c>
      <c r="N13" s="166">
        <f t="shared" si="2"/>
        <v>9.826589595375722</v>
      </c>
      <c r="O13" s="166">
        <f t="shared" si="2"/>
        <v>8.860759493670885</v>
      </c>
      <c r="P13" s="166">
        <f t="shared" si="2"/>
        <v>6.134969325153374</v>
      </c>
      <c r="Q13" s="173">
        <v>6.96</v>
      </c>
    </row>
    <row r="14" spans="1:17" s="9" customFormat="1" ht="16.5" thickBot="1">
      <c r="A14" s="60">
        <v>9</v>
      </c>
      <c r="B14" s="59" t="s">
        <v>126</v>
      </c>
      <c r="C14" s="23" t="s">
        <v>55</v>
      </c>
      <c r="D14" s="166">
        <v>23.5</v>
      </c>
      <c r="E14" s="166">
        <v>9.5</v>
      </c>
      <c r="F14" s="166">
        <v>8.4</v>
      </c>
      <c r="G14" s="166">
        <v>9.4</v>
      </c>
      <c r="H14" s="166">
        <v>10.3</v>
      </c>
      <c r="I14" s="166">
        <v>12</v>
      </c>
      <c r="J14" s="166">
        <v>12.8</v>
      </c>
      <c r="K14" s="166">
        <v>12.5</v>
      </c>
      <c r="L14" s="166">
        <v>12.8</v>
      </c>
      <c r="M14" s="166">
        <v>13.8</v>
      </c>
      <c r="N14" s="166">
        <v>15.6</v>
      </c>
      <c r="O14" s="166">
        <v>14.4</v>
      </c>
      <c r="P14" s="166">
        <v>15.3</v>
      </c>
      <c r="Q14" s="173">
        <v>15.111</v>
      </c>
    </row>
    <row r="15" spans="1:17" s="9" customFormat="1" ht="32.25" thickBot="1">
      <c r="A15" s="60">
        <v>10</v>
      </c>
      <c r="B15" s="59" t="s">
        <v>154</v>
      </c>
      <c r="C15" s="23" t="s">
        <v>19</v>
      </c>
      <c r="D15" s="166">
        <f>100*D14/D11</f>
        <v>50.865800865800864</v>
      </c>
      <c r="E15" s="166">
        <f>100*E14/E11</f>
        <v>63.758389261744966</v>
      </c>
      <c r="F15" s="166">
        <f aca="true" t="shared" si="3" ref="F15:P15">100*F14/F11</f>
        <v>68.29268292682926</v>
      </c>
      <c r="G15" s="166">
        <f t="shared" si="3"/>
        <v>69.11764705882354</v>
      </c>
      <c r="H15" s="166">
        <f t="shared" si="3"/>
        <v>81.10236220472441</v>
      </c>
      <c r="I15" s="166">
        <f t="shared" si="3"/>
        <v>82.19178082191782</v>
      </c>
      <c r="J15" s="166">
        <f t="shared" si="3"/>
        <v>83.66013071895425</v>
      </c>
      <c r="K15" s="166">
        <f t="shared" si="3"/>
        <v>88.02816901408451</v>
      </c>
      <c r="L15" s="166">
        <f t="shared" si="3"/>
        <v>88.88888888888889</v>
      </c>
      <c r="M15" s="166">
        <f t="shared" si="3"/>
        <v>89.03225806451613</v>
      </c>
      <c r="N15" s="166">
        <f t="shared" si="3"/>
        <v>90.17341040462428</v>
      </c>
      <c r="O15" s="166">
        <f t="shared" si="3"/>
        <v>91.13924050632912</v>
      </c>
      <c r="P15" s="166">
        <f t="shared" si="3"/>
        <v>93.86503067484662</v>
      </c>
      <c r="Q15" s="173">
        <v>93.04</v>
      </c>
    </row>
    <row r="16" spans="1:17" s="9" customFormat="1" ht="16.5" thickBot="1">
      <c r="A16" s="60">
        <v>11</v>
      </c>
      <c r="B16" s="58" t="s">
        <v>59</v>
      </c>
      <c r="C16" s="40" t="s">
        <v>55</v>
      </c>
      <c r="D16" s="164">
        <v>80.97</v>
      </c>
      <c r="E16" s="164">
        <v>23.38</v>
      </c>
      <c r="F16" s="164">
        <v>25.03</v>
      </c>
      <c r="G16" s="164">
        <v>26.067</v>
      </c>
      <c r="H16" s="164">
        <v>25.517999999999997</v>
      </c>
      <c r="I16" s="164">
        <v>27.977</v>
      </c>
      <c r="J16" s="164">
        <v>31.066</v>
      </c>
      <c r="K16" s="164">
        <v>27.422</v>
      </c>
      <c r="L16" s="164">
        <v>26.317999999999998</v>
      </c>
      <c r="M16" s="164">
        <v>26.538999999999998</v>
      </c>
      <c r="N16" s="164">
        <v>30.58</v>
      </c>
      <c r="O16" s="164">
        <v>28.965</v>
      </c>
      <c r="P16" s="164">
        <v>30.06</v>
      </c>
      <c r="Q16" s="172">
        <v>27.05</v>
      </c>
    </row>
    <row r="17" spans="1:17" s="9" customFormat="1" ht="16.5" thickBot="1">
      <c r="A17" s="60">
        <v>12</v>
      </c>
      <c r="B17" s="59" t="s">
        <v>125</v>
      </c>
      <c r="C17" s="23" t="s">
        <v>55</v>
      </c>
      <c r="D17" s="167">
        <v>8.57</v>
      </c>
      <c r="E17" s="167">
        <v>0.28</v>
      </c>
      <c r="F17" s="167">
        <v>0.53</v>
      </c>
      <c r="G17" s="167">
        <v>0.067</v>
      </c>
      <c r="H17" s="167">
        <v>0.118</v>
      </c>
      <c r="I17" s="167">
        <v>0.177</v>
      </c>
      <c r="J17" s="167">
        <v>0.066</v>
      </c>
      <c r="K17" s="167">
        <v>0.122</v>
      </c>
      <c r="L17" s="167">
        <v>0.118</v>
      </c>
      <c r="M17" s="167">
        <v>0.139</v>
      </c>
      <c r="N17" s="167">
        <v>0.18</v>
      </c>
      <c r="O17" s="167">
        <v>0.465</v>
      </c>
      <c r="P17" s="167">
        <v>0.56</v>
      </c>
      <c r="Q17" s="173">
        <v>0.371</v>
      </c>
    </row>
    <row r="18" spans="1:17" s="9" customFormat="1" ht="32.25" thickBot="1">
      <c r="A18" s="60">
        <v>13</v>
      </c>
      <c r="B18" s="59" t="s">
        <v>155</v>
      </c>
      <c r="C18" s="23" t="s">
        <v>19</v>
      </c>
      <c r="D18" s="166">
        <f>100*D17/D16</f>
        <v>10.584166975422995</v>
      </c>
      <c r="E18" s="166">
        <f>100*E17/E16</f>
        <v>1.1976047904191618</v>
      </c>
      <c r="F18" s="166">
        <f aca="true" t="shared" si="4" ref="F18:P18">100*F17/F16</f>
        <v>2.1174590491410306</v>
      </c>
      <c r="G18" s="166">
        <f t="shared" si="4"/>
        <v>0.25702996125369243</v>
      </c>
      <c r="H18" s="166">
        <f t="shared" si="4"/>
        <v>0.4624186848499099</v>
      </c>
      <c r="I18" s="166">
        <f t="shared" si="4"/>
        <v>0.6326625442327626</v>
      </c>
      <c r="J18" s="166">
        <f t="shared" si="4"/>
        <v>0.21245091096375462</v>
      </c>
      <c r="K18" s="166">
        <f t="shared" si="4"/>
        <v>0.4448982568740427</v>
      </c>
      <c r="L18" s="166">
        <f t="shared" si="4"/>
        <v>0.44836233756364463</v>
      </c>
      <c r="M18" s="166">
        <f t="shared" si="4"/>
        <v>0.5237574889784846</v>
      </c>
      <c r="N18" s="166">
        <f t="shared" si="4"/>
        <v>0.5886200130804448</v>
      </c>
      <c r="O18" s="166">
        <f t="shared" si="4"/>
        <v>1.6053858104609011</v>
      </c>
      <c r="P18" s="166">
        <f t="shared" si="4"/>
        <v>1.862940785096474</v>
      </c>
      <c r="Q18" s="173">
        <v>1.37</v>
      </c>
    </row>
    <row r="19" spans="1:17" s="9" customFormat="1" ht="16.5" thickBot="1">
      <c r="A19" s="60">
        <v>14</v>
      </c>
      <c r="B19" s="59" t="s">
        <v>126</v>
      </c>
      <c r="C19" s="23" t="s">
        <v>55</v>
      </c>
      <c r="D19" s="166">
        <v>72.4</v>
      </c>
      <c r="E19" s="166">
        <v>23.1</v>
      </c>
      <c r="F19" s="166">
        <v>24.5</v>
      </c>
      <c r="G19" s="166">
        <v>26</v>
      </c>
      <c r="H19" s="166">
        <v>25.4</v>
      </c>
      <c r="I19" s="166">
        <v>27.8</v>
      </c>
      <c r="J19" s="166">
        <v>31</v>
      </c>
      <c r="K19" s="166">
        <v>27.3</v>
      </c>
      <c r="L19" s="166">
        <v>26.2</v>
      </c>
      <c r="M19" s="166">
        <v>26.4</v>
      </c>
      <c r="N19" s="166">
        <v>30.4</v>
      </c>
      <c r="O19" s="166">
        <v>28.5</v>
      </c>
      <c r="P19" s="166">
        <v>29.5</v>
      </c>
      <c r="Q19" s="173">
        <v>26.677</v>
      </c>
    </row>
    <row r="20" spans="1:17" s="9" customFormat="1" ht="32.25" thickBot="1">
      <c r="A20" s="60">
        <v>15</v>
      </c>
      <c r="B20" s="59" t="s">
        <v>156</v>
      </c>
      <c r="C20" s="23" t="s">
        <v>19</v>
      </c>
      <c r="D20" s="166">
        <f>100*D19/D16</f>
        <v>89.41583302457701</v>
      </c>
      <c r="E20" s="166">
        <f>100*E19/E16</f>
        <v>98.80239520958084</v>
      </c>
      <c r="F20" s="166">
        <f aca="true" t="shared" si="5" ref="F20:P20">100*F19/F16</f>
        <v>97.88254095085897</v>
      </c>
      <c r="G20" s="166">
        <f t="shared" si="5"/>
        <v>99.74297003874631</v>
      </c>
      <c r="H20" s="166">
        <f t="shared" si="5"/>
        <v>99.5375813151501</v>
      </c>
      <c r="I20" s="166">
        <f t="shared" si="5"/>
        <v>99.36733745576724</v>
      </c>
      <c r="J20" s="166">
        <f t="shared" si="5"/>
        <v>99.78754908903625</v>
      </c>
      <c r="K20" s="166">
        <f t="shared" si="5"/>
        <v>99.55510174312596</v>
      </c>
      <c r="L20" s="166">
        <f t="shared" si="5"/>
        <v>99.55163766243636</v>
      </c>
      <c r="M20" s="166">
        <f t="shared" si="5"/>
        <v>99.47624251102152</v>
      </c>
      <c r="N20" s="166">
        <f t="shared" si="5"/>
        <v>99.41137998691956</v>
      </c>
      <c r="O20" s="166">
        <f t="shared" si="5"/>
        <v>98.3946141895391</v>
      </c>
      <c r="P20" s="166">
        <f t="shared" si="5"/>
        <v>98.13705921490353</v>
      </c>
      <c r="Q20" s="173">
        <v>98.63</v>
      </c>
    </row>
    <row r="21" spans="1:17" s="9" customFormat="1" ht="16.5" thickBot="1">
      <c r="A21" s="60">
        <v>16</v>
      </c>
      <c r="B21" s="58" t="s">
        <v>60</v>
      </c>
      <c r="C21" s="40" t="s">
        <v>55</v>
      </c>
      <c r="D21" s="167">
        <v>0.11</v>
      </c>
      <c r="E21" s="167">
        <v>0.007</v>
      </c>
      <c r="F21" s="167">
        <v>0.003</v>
      </c>
      <c r="G21" s="167">
        <v>0.004</v>
      </c>
      <c r="H21" s="167">
        <v>0.006</v>
      </c>
      <c r="I21" s="167">
        <v>0.032</v>
      </c>
      <c r="J21" s="167">
        <v>0.138</v>
      </c>
      <c r="K21" s="167">
        <v>0.494</v>
      </c>
      <c r="L21" s="167">
        <v>0.406</v>
      </c>
      <c r="M21" s="167">
        <v>0.413</v>
      </c>
      <c r="N21" s="167">
        <v>0.427</v>
      </c>
      <c r="O21" s="167">
        <v>0.321</v>
      </c>
      <c r="P21" s="167">
        <v>0.339</v>
      </c>
      <c r="Q21" s="172">
        <v>0.53</v>
      </c>
    </row>
    <row r="22" spans="1:17" s="9" customFormat="1" ht="16.5" thickBot="1">
      <c r="A22" s="60">
        <v>17</v>
      </c>
      <c r="B22" s="59" t="s">
        <v>125</v>
      </c>
      <c r="C22" s="23" t="s">
        <v>55</v>
      </c>
      <c r="D22" s="167">
        <v>0.11</v>
      </c>
      <c r="E22" s="167">
        <v>0.007</v>
      </c>
      <c r="F22" s="167">
        <v>0.003</v>
      </c>
      <c r="G22" s="167">
        <v>0.004</v>
      </c>
      <c r="H22" s="167">
        <v>0.006</v>
      </c>
      <c r="I22" s="167">
        <v>0.032</v>
      </c>
      <c r="J22" s="167">
        <v>0.138</v>
      </c>
      <c r="K22" s="167">
        <v>0.494</v>
      </c>
      <c r="L22" s="167">
        <v>0.406</v>
      </c>
      <c r="M22" s="167">
        <v>0.413</v>
      </c>
      <c r="N22" s="167">
        <v>0.427</v>
      </c>
      <c r="O22" s="167">
        <v>0.321</v>
      </c>
      <c r="P22" s="167">
        <v>0.339</v>
      </c>
      <c r="Q22" s="173">
        <v>0.53</v>
      </c>
    </row>
    <row r="23" spans="1:17" s="9" customFormat="1" ht="32.25" thickBot="1">
      <c r="A23" s="60">
        <v>18</v>
      </c>
      <c r="B23" s="59" t="s">
        <v>157</v>
      </c>
      <c r="C23" s="23" t="s">
        <v>19</v>
      </c>
      <c r="D23" s="166">
        <f>100*D22/D21</f>
        <v>100</v>
      </c>
      <c r="E23" s="166">
        <f aca="true" t="shared" si="6" ref="E23:P23">100*E22/E21</f>
        <v>100.00000000000001</v>
      </c>
      <c r="F23" s="166">
        <f t="shared" si="6"/>
        <v>100</v>
      </c>
      <c r="G23" s="166">
        <f t="shared" si="6"/>
        <v>100</v>
      </c>
      <c r="H23" s="166">
        <f t="shared" si="6"/>
        <v>100</v>
      </c>
      <c r="I23" s="166">
        <f t="shared" si="6"/>
        <v>100</v>
      </c>
      <c r="J23" s="166">
        <f t="shared" si="6"/>
        <v>100</v>
      </c>
      <c r="K23" s="166">
        <f t="shared" si="6"/>
        <v>100</v>
      </c>
      <c r="L23" s="166">
        <f t="shared" si="6"/>
        <v>100</v>
      </c>
      <c r="M23" s="166">
        <f t="shared" si="6"/>
        <v>100</v>
      </c>
      <c r="N23" s="166">
        <f t="shared" si="6"/>
        <v>99.99999999999999</v>
      </c>
      <c r="O23" s="166">
        <f t="shared" si="6"/>
        <v>100</v>
      </c>
      <c r="P23" s="166">
        <f t="shared" si="6"/>
        <v>100.00000000000001</v>
      </c>
      <c r="Q23" s="173">
        <v>100</v>
      </c>
    </row>
    <row r="24" spans="1:17" s="9" customFormat="1" ht="16.5" thickBot="1">
      <c r="A24" s="60">
        <v>19</v>
      </c>
      <c r="B24" s="59" t="s">
        <v>126</v>
      </c>
      <c r="C24" s="23" t="s">
        <v>55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174"/>
    </row>
    <row r="25" spans="1:17" s="9" customFormat="1" ht="32.25" thickBot="1">
      <c r="A25" s="60">
        <v>20</v>
      </c>
      <c r="B25" s="59" t="s">
        <v>158</v>
      </c>
      <c r="C25" s="23" t="s">
        <v>19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174"/>
    </row>
    <row r="26" spans="1:17" s="9" customFormat="1" ht="16.5" thickBot="1">
      <c r="A26" s="60">
        <v>21</v>
      </c>
      <c r="B26" s="58" t="s">
        <v>122</v>
      </c>
      <c r="C26" s="40" t="s">
        <v>55</v>
      </c>
      <c r="D26" s="180">
        <v>304.3</v>
      </c>
      <c r="E26" s="180">
        <v>173.6</v>
      </c>
      <c r="F26" s="180">
        <v>98.3</v>
      </c>
      <c r="G26" s="180">
        <v>104.3</v>
      </c>
      <c r="H26" s="180">
        <v>106.5</v>
      </c>
      <c r="I26" s="180">
        <v>120</v>
      </c>
      <c r="J26" s="180">
        <v>135.5</v>
      </c>
      <c r="K26" s="180">
        <v>128</v>
      </c>
      <c r="L26" s="180">
        <v>115.8</v>
      </c>
      <c r="M26" s="180">
        <v>111.5</v>
      </c>
      <c r="N26" s="180">
        <v>128.2</v>
      </c>
      <c r="O26" s="180">
        <v>119.2</v>
      </c>
      <c r="P26" s="180">
        <v>123.4</v>
      </c>
      <c r="Q26" s="172">
        <v>114.52</v>
      </c>
    </row>
    <row r="27" spans="1:17" s="9" customFormat="1" ht="16.5" thickBot="1">
      <c r="A27" s="60">
        <v>22</v>
      </c>
      <c r="B27" s="59" t="s">
        <v>125</v>
      </c>
      <c r="C27" s="23" t="s">
        <v>55</v>
      </c>
      <c r="D27" s="168">
        <v>16.7</v>
      </c>
      <c r="E27" s="168">
        <v>1.7</v>
      </c>
      <c r="F27" s="168">
        <v>5.9</v>
      </c>
      <c r="G27" s="168">
        <v>6.2</v>
      </c>
      <c r="H27" s="168">
        <v>9.1</v>
      </c>
      <c r="I27" s="168">
        <v>12.7</v>
      </c>
      <c r="J27" s="168">
        <v>15.7</v>
      </c>
      <c r="K27" s="168">
        <v>20.3</v>
      </c>
      <c r="L27" s="168">
        <v>10.3</v>
      </c>
      <c r="M27" s="168">
        <v>2.7</v>
      </c>
      <c r="N27" s="168">
        <v>2.7</v>
      </c>
      <c r="O27" s="168">
        <v>2.2</v>
      </c>
      <c r="P27" s="168">
        <v>2.3</v>
      </c>
      <c r="Q27" s="173">
        <v>2.235</v>
      </c>
    </row>
    <row r="28" spans="1:17" s="9" customFormat="1" ht="32.25" thickBot="1">
      <c r="A28" s="60">
        <v>23</v>
      </c>
      <c r="B28" s="59" t="s">
        <v>159</v>
      </c>
      <c r="C28" s="23" t="s">
        <v>19</v>
      </c>
      <c r="D28" s="166">
        <f>100*D27/D26</f>
        <v>5.488005257969109</v>
      </c>
      <c r="E28" s="166">
        <f>100*E27/E26</f>
        <v>0.9792626728110599</v>
      </c>
      <c r="F28" s="166">
        <f aca="true" t="shared" si="7" ref="F28:P28">100*F27/F26</f>
        <v>6.002034587995931</v>
      </c>
      <c r="G28" s="166">
        <f t="shared" si="7"/>
        <v>5.944391179290508</v>
      </c>
      <c r="H28" s="166">
        <f t="shared" si="7"/>
        <v>8.544600938967136</v>
      </c>
      <c r="I28" s="166">
        <f t="shared" si="7"/>
        <v>10.583333333333334</v>
      </c>
      <c r="J28" s="166">
        <f t="shared" si="7"/>
        <v>11.586715867158672</v>
      </c>
      <c r="K28" s="166">
        <f t="shared" si="7"/>
        <v>15.859375</v>
      </c>
      <c r="L28" s="166">
        <f t="shared" si="7"/>
        <v>8.894645941278066</v>
      </c>
      <c r="M28" s="166">
        <f t="shared" si="7"/>
        <v>2.42152466367713</v>
      </c>
      <c r="N28" s="166">
        <f t="shared" si="7"/>
        <v>2.106084243369735</v>
      </c>
      <c r="O28" s="166">
        <f t="shared" si="7"/>
        <v>1.8456375838926176</v>
      </c>
      <c r="P28" s="166">
        <f t="shared" si="7"/>
        <v>1.8638573743922202</v>
      </c>
      <c r="Q28" s="173">
        <v>1.96</v>
      </c>
    </row>
    <row r="29" spans="1:17" s="9" customFormat="1" ht="16.5" thickBot="1">
      <c r="A29" s="60">
        <v>24</v>
      </c>
      <c r="B29" s="59" t="s">
        <v>126</v>
      </c>
      <c r="C29" s="23" t="s">
        <v>55</v>
      </c>
      <c r="D29" s="168">
        <v>287.6</v>
      </c>
      <c r="E29" s="168">
        <v>171.9</v>
      </c>
      <c r="F29" s="168">
        <v>92.4</v>
      </c>
      <c r="G29" s="168">
        <v>98.1</v>
      </c>
      <c r="H29" s="168">
        <v>97.4</v>
      </c>
      <c r="I29" s="168">
        <v>107.3</v>
      </c>
      <c r="J29" s="168">
        <v>119.8</v>
      </c>
      <c r="K29" s="168">
        <v>107.7</v>
      </c>
      <c r="L29" s="168">
        <v>105.5</v>
      </c>
      <c r="M29" s="168">
        <v>108.8</v>
      </c>
      <c r="N29" s="168">
        <v>125.5</v>
      </c>
      <c r="O29" s="166">
        <v>117</v>
      </c>
      <c r="P29" s="168">
        <v>121.1</v>
      </c>
      <c r="Q29" s="173">
        <v>112.28</v>
      </c>
    </row>
    <row r="30" spans="1:17" s="9" customFormat="1" ht="32.25" thickBot="1">
      <c r="A30" s="60">
        <v>25</v>
      </c>
      <c r="B30" s="59" t="s">
        <v>160</v>
      </c>
      <c r="C30" s="23" t="s">
        <v>19</v>
      </c>
      <c r="D30" s="166">
        <f>100*D29/D26</f>
        <v>94.5119947420309</v>
      </c>
      <c r="E30" s="166">
        <f>100*E29/E26</f>
        <v>99.02073732718894</v>
      </c>
      <c r="F30" s="166">
        <f aca="true" t="shared" si="8" ref="F30:P30">100*F29/F26</f>
        <v>93.99796541200408</v>
      </c>
      <c r="G30" s="166">
        <f t="shared" si="8"/>
        <v>94.0556088207095</v>
      </c>
      <c r="H30" s="166">
        <f t="shared" si="8"/>
        <v>91.45539906103286</v>
      </c>
      <c r="I30" s="166">
        <f t="shared" si="8"/>
        <v>89.41666666666667</v>
      </c>
      <c r="J30" s="166">
        <f t="shared" si="8"/>
        <v>88.41328413284133</v>
      </c>
      <c r="K30" s="166">
        <f t="shared" si="8"/>
        <v>84.140625</v>
      </c>
      <c r="L30" s="166">
        <f t="shared" si="8"/>
        <v>91.10535405872194</v>
      </c>
      <c r="M30" s="166">
        <f t="shared" si="8"/>
        <v>97.57847533632287</v>
      </c>
      <c r="N30" s="166">
        <f t="shared" si="8"/>
        <v>97.89391575663028</v>
      </c>
      <c r="O30" s="166">
        <f t="shared" si="8"/>
        <v>98.15436241610738</v>
      </c>
      <c r="P30" s="166">
        <f t="shared" si="8"/>
        <v>98.13614262560777</v>
      </c>
      <c r="Q30" s="173">
        <v>98.04</v>
      </c>
    </row>
    <row r="31" spans="1:17" s="9" customFormat="1" ht="16.5" thickBot="1">
      <c r="A31" s="60">
        <v>26</v>
      </c>
      <c r="B31" s="58" t="s">
        <v>63</v>
      </c>
      <c r="C31" s="40" t="s">
        <v>55</v>
      </c>
      <c r="D31" s="167">
        <v>1.71</v>
      </c>
      <c r="E31" s="167">
        <v>0.132</v>
      </c>
      <c r="F31" s="167">
        <v>0.471</v>
      </c>
      <c r="G31" s="167">
        <v>0.047</v>
      </c>
      <c r="H31" s="167">
        <v>0.024</v>
      </c>
      <c r="I31" s="167">
        <v>0.016</v>
      </c>
      <c r="J31" s="167">
        <v>0.462</v>
      </c>
      <c r="K31" s="167">
        <v>0.545</v>
      </c>
      <c r="L31" s="167">
        <v>0.036</v>
      </c>
      <c r="M31" s="167">
        <v>0.606</v>
      </c>
      <c r="N31" s="167">
        <v>3.828</v>
      </c>
      <c r="O31" s="167">
        <v>44.473</v>
      </c>
      <c r="P31" s="167">
        <v>63.182</v>
      </c>
      <c r="Q31" s="172">
        <v>78.06</v>
      </c>
    </row>
    <row r="32" spans="1:17" s="9" customFormat="1" ht="16.5" thickBot="1">
      <c r="A32" s="60">
        <v>27</v>
      </c>
      <c r="B32" s="59" t="s">
        <v>125</v>
      </c>
      <c r="C32" s="23" t="s">
        <v>55</v>
      </c>
      <c r="D32" s="167">
        <v>1.71</v>
      </c>
      <c r="E32" s="167">
        <v>0.132</v>
      </c>
      <c r="F32" s="167">
        <v>0.471</v>
      </c>
      <c r="G32" s="167">
        <v>0.047</v>
      </c>
      <c r="H32" s="167">
        <v>0.024</v>
      </c>
      <c r="I32" s="167">
        <v>0.016</v>
      </c>
      <c r="J32" s="167">
        <v>0.462</v>
      </c>
      <c r="K32" s="167">
        <v>0.545</v>
      </c>
      <c r="L32" s="167">
        <v>0.036</v>
      </c>
      <c r="M32" s="167">
        <v>0.606</v>
      </c>
      <c r="N32" s="167">
        <v>3.828</v>
      </c>
      <c r="O32" s="167">
        <v>44.473</v>
      </c>
      <c r="P32" s="167">
        <v>63.182</v>
      </c>
      <c r="Q32" s="173">
        <v>78.055</v>
      </c>
    </row>
    <row r="33" spans="1:17" s="9" customFormat="1" ht="32.25" thickBot="1">
      <c r="A33" s="60">
        <v>28</v>
      </c>
      <c r="B33" s="59" t="s">
        <v>161</v>
      </c>
      <c r="C33" s="23" t="s">
        <v>19</v>
      </c>
      <c r="D33" s="166">
        <f>100*D32/D31</f>
        <v>100</v>
      </c>
      <c r="E33" s="166">
        <f aca="true" t="shared" si="9" ref="E33:P33">100*E32/E31</f>
        <v>100</v>
      </c>
      <c r="F33" s="166">
        <f t="shared" si="9"/>
        <v>100</v>
      </c>
      <c r="G33" s="166">
        <f t="shared" si="9"/>
        <v>100</v>
      </c>
      <c r="H33" s="166">
        <f t="shared" si="9"/>
        <v>100</v>
      </c>
      <c r="I33" s="166">
        <f t="shared" si="9"/>
        <v>100</v>
      </c>
      <c r="J33" s="166">
        <f t="shared" si="9"/>
        <v>100</v>
      </c>
      <c r="K33" s="166">
        <f t="shared" si="9"/>
        <v>100</v>
      </c>
      <c r="L33" s="166">
        <f t="shared" si="9"/>
        <v>100</v>
      </c>
      <c r="M33" s="166">
        <f t="shared" si="9"/>
        <v>100</v>
      </c>
      <c r="N33" s="166">
        <f t="shared" si="9"/>
        <v>100</v>
      </c>
      <c r="O33" s="166">
        <f t="shared" si="9"/>
        <v>100</v>
      </c>
      <c r="P33" s="166">
        <f t="shared" si="9"/>
        <v>100</v>
      </c>
      <c r="Q33" s="173">
        <v>100</v>
      </c>
    </row>
    <row r="34" spans="1:17" s="9" customFormat="1" ht="16.5" thickBot="1">
      <c r="A34" s="60">
        <v>29</v>
      </c>
      <c r="B34" s="59" t="s">
        <v>126</v>
      </c>
      <c r="C34" s="23" t="s">
        <v>55</v>
      </c>
      <c r="D34" s="24"/>
      <c r="E34" s="24"/>
      <c r="F34" s="24"/>
      <c r="G34" s="24"/>
      <c r="H34" s="24"/>
      <c r="I34" s="24"/>
      <c r="J34" s="24"/>
      <c r="K34" s="94"/>
      <c r="L34" s="24"/>
      <c r="M34" s="24"/>
      <c r="N34" s="24"/>
      <c r="O34" s="24"/>
      <c r="P34" s="24"/>
      <c r="Q34" s="174"/>
    </row>
    <row r="35" spans="1:17" s="9" customFormat="1" ht="32.25" thickBot="1">
      <c r="A35" s="60">
        <v>30</v>
      </c>
      <c r="B35" s="59" t="s">
        <v>162</v>
      </c>
      <c r="C35" s="23" t="s">
        <v>19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174"/>
    </row>
    <row r="36" spans="1:17" s="9" customFormat="1" ht="16.5" thickBot="1">
      <c r="A36" s="60">
        <v>31</v>
      </c>
      <c r="B36" s="58" t="s">
        <v>224</v>
      </c>
      <c r="C36" s="40" t="s">
        <v>55</v>
      </c>
      <c r="D36" s="166">
        <v>29</v>
      </c>
      <c r="E36" s="166">
        <v>3.7</v>
      </c>
      <c r="F36" s="166">
        <v>1.2</v>
      </c>
      <c r="G36" s="166">
        <v>1.8</v>
      </c>
      <c r="H36" s="166">
        <v>2.4</v>
      </c>
      <c r="I36" s="166">
        <v>2.6</v>
      </c>
      <c r="J36" s="166">
        <v>2.4</v>
      </c>
      <c r="K36" s="166">
        <v>3</v>
      </c>
      <c r="L36" s="166">
        <v>2.9</v>
      </c>
      <c r="M36" s="166">
        <v>2.9</v>
      </c>
      <c r="N36" s="166">
        <v>3.1</v>
      </c>
      <c r="O36" s="166">
        <v>2.8</v>
      </c>
      <c r="P36" s="166">
        <v>3.4</v>
      </c>
      <c r="Q36" s="172">
        <v>3.268</v>
      </c>
    </row>
    <row r="37" spans="1:17" s="9" customFormat="1" ht="16.5" thickBot="1">
      <c r="A37" s="60">
        <v>32</v>
      </c>
      <c r="B37" s="59" t="s">
        <v>125</v>
      </c>
      <c r="C37" s="23" t="s">
        <v>55</v>
      </c>
      <c r="D37" s="166">
        <v>29</v>
      </c>
      <c r="E37" s="166">
        <v>3.7</v>
      </c>
      <c r="F37" s="166">
        <v>1.2</v>
      </c>
      <c r="G37" s="166">
        <v>1.8</v>
      </c>
      <c r="H37" s="166">
        <v>2.4</v>
      </c>
      <c r="I37" s="166">
        <v>2.6</v>
      </c>
      <c r="J37" s="166">
        <v>2.4</v>
      </c>
      <c r="K37" s="166">
        <v>3</v>
      </c>
      <c r="L37" s="166">
        <v>2.9</v>
      </c>
      <c r="M37" s="166">
        <v>2.9</v>
      </c>
      <c r="N37" s="166">
        <v>3.1</v>
      </c>
      <c r="O37" s="166">
        <v>2.8</v>
      </c>
      <c r="P37" s="166">
        <v>3.4</v>
      </c>
      <c r="Q37" s="173">
        <v>3.268</v>
      </c>
    </row>
    <row r="38" spans="1:17" s="9" customFormat="1" ht="32.25" thickBot="1">
      <c r="A38" s="60">
        <v>33</v>
      </c>
      <c r="B38" s="59" t="s">
        <v>163</v>
      </c>
      <c r="C38" s="23" t="s">
        <v>19</v>
      </c>
      <c r="D38" s="166">
        <f>100*D37/D36</f>
        <v>100</v>
      </c>
      <c r="E38" s="166">
        <f aca="true" t="shared" si="10" ref="E38:P38">100*E37/E36</f>
        <v>100</v>
      </c>
      <c r="F38" s="166">
        <f t="shared" si="10"/>
        <v>100</v>
      </c>
      <c r="G38" s="166">
        <f t="shared" si="10"/>
        <v>100</v>
      </c>
      <c r="H38" s="166">
        <f t="shared" si="10"/>
        <v>100</v>
      </c>
      <c r="I38" s="166">
        <f t="shared" si="10"/>
        <v>100</v>
      </c>
      <c r="J38" s="166">
        <f t="shared" si="10"/>
        <v>100</v>
      </c>
      <c r="K38" s="166">
        <f t="shared" si="10"/>
        <v>100</v>
      </c>
      <c r="L38" s="166">
        <f t="shared" si="10"/>
        <v>100</v>
      </c>
      <c r="M38" s="166">
        <f t="shared" si="10"/>
        <v>100</v>
      </c>
      <c r="N38" s="166">
        <f t="shared" si="10"/>
        <v>100</v>
      </c>
      <c r="O38" s="166">
        <f t="shared" si="10"/>
        <v>100</v>
      </c>
      <c r="P38" s="166">
        <f t="shared" si="10"/>
        <v>100</v>
      </c>
      <c r="Q38" s="173">
        <v>100</v>
      </c>
    </row>
    <row r="39" spans="1:17" s="9" customFormat="1" ht="16.5" thickBot="1">
      <c r="A39" s="60">
        <v>34</v>
      </c>
      <c r="B39" s="59" t="s">
        <v>126</v>
      </c>
      <c r="C39" s="23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74"/>
    </row>
    <row r="40" spans="1:17" s="9" customFormat="1" ht="32.25" thickBot="1">
      <c r="A40" s="60">
        <v>35</v>
      </c>
      <c r="B40" s="59" t="s">
        <v>164</v>
      </c>
      <c r="C40" s="23" t="s">
        <v>19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74"/>
    </row>
    <row r="41" spans="1:17" s="9" customFormat="1" ht="16.5" thickBot="1">
      <c r="A41" s="60">
        <v>36</v>
      </c>
      <c r="B41" s="58" t="s">
        <v>61</v>
      </c>
      <c r="C41" s="40" t="s">
        <v>55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75"/>
    </row>
    <row r="42" spans="1:17" s="9" customFormat="1" ht="16.5" thickBot="1">
      <c r="A42" s="60">
        <v>37</v>
      </c>
      <c r="B42" s="59" t="s">
        <v>125</v>
      </c>
      <c r="C42" s="23" t="s">
        <v>55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74"/>
    </row>
    <row r="43" spans="1:17" s="9" customFormat="1" ht="32.25" thickBot="1">
      <c r="A43" s="60">
        <v>38</v>
      </c>
      <c r="B43" s="59" t="s">
        <v>165</v>
      </c>
      <c r="C43" s="23" t="s">
        <v>19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74"/>
    </row>
    <row r="44" spans="1:17" s="9" customFormat="1" ht="16.5" thickBot="1">
      <c r="A44" s="60">
        <v>39</v>
      </c>
      <c r="B44" s="59" t="s">
        <v>126</v>
      </c>
      <c r="C44" s="23" t="s">
        <v>55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74"/>
    </row>
    <row r="45" spans="1:17" s="9" customFormat="1" ht="32.25" thickBot="1">
      <c r="A45" s="60">
        <v>40</v>
      </c>
      <c r="B45" s="59" t="s">
        <v>166</v>
      </c>
      <c r="C45" s="23" t="s">
        <v>19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74"/>
    </row>
    <row r="46" spans="1:17" s="9" customFormat="1" ht="16.5" thickBot="1">
      <c r="A46" s="60">
        <v>41</v>
      </c>
      <c r="B46" s="58" t="s">
        <v>62</v>
      </c>
      <c r="C46" s="40" t="s">
        <v>55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75"/>
    </row>
    <row r="47" spans="1:17" s="9" customFormat="1" ht="16.5" thickBot="1">
      <c r="A47" s="60">
        <v>42</v>
      </c>
      <c r="B47" s="59" t="s">
        <v>125</v>
      </c>
      <c r="C47" s="23" t="s">
        <v>55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74"/>
    </row>
    <row r="48" spans="1:17" s="9" customFormat="1" ht="32.25" thickBot="1">
      <c r="A48" s="60">
        <v>43</v>
      </c>
      <c r="B48" s="59" t="s">
        <v>167</v>
      </c>
      <c r="C48" s="23" t="s">
        <v>19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74"/>
    </row>
    <row r="49" spans="1:17" s="9" customFormat="1" ht="16.5" thickBot="1">
      <c r="A49" s="60">
        <v>44</v>
      </c>
      <c r="B49" s="59" t="s">
        <v>126</v>
      </c>
      <c r="C49" s="23" t="s">
        <v>55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74"/>
    </row>
    <row r="50" spans="1:17" s="9" customFormat="1" ht="32.25" thickBot="1">
      <c r="A50" s="60">
        <v>45</v>
      </c>
      <c r="B50" s="59" t="s">
        <v>168</v>
      </c>
      <c r="C50" s="23" t="s">
        <v>19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74"/>
    </row>
    <row r="51" spans="1:17" s="9" customFormat="1" ht="16.5" thickBot="1">
      <c r="A51" s="60">
        <v>46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6"/>
    </row>
    <row r="52" spans="1:17" s="9" customFormat="1" ht="16.5" thickBot="1">
      <c r="A52" s="60">
        <v>47</v>
      </c>
      <c r="B52" s="267" t="s">
        <v>328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5"/>
    </row>
    <row r="53" spans="1:17" s="9" customFormat="1" ht="16.5" thickBot="1">
      <c r="A53" s="60">
        <v>48</v>
      </c>
      <c r="B53" s="59" t="s">
        <v>64</v>
      </c>
      <c r="C53" s="23" t="s">
        <v>56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74"/>
    </row>
    <row r="54" spans="1:17" s="9" customFormat="1" ht="16.5" thickBot="1">
      <c r="A54" s="60">
        <v>49</v>
      </c>
      <c r="B54" s="59" t="s">
        <v>66</v>
      </c>
      <c r="C54" s="23" t="s">
        <v>57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74"/>
    </row>
    <row r="55" spans="1:17" s="9" customFormat="1" ht="16.5" thickBot="1">
      <c r="A55" s="60">
        <v>50</v>
      </c>
      <c r="B55" s="59" t="s">
        <v>65</v>
      </c>
      <c r="C55" s="23" t="s">
        <v>58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74"/>
    </row>
    <row r="56" spans="1:17" s="9" customFormat="1" ht="16.5" thickBot="1">
      <c r="A56" s="60">
        <v>51</v>
      </c>
      <c r="B56" s="152" t="s">
        <v>68</v>
      </c>
      <c r="C56" s="23" t="s">
        <v>56</v>
      </c>
      <c r="D56" s="24"/>
      <c r="E56" s="24"/>
      <c r="F56" s="168">
        <v>0.0011</v>
      </c>
      <c r="G56" s="168">
        <v>0.001155</v>
      </c>
      <c r="H56" s="168">
        <v>0.001098</v>
      </c>
      <c r="I56" s="168">
        <v>0.001279</v>
      </c>
      <c r="J56" s="168">
        <v>0.001883</v>
      </c>
      <c r="K56" s="168">
        <v>0.001311</v>
      </c>
      <c r="L56" s="168">
        <v>0.001218</v>
      </c>
      <c r="M56" s="168">
        <v>0.001</v>
      </c>
      <c r="N56" s="168">
        <v>0.000958</v>
      </c>
      <c r="O56" s="168">
        <v>0.000913</v>
      </c>
      <c r="P56" s="168">
        <v>0.000945</v>
      </c>
      <c r="Q56" s="181">
        <v>0.00682</v>
      </c>
    </row>
    <row r="57" spans="1:17" s="9" customFormat="1" ht="16.5" thickBot="1">
      <c r="A57" s="60">
        <v>52</v>
      </c>
      <c r="B57" s="59" t="s">
        <v>67</v>
      </c>
      <c r="C57" s="23" t="s">
        <v>56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74"/>
    </row>
    <row r="58" spans="1:17" s="9" customFormat="1" ht="16.5" thickBot="1">
      <c r="A58" s="60">
        <v>53</v>
      </c>
      <c r="B58" s="153" t="s">
        <v>103</v>
      </c>
      <c r="C58" s="23" t="s">
        <v>56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174"/>
    </row>
    <row r="59" spans="1:17" s="9" customFormat="1" ht="32.25" thickBot="1">
      <c r="A59" s="60">
        <v>54</v>
      </c>
      <c r="B59" s="59" t="s">
        <v>141</v>
      </c>
      <c r="C59" s="23" t="s">
        <v>56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74"/>
    </row>
    <row r="60" spans="1:17" s="9" customFormat="1" ht="16.5" thickBot="1">
      <c r="A60" s="60">
        <v>55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9"/>
    </row>
    <row r="61" spans="1:17" s="9" customFormat="1" ht="16.5" thickBot="1">
      <c r="A61" s="60">
        <v>56</v>
      </c>
      <c r="B61" s="221" t="s">
        <v>104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5"/>
    </row>
    <row r="62" spans="1:17" s="9" customFormat="1" ht="32.25" thickBot="1">
      <c r="A62" s="60">
        <v>57</v>
      </c>
      <c r="B62" s="59" t="s">
        <v>69</v>
      </c>
      <c r="C62" s="23" t="s">
        <v>123</v>
      </c>
      <c r="D62" s="168">
        <v>3.5</v>
      </c>
      <c r="E62" s="168">
        <v>3.2</v>
      </c>
      <c r="F62" s="168">
        <v>3.2</v>
      </c>
      <c r="G62" s="168">
        <v>3.2</v>
      </c>
      <c r="H62" s="168">
        <v>3.2</v>
      </c>
      <c r="I62" s="168">
        <v>3.2</v>
      </c>
      <c r="J62" s="168">
        <v>3.2</v>
      </c>
      <c r="K62" s="168">
        <v>3.2</v>
      </c>
      <c r="L62" s="168">
        <v>3.2</v>
      </c>
      <c r="M62" s="168">
        <v>3.2</v>
      </c>
      <c r="N62" s="168">
        <v>3.2</v>
      </c>
      <c r="O62" s="168">
        <v>3.2</v>
      </c>
      <c r="P62" s="168">
        <v>3.3</v>
      </c>
      <c r="Q62" s="173">
        <v>3.3</v>
      </c>
    </row>
    <row r="63" spans="1:17" s="9" customFormat="1" ht="32.25" thickBot="1">
      <c r="A63" s="60">
        <v>58</v>
      </c>
      <c r="B63" s="67" t="s">
        <v>169</v>
      </c>
      <c r="C63" s="23" t="s">
        <v>70</v>
      </c>
      <c r="D63" s="167" t="s">
        <v>276</v>
      </c>
      <c r="E63" s="167" t="s">
        <v>276</v>
      </c>
      <c r="F63" s="167">
        <f aca="true" t="shared" si="11" ref="F63:Q63">F6/F62</f>
        <v>2.6834374999999997</v>
      </c>
      <c r="G63" s="167">
        <f t="shared" si="11"/>
        <v>1.4509375000000002</v>
      </c>
      <c r="H63" s="167">
        <f t="shared" si="11"/>
        <v>2.4390625</v>
      </c>
      <c r="I63" s="167">
        <f t="shared" si="11"/>
        <v>3.2093749999999996</v>
      </c>
      <c r="J63" s="167">
        <f t="shared" si="11"/>
        <v>6.20625</v>
      </c>
      <c r="K63" s="167">
        <f t="shared" si="11"/>
        <v>7.827500000000001</v>
      </c>
      <c r="L63" s="167">
        <f t="shared" si="11"/>
        <v>8.5665625</v>
      </c>
      <c r="M63" s="167">
        <f t="shared" si="11"/>
        <v>8.0296875</v>
      </c>
      <c r="N63" s="167">
        <f t="shared" si="11"/>
        <v>7.0275</v>
      </c>
      <c r="O63" s="167">
        <f t="shared" si="11"/>
        <v>7.1656249999999995</v>
      </c>
      <c r="P63" s="167">
        <f t="shared" si="11"/>
        <v>8.100606060606061</v>
      </c>
      <c r="Q63" s="182">
        <f t="shared" si="11"/>
        <v>8.747272727272728</v>
      </c>
    </row>
    <row r="64" spans="1:17" s="9" customFormat="1" ht="32.25" thickBot="1">
      <c r="A64" s="60">
        <v>59</v>
      </c>
      <c r="B64" s="67" t="s">
        <v>170</v>
      </c>
      <c r="C64" s="23" t="s">
        <v>70</v>
      </c>
      <c r="D64" s="167">
        <f>D11/D62</f>
        <v>13.200000000000001</v>
      </c>
      <c r="E64" s="167">
        <f aca="true" t="shared" si="12" ref="E64:P64">E11/E62</f>
        <v>4.65625</v>
      </c>
      <c r="F64" s="167">
        <f t="shared" si="12"/>
        <v>3.84375</v>
      </c>
      <c r="G64" s="167">
        <f t="shared" si="12"/>
        <v>4.25</v>
      </c>
      <c r="H64" s="167">
        <f t="shared" si="12"/>
        <v>3.9687499999999996</v>
      </c>
      <c r="I64" s="167">
        <f t="shared" si="12"/>
        <v>4.5625</v>
      </c>
      <c r="J64" s="167">
        <f t="shared" si="12"/>
        <v>4.78125</v>
      </c>
      <c r="K64" s="167">
        <f t="shared" si="12"/>
        <v>4.437499999999999</v>
      </c>
      <c r="L64" s="167">
        <f t="shared" si="12"/>
        <v>4.5</v>
      </c>
      <c r="M64" s="167">
        <f t="shared" si="12"/>
        <v>4.84375</v>
      </c>
      <c r="N64" s="167">
        <f t="shared" si="12"/>
        <v>5.40625</v>
      </c>
      <c r="O64" s="167">
        <f t="shared" si="12"/>
        <v>4.9375</v>
      </c>
      <c r="P64" s="167">
        <f t="shared" si="12"/>
        <v>4.9393939393939394</v>
      </c>
      <c r="Q64" s="182">
        <f>Q11/Q62</f>
        <v>4.921515151515152</v>
      </c>
    </row>
    <row r="65" spans="1:17" s="9" customFormat="1" ht="32.25" thickBot="1">
      <c r="A65" s="60">
        <v>60</v>
      </c>
      <c r="B65" s="67" t="s">
        <v>171</v>
      </c>
      <c r="C65" s="23" t="s">
        <v>70</v>
      </c>
      <c r="D65" s="167">
        <f>D16/D62</f>
        <v>23.134285714285713</v>
      </c>
      <c r="E65" s="167">
        <f aca="true" t="shared" si="13" ref="E65:P65">E16/E62</f>
        <v>7.3062499999999995</v>
      </c>
      <c r="F65" s="167">
        <f t="shared" si="13"/>
        <v>7.821875</v>
      </c>
      <c r="G65" s="167">
        <f t="shared" si="13"/>
        <v>8.145937499999999</v>
      </c>
      <c r="H65" s="167">
        <f t="shared" si="13"/>
        <v>7.974374999999998</v>
      </c>
      <c r="I65" s="167">
        <f t="shared" si="13"/>
        <v>8.7428125</v>
      </c>
      <c r="J65" s="167">
        <f t="shared" si="13"/>
        <v>9.708124999999999</v>
      </c>
      <c r="K65" s="167">
        <f t="shared" si="13"/>
        <v>8.569374999999999</v>
      </c>
      <c r="L65" s="167">
        <f t="shared" si="13"/>
        <v>8.224374999999998</v>
      </c>
      <c r="M65" s="167">
        <f t="shared" si="13"/>
        <v>8.2934375</v>
      </c>
      <c r="N65" s="167">
        <f t="shared" si="13"/>
        <v>9.556249999999999</v>
      </c>
      <c r="O65" s="167">
        <f t="shared" si="13"/>
        <v>9.0515625</v>
      </c>
      <c r="P65" s="167">
        <f t="shared" si="13"/>
        <v>9.10909090909091</v>
      </c>
      <c r="Q65" s="182">
        <f>Q16/Q62</f>
        <v>8.196969696969697</v>
      </c>
    </row>
    <row r="66" spans="1:17" s="9" customFormat="1" ht="32.25" thickBot="1">
      <c r="A66" s="60">
        <v>61</v>
      </c>
      <c r="B66" s="67" t="s">
        <v>172</v>
      </c>
      <c r="C66" s="23" t="s">
        <v>70</v>
      </c>
      <c r="D66" s="167">
        <f>D21/D62</f>
        <v>0.03142857142857143</v>
      </c>
      <c r="E66" s="167">
        <f aca="true" t="shared" si="14" ref="E66:P66">E21/E62</f>
        <v>0.0021874999999999998</v>
      </c>
      <c r="F66" s="167">
        <f t="shared" si="14"/>
        <v>0.0009375</v>
      </c>
      <c r="G66" s="167">
        <f t="shared" si="14"/>
        <v>0.00125</v>
      </c>
      <c r="H66" s="167">
        <f t="shared" si="14"/>
        <v>0.001875</v>
      </c>
      <c r="I66" s="167">
        <f t="shared" si="14"/>
        <v>0.01</v>
      </c>
      <c r="J66" s="167">
        <f t="shared" si="14"/>
        <v>0.043125000000000004</v>
      </c>
      <c r="K66" s="167">
        <f t="shared" si="14"/>
        <v>0.15437499999999998</v>
      </c>
      <c r="L66" s="167">
        <f t="shared" si="14"/>
        <v>0.126875</v>
      </c>
      <c r="M66" s="167">
        <f t="shared" si="14"/>
        <v>0.1290625</v>
      </c>
      <c r="N66" s="167">
        <f t="shared" si="14"/>
        <v>0.1334375</v>
      </c>
      <c r="O66" s="167">
        <f t="shared" si="14"/>
        <v>0.1003125</v>
      </c>
      <c r="P66" s="167">
        <f t="shared" si="14"/>
        <v>0.10272727272727274</v>
      </c>
      <c r="Q66" s="182">
        <f>Q21/Q62</f>
        <v>0.1606060606060606</v>
      </c>
    </row>
    <row r="67" spans="1:17" s="9" customFormat="1" ht="32.25" thickBot="1">
      <c r="A67" s="60">
        <v>62</v>
      </c>
      <c r="B67" s="67" t="s">
        <v>173</v>
      </c>
      <c r="C67" s="23" t="s">
        <v>70</v>
      </c>
      <c r="D67" s="167">
        <f>D26/D62</f>
        <v>86.94285714285715</v>
      </c>
      <c r="E67" s="167">
        <f aca="true" t="shared" si="15" ref="E67:P67">E26/E62</f>
        <v>54.24999999999999</v>
      </c>
      <c r="F67" s="167">
        <f t="shared" si="15"/>
        <v>30.718749999999996</v>
      </c>
      <c r="G67" s="167">
        <f t="shared" si="15"/>
        <v>32.59375</v>
      </c>
      <c r="H67" s="167">
        <f t="shared" si="15"/>
        <v>33.28125</v>
      </c>
      <c r="I67" s="167">
        <f t="shared" si="15"/>
        <v>37.5</v>
      </c>
      <c r="J67" s="167">
        <f t="shared" si="15"/>
        <v>42.34375</v>
      </c>
      <c r="K67" s="167">
        <f t="shared" si="15"/>
        <v>40</v>
      </c>
      <c r="L67" s="167">
        <f t="shared" si="15"/>
        <v>36.1875</v>
      </c>
      <c r="M67" s="167">
        <f t="shared" si="15"/>
        <v>34.84375</v>
      </c>
      <c r="N67" s="167">
        <f t="shared" si="15"/>
        <v>40.06249999999999</v>
      </c>
      <c r="O67" s="167">
        <f t="shared" si="15"/>
        <v>37.25</v>
      </c>
      <c r="P67" s="167">
        <f t="shared" si="15"/>
        <v>37.3939393939394</v>
      </c>
      <c r="Q67" s="182">
        <f>Q26/Q62</f>
        <v>34.7030303030303</v>
      </c>
    </row>
    <row r="68" spans="1:17" s="9" customFormat="1" ht="32.25" thickBot="1">
      <c r="A68" s="60">
        <v>63</v>
      </c>
      <c r="B68" s="67" t="s">
        <v>174</v>
      </c>
      <c r="C68" s="23" t="s">
        <v>70</v>
      </c>
      <c r="D68" s="167">
        <f>D31/D62</f>
        <v>0.48857142857142855</v>
      </c>
      <c r="E68" s="167">
        <f aca="true" t="shared" si="16" ref="E68:P68">E31/E62</f>
        <v>0.04125</v>
      </c>
      <c r="F68" s="167">
        <f t="shared" si="16"/>
        <v>0.14718749999999997</v>
      </c>
      <c r="G68" s="167">
        <f t="shared" si="16"/>
        <v>0.0146875</v>
      </c>
      <c r="H68" s="167">
        <f t="shared" si="16"/>
        <v>0.0075</v>
      </c>
      <c r="I68" s="167">
        <f t="shared" si="16"/>
        <v>0.005</v>
      </c>
      <c r="J68" s="167">
        <f t="shared" si="16"/>
        <v>0.144375</v>
      </c>
      <c r="K68" s="167">
        <f t="shared" si="16"/>
        <v>0.1703125</v>
      </c>
      <c r="L68" s="167">
        <f t="shared" si="16"/>
        <v>0.011249999999999998</v>
      </c>
      <c r="M68" s="167">
        <f t="shared" si="16"/>
        <v>0.189375</v>
      </c>
      <c r="N68" s="167">
        <f t="shared" si="16"/>
        <v>1.1962499999999998</v>
      </c>
      <c r="O68" s="167">
        <f t="shared" si="16"/>
        <v>13.897812499999999</v>
      </c>
      <c r="P68" s="167">
        <f t="shared" si="16"/>
        <v>19.146060606060608</v>
      </c>
      <c r="Q68" s="182">
        <f>Q31/Q62</f>
        <v>23.654545454545456</v>
      </c>
    </row>
    <row r="69" spans="1:17" s="9" customFormat="1" ht="32.25" thickBot="1">
      <c r="A69" s="60">
        <v>64</v>
      </c>
      <c r="B69" s="67" t="s">
        <v>225</v>
      </c>
      <c r="C69" s="23" t="s">
        <v>70</v>
      </c>
      <c r="D69" s="167">
        <f>D36/D62</f>
        <v>8.285714285714286</v>
      </c>
      <c r="E69" s="167">
        <f aca="true" t="shared" si="17" ref="E69:P69">E36/E62</f>
        <v>1.15625</v>
      </c>
      <c r="F69" s="167">
        <f t="shared" si="17"/>
        <v>0.37499999999999994</v>
      </c>
      <c r="G69" s="167">
        <f t="shared" si="17"/>
        <v>0.5625</v>
      </c>
      <c r="H69" s="167">
        <f t="shared" si="17"/>
        <v>0.7499999999999999</v>
      </c>
      <c r="I69" s="167">
        <f t="shared" si="17"/>
        <v>0.8125</v>
      </c>
      <c r="J69" s="167">
        <f t="shared" si="17"/>
        <v>0.7499999999999999</v>
      </c>
      <c r="K69" s="167">
        <f t="shared" si="17"/>
        <v>0.9375</v>
      </c>
      <c r="L69" s="167">
        <f t="shared" si="17"/>
        <v>0.9062499999999999</v>
      </c>
      <c r="M69" s="167">
        <f t="shared" si="17"/>
        <v>0.9062499999999999</v>
      </c>
      <c r="N69" s="167">
        <f t="shared" si="17"/>
        <v>0.96875</v>
      </c>
      <c r="O69" s="167">
        <f t="shared" si="17"/>
        <v>0.8749999999999999</v>
      </c>
      <c r="P69" s="167">
        <f t="shared" si="17"/>
        <v>1.0303030303030303</v>
      </c>
      <c r="Q69" s="182">
        <f>Q36/Q62</f>
        <v>0.9903030303030302</v>
      </c>
    </row>
    <row r="70" spans="1:17" s="9" customFormat="1" ht="32.25" thickBot="1">
      <c r="A70" s="60">
        <v>65</v>
      </c>
      <c r="B70" s="67" t="s">
        <v>175</v>
      </c>
      <c r="C70" s="23" t="s">
        <v>70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176"/>
    </row>
    <row r="71" spans="1:17" s="9" customFormat="1" ht="32.25" thickBot="1">
      <c r="A71" s="60">
        <v>66</v>
      </c>
      <c r="B71" s="67" t="s">
        <v>176</v>
      </c>
      <c r="C71" s="23" t="s">
        <v>70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76"/>
    </row>
    <row r="72" spans="1:17" s="9" customFormat="1" ht="16.5" thickBot="1">
      <c r="A72" s="60">
        <v>67</v>
      </c>
      <c r="B72" s="221" t="s">
        <v>105</v>
      </c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5"/>
    </row>
    <row r="73" spans="1:17" s="9" customFormat="1" ht="18.75" thickBot="1">
      <c r="A73" s="60">
        <v>68</v>
      </c>
      <c r="B73" s="59" t="s">
        <v>71</v>
      </c>
      <c r="C73" s="23" t="s">
        <v>72</v>
      </c>
      <c r="D73" s="262">
        <v>29.743</v>
      </c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4"/>
    </row>
    <row r="74" spans="1:17" s="9" customFormat="1" ht="32.25" thickBot="1">
      <c r="A74" s="60">
        <v>69</v>
      </c>
      <c r="B74" s="67" t="s">
        <v>177</v>
      </c>
      <c r="C74" s="23" t="s">
        <v>106</v>
      </c>
      <c r="D74" s="167" t="s">
        <v>276</v>
      </c>
      <c r="E74" s="167" t="s">
        <v>276</v>
      </c>
      <c r="F74" s="167">
        <f>F6/29.743</f>
        <v>0.28870658642369634</v>
      </c>
      <c r="G74" s="167">
        <f aca="true" t="shared" si="18" ref="G74:P74">G6/29.743</f>
        <v>0.15610395723363485</v>
      </c>
      <c r="H74" s="167">
        <f t="shared" si="18"/>
        <v>0.26241468580842553</v>
      </c>
      <c r="I74" s="167">
        <f t="shared" si="18"/>
        <v>0.345291329052214</v>
      </c>
      <c r="J74" s="167">
        <f t="shared" si="18"/>
        <v>0.6677201358302794</v>
      </c>
      <c r="K74" s="167">
        <f t="shared" si="18"/>
        <v>0.8421477322395187</v>
      </c>
      <c r="L74" s="167">
        <f t="shared" si="18"/>
        <v>0.9216622398547558</v>
      </c>
      <c r="M74" s="167">
        <f t="shared" si="18"/>
        <v>0.8639007497562452</v>
      </c>
      <c r="N74" s="167">
        <f t="shared" si="18"/>
        <v>0.7560770601486064</v>
      </c>
      <c r="O74" s="167">
        <f t="shared" si="18"/>
        <v>0.7709376996268029</v>
      </c>
      <c r="P74" s="167">
        <f t="shared" si="18"/>
        <v>0.8987660962243217</v>
      </c>
      <c r="Q74" s="182">
        <f>Q6/29.743</f>
        <v>0.9705140705376055</v>
      </c>
    </row>
    <row r="75" spans="1:17" s="9" customFormat="1" ht="32.25" thickBot="1">
      <c r="A75" s="60">
        <v>70</v>
      </c>
      <c r="B75" s="67" t="s">
        <v>178</v>
      </c>
      <c r="C75" s="23" t="s">
        <v>107</v>
      </c>
      <c r="D75" s="167">
        <f>D11/29.743</f>
        <v>1.5533066603906804</v>
      </c>
      <c r="E75" s="167">
        <f aca="true" t="shared" si="19" ref="E75:P75">E11/29.743</f>
        <v>0.5009582086541371</v>
      </c>
      <c r="F75" s="167">
        <f t="shared" si="19"/>
        <v>0.4135426823118045</v>
      </c>
      <c r="G75" s="167">
        <f t="shared" si="19"/>
        <v>0.4572504454829708</v>
      </c>
      <c r="H75" s="167">
        <f t="shared" si="19"/>
        <v>0.4269912248260095</v>
      </c>
      <c r="I75" s="167">
        <f t="shared" si="19"/>
        <v>0.49087180176848333</v>
      </c>
      <c r="J75" s="167">
        <f t="shared" si="19"/>
        <v>0.5144067511683422</v>
      </c>
      <c r="K75" s="167">
        <f t="shared" si="19"/>
        <v>0.4774232592542783</v>
      </c>
      <c r="L75" s="167">
        <f t="shared" si="19"/>
        <v>0.4841475305113809</v>
      </c>
      <c r="M75" s="167">
        <f t="shared" si="19"/>
        <v>0.5211310224254446</v>
      </c>
      <c r="N75" s="167">
        <f t="shared" si="19"/>
        <v>0.5816494637393673</v>
      </c>
      <c r="O75" s="167">
        <f t="shared" si="19"/>
        <v>0.5312174293110985</v>
      </c>
      <c r="P75" s="167">
        <f t="shared" si="19"/>
        <v>0.5480281074538548</v>
      </c>
      <c r="Q75" s="182">
        <f>Q11/29.743</f>
        <v>0.5460444474330095</v>
      </c>
    </row>
    <row r="76" spans="1:17" s="9" customFormat="1" ht="32.25" thickBot="1">
      <c r="A76" s="60">
        <v>71</v>
      </c>
      <c r="B76" s="67" t="s">
        <v>179</v>
      </c>
      <c r="C76" s="23" t="s">
        <v>107</v>
      </c>
      <c r="D76" s="167">
        <f>D16/29.743</f>
        <v>2.7223212184379517</v>
      </c>
      <c r="E76" s="167">
        <f aca="true" t="shared" si="20" ref="E76:P76">E16/29.743</f>
        <v>0.7860673099552836</v>
      </c>
      <c r="F76" s="167">
        <f t="shared" si="20"/>
        <v>0.8415425478263794</v>
      </c>
      <c r="G76" s="167">
        <f t="shared" si="20"/>
        <v>0.8764078942944559</v>
      </c>
      <c r="H76" s="167">
        <f t="shared" si="20"/>
        <v>0.8579497696937094</v>
      </c>
      <c r="I76" s="167">
        <f t="shared" si="20"/>
        <v>0.9406246847997849</v>
      </c>
      <c r="J76" s="167">
        <f t="shared" si="20"/>
        <v>1.044481054365733</v>
      </c>
      <c r="K76" s="167">
        <f t="shared" si="20"/>
        <v>0.9219648320613254</v>
      </c>
      <c r="L76" s="167">
        <f t="shared" si="20"/>
        <v>0.8848468547221194</v>
      </c>
      <c r="M76" s="167">
        <f t="shared" si="20"/>
        <v>0.8922771744612178</v>
      </c>
      <c r="N76" s="167">
        <f t="shared" si="20"/>
        <v>1.028141075210974</v>
      </c>
      <c r="O76" s="167">
        <f t="shared" si="20"/>
        <v>0.9738425848098713</v>
      </c>
      <c r="P76" s="167">
        <f t="shared" si="20"/>
        <v>1.0106579699425076</v>
      </c>
      <c r="Q76" s="182">
        <f>Q16/29.743</f>
        <v>0.9094576875231147</v>
      </c>
    </row>
    <row r="77" spans="1:17" s="9" customFormat="1" ht="32.25" thickBot="1">
      <c r="A77" s="60">
        <v>72</v>
      </c>
      <c r="B77" s="67" t="s">
        <v>180</v>
      </c>
      <c r="C77" s="23" t="s">
        <v>107</v>
      </c>
      <c r="D77" s="183">
        <f>D21/29.743</f>
        <v>0.0036983491914063817</v>
      </c>
      <c r="E77" s="183">
        <f aca="true" t="shared" si="21" ref="E77:P77">E21/29.743</f>
        <v>0.00023534949399858793</v>
      </c>
      <c r="F77" s="183">
        <f t="shared" si="21"/>
        <v>0.00010086406885653767</v>
      </c>
      <c r="G77" s="183">
        <f t="shared" si="21"/>
        <v>0.00013448542514205025</v>
      </c>
      <c r="H77" s="183">
        <f t="shared" si="21"/>
        <v>0.00020172813771307535</v>
      </c>
      <c r="I77" s="183">
        <f t="shared" si="21"/>
        <v>0.001075883401136402</v>
      </c>
      <c r="J77" s="183">
        <f t="shared" si="21"/>
        <v>0.0046397471674007335</v>
      </c>
      <c r="K77" s="183">
        <f t="shared" si="21"/>
        <v>0.016608950005043203</v>
      </c>
      <c r="L77" s="183">
        <f t="shared" si="21"/>
        <v>0.0136502706519181</v>
      </c>
      <c r="M77" s="183">
        <f t="shared" si="21"/>
        <v>0.013885620145916686</v>
      </c>
      <c r="N77" s="183">
        <f t="shared" si="21"/>
        <v>0.014356319133913862</v>
      </c>
      <c r="O77" s="183">
        <f t="shared" si="21"/>
        <v>0.010792455367649532</v>
      </c>
      <c r="P77" s="183">
        <f t="shared" si="21"/>
        <v>0.011397639780788758</v>
      </c>
      <c r="Q77" s="184">
        <f>Q21/29.743</f>
        <v>0.017819318831321658</v>
      </c>
    </row>
    <row r="78" spans="1:17" s="9" customFormat="1" ht="32.25" thickBot="1">
      <c r="A78" s="60">
        <v>73</v>
      </c>
      <c r="B78" s="67" t="s">
        <v>181</v>
      </c>
      <c r="C78" s="23" t="s">
        <v>107</v>
      </c>
      <c r="D78" s="167">
        <f>D26/29.743</f>
        <v>10.230978717681472</v>
      </c>
      <c r="E78" s="167">
        <f aca="true" t="shared" si="22" ref="E78:P78">E26/29.743</f>
        <v>5.83666745116498</v>
      </c>
      <c r="F78" s="167">
        <f t="shared" si="22"/>
        <v>3.3049793228658846</v>
      </c>
      <c r="G78" s="167">
        <f t="shared" si="22"/>
        <v>3.50670746057896</v>
      </c>
      <c r="H78" s="167">
        <f t="shared" si="22"/>
        <v>3.5806744444070877</v>
      </c>
      <c r="I78" s="167">
        <f t="shared" si="22"/>
        <v>4.034562754261507</v>
      </c>
      <c r="J78" s="167">
        <f t="shared" si="22"/>
        <v>4.555693776686952</v>
      </c>
      <c r="K78" s="167">
        <f t="shared" si="22"/>
        <v>4.303533604545607</v>
      </c>
      <c r="L78" s="167">
        <f t="shared" si="22"/>
        <v>3.8933530578623543</v>
      </c>
      <c r="M78" s="167">
        <f t="shared" si="22"/>
        <v>3.7487812258346502</v>
      </c>
      <c r="N78" s="167">
        <f t="shared" si="22"/>
        <v>4.3102578758027095</v>
      </c>
      <c r="O78" s="167">
        <f t="shared" si="22"/>
        <v>4.007665669233097</v>
      </c>
      <c r="P78" s="167">
        <f t="shared" si="22"/>
        <v>4.14887536563225</v>
      </c>
      <c r="Q78" s="182">
        <f>Q26/29.743</f>
        <v>3.8503177218168982</v>
      </c>
    </row>
    <row r="79" spans="1:17" s="9" customFormat="1" ht="32.25" thickBot="1">
      <c r="A79" s="60">
        <v>74</v>
      </c>
      <c r="B79" s="67" t="s">
        <v>182</v>
      </c>
      <c r="C79" s="23" t="s">
        <v>107</v>
      </c>
      <c r="D79" s="167">
        <f>D31/29.743</f>
        <v>0.05749251924822647</v>
      </c>
      <c r="E79" s="167">
        <f aca="true" t="shared" si="23" ref="E79:P79">E31/29.743</f>
        <v>0.004438019029687658</v>
      </c>
      <c r="F79" s="167">
        <f t="shared" si="23"/>
        <v>0.015835658810476414</v>
      </c>
      <c r="G79" s="167">
        <f t="shared" si="23"/>
        <v>0.0015802037454190902</v>
      </c>
      <c r="H79" s="167">
        <f t="shared" si="23"/>
        <v>0.0008069125508523014</v>
      </c>
      <c r="I79" s="167">
        <f t="shared" si="23"/>
        <v>0.000537941700568201</v>
      </c>
      <c r="J79" s="167">
        <f t="shared" si="23"/>
        <v>0.015533066603906803</v>
      </c>
      <c r="K79" s="167">
        <f t="shared" si="23"/>
        <v>0.018323639175604346</v>
      </c>
      <c r="L79" s="167">
        <f t="shared" si="23"/>
        <v>0.001210368826278452</v>
      </c>
      <c r="M79" s="167">
        <f t="shared" si="23"/>
        <v>0.020374541909020612</v>
      </c>
      <c r="N79" s="167">
        <f t="shared" si="23"/>
        <v>0.12870255186094207</v>
      </c>
      <c r="O79" s="167">
        <f t="shared" si="23"/>
        <v>1.4952425780856</v>
      </c>
      <c r="P79" s="167">
        <f t="shared" si="23"/>
        <v>2.1242645328312544</v>
      </c>
      <c r="Q79" s="182">
        <f>Q31/29.743</f>
        <v>2.6244830716471106</v>
      </c>
    </row>
    <row r="80" spans="1:17" s="9" customFormat="1" ht="32.25" thickBot="1">
      <c r="A80" s="60">
        <v>75</v>
      </c>
      <c r="B80" s="67" t="s">
        <v>226</v>
      </c>
      <c r="C80" s="23" t="s">
        <v>107</v>
      </c>
      <c r="D80" s="167">
        <f>D36/29.743</f>
        <v>0.9750193322798643</v>
      </c>
      <c r="E80" s="167">
        <f aca="true" t="shared" si="24" ref="E80:P80">E36/29.743</f>
        <v>0.12439901825639647</v>
      </c>
      <c r="F80" s="167">
        <f t="shared" si="24"/>
        <v>0.04034562754261507</v>
      </c>
      <c r="G80" s="167">
        <f t="shared" si="24"/>
        <v>0.06051844131392261</v>
      </c>
      <c r="H80" s="167">
        <f t="shared" si="24"/>
        <v>0.08069125508523015</v>
      </c>
      <c r="I80" s="167">
        <f t="shared" si="24"/>
        <v>0.08741552634233266</v>
      </c>
      <c r="J80" s="167">
        <f t="shared" si="24"/>
        <v>0.08069125508523015</v>
      </c>
      <c r="K80" s="167">
        <f t="shared" si="24"/>
        <v>0.10086406885653768</v>
      </c>
      <c r="L80" s="167">
        <f t="shared" si="24"/>
        <v>0.09750193322798642</v>
      </c>
      <c r="M80" s="167">
        <f t="shared" si="24"/>
        <v>0.09750193322798642</v>
      </c>
      <c r="N80" s="167">
        <f t="shared" si="24"/>
        <v>0.10422620448508893</v>
      </c>
      <c r="O80" s="167">
        <f t="shared" si="24"/>
        <v>0.09413979759943517</v>
      </c>
      <c r="P80" s="167">
        <f t="shared" si="24"/>
        <v>0.1143126113707427</v>
      </c>
      <c r="Q80" s="182">
        <f>Q36/29.743</f>
        <v>0.10987459234105504</v>
      </c>
    </row>
    <row r="81" spans="1:17" s="9" customFormat="1" ht="32.25" thickBot="1">
      <c r="A81" s="60">
        <v>76</v>
      </c>
      <c r="B81" s="67" t="s">
        <v>183</v>
      </c>
      <c r="C81" s="23" t="s">
        <v>107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176"/>
    </row>
    <row r="82" spans="1:17" s="9" customFormat="1" ht="32.25" thickBot="1">
      <c r="A82" s="60">
        <v>77</v>
      </c>
      <c r="B82" s="67" t="s">
        <v>184</v>
      </c>
      <c r="C82" s="38" t="s">
        <v>106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176"/>
    </row>
    <row r="83" spans="1:17" s="9" customFormat="1" ht="16.5" thickBot="1">
      <c r="A83" s="60">
        <v>78</v>
      </c>
      <c r="B83" s="221" t="s">
        <v>133</v>
      </c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5"/>
    </row>
    <row r="84" spans="1:17" s="9" customFormat="1" ht="63.75" thickBot="1">
      <c r="A84" s="60">
        <v>79</v>
      </c>
      <c r="B84" s="163" t="s">
        <v>320</v>
      </c>
      <c r="C84" s="23" t="s">
        <v>139</v>
      </c>
      <c r="D84" s="185">
        <v>5.8</v>
      </c>
      <c r="E84" s="186">
        <v>6.9</v>
      </c>
      <c r="F84" s="189">
        <v>7.4550430374585295</v>
      </c>
      <c r="G84" s="190">
        <v>8.346462837789145</v>
      </c>
      <c r="H84" s="190">
        <v>9.552866894567016</v>
      </c>
      <c r="I84" s="190">
        <v>11.115961594415745</v>
      </c>
      <c r="J84" s="190">
        <v>12.911581017902332</v>
      </c>
      <c r="K84" s="190">
        <v>12.559819412047457</v>
      </c>
      <c r="L84" s="190">
        <v>14.677868354485144</v>
      </c>
      <c r="M84" s="189">
        <v>17.26177027303555</v>
      </c>
      <c r="N84" s="190">
        <v>18.087789677419355</v>
      </c>
      <c r="O84" s="190">
        <v>16.163140605042944</v>
      </c>
      <c r="P84" s="190">
        <v>17.22415303216828</v>
      </c>
      <c r="Q84" s="188">
        <v>18.24858362416108</v>
      </c>
    </row>
    <row r="85" spans="1:17" s="9" customFormat="1" ht="32.25" thickBot="1">
      <c r="A85" s="60">
        <v>80</v>
      </c>
      <c r="B85" s="67" t="s">
        <v>185</v>
      </c>
      <c r="C85" s="23" t="s">
        <v>108</v>
      </c>
      <c r="D85" s="168" t="s">
        <v>276</v>
      </c>
      <c r="E85" s="168" t="s">
        <v>276</v>
      </c>
      <c r="F85" s="183">
        <f aca="true" t="shared" si="25" ref="F85:Q85">F6/F84</f>
        <v>1.1518377502120178</v>
      </c>
      <c r="G85" s="183">
        <f t="shared" si="25"/>
        <v>0.5562835527139138</v>
      </c>
      <c r="H85" s="183">
        <f t="shared" si="25"/>
        <v>0.8170322151603434</v>
      </c>
      <c r="I85" s="183">
        <f t="shared" si="25"/>
        <v>0.9238966789125355</v>
      </c>
      <c r="J85" s="183">
        <f t="shared" si="25"/>
        <v>1.5381540008511316</v>
      </c>
      <c r="K85" s="183">
        <f t="shared" si="25"/>
        <v>1.9942961899574612</v>
      </c>
      <c r="L85" s="183">
        <f t="shared" si="25"/>
        <v>1.8676417677246273</v>
      </c>
      <c r="M85" s="183">
        <f t="shared" si="25"/>
        <v>1.4885495284419306</v>
      </c>
      <c r="N85" s="183">
        <f t="shared" si="25"/>
        <v>1.243269653233188</v>
      </c>
      <c r="O85" s="183">
        <f t="shared" si="25"/>
        <v>1.4186599349909619</v>
      </c>
      <c r="P85" s="183">
        <f t="shared" si="25"/>
        <v>1.5520066472978156</v>
      </c>
      <c r="Q85" s="184">
        <f t="shared" si="25"/>
        <v>1.5818213947180804</v>
      </c>
    </row>
    <row r="86" spans="1:17" s="9" customFormat="1" ht="32.25" thickBot="1">
      <c r="A86" s="60">
        <v>81</v>
      </c>
      <c r="B86" s="67" t="s">
        <v>186</v>
      </c>
      <c r="C86" s="23" t="s">
        <v>109</v>
      </c>
      <c r="D86" s="187">
        <f>D11/D84</f>
        <v>7.965517241379311</v>
      </c>
      <c r="E86" s="187">
        <f aca="true" t="shared" si="26" ref="E86:P86">E11/E84</f>
        <v>2.1594202898550723</v>
      </c>
      <c r="F86" s="187">
        <f t="shared" si="26"/>
        <v>1.6498898716208013</v>
      </c>
      <c r="G86" s="187">
        <f t="shared" si="26"/>
        <v>1.6294327626339062</v>
      </c>
      <c r="H86" s="187">
        <f t="shared" si="26"/>
        <v>1.3294438350462987</v>
      </c>
      <c r="I86" s="187">
        <f t="shared" si="26"/>
        <v>1.3134266321444028</v>
      </c>
      <c r="J86" s="187">
        <f t="shared" si="26"/>
        <v>1.184982689477458</v>
      </c>
      <c r="K86" s="187">
        <f t="shared" si="26"/>
        <v>1.1305895040480656</v>
      </c>
      <c r="L86" s="187">
        <f t="shared" si="26"/>
        <v>0.981068889039311</v>
      </c>
      <c r="M86" s="187">
        <f t="shared" si="26"/>
        <v>0.8979380303891777</v>
      </c>
      <c r="N86" s="187">
        <f t="shared" si="26"/>
        <v>0.9564463269714583</v>
      </c>
      <c r="O86" s="187">
        <f t="shared" si="26"/>
        <v>0.9775327942807326</v>
      </c>
      <c r="P86" s="187">
        <f t="shared" si="26"/>
        <v>0.9463455166450095</v>
      </c>
      <c r="Q86" s="173">
        <f>Q11/Q84</f>
        <v>0.8899868797760806</v>
      </c>
    </row>
    <row r="87" spans="1:17" s="9" customFormat="1" ht="32.25" thickBot="1">
      <c r="A87" s="60">
        <v>82</v>
      </c>
      <c r="B87" s="67" t="s">
        <v>187</v>
      </c>
      <c r="C87" s="23" t="s">
        <v>109</v>
      </c>
      <c r="D87" s="187">
        <f>D16/D84</f>
        <v>13.960344827586207</v>
      </c>
      <c r="E87" s="187">
        <f aca="true" t="shared" si="27" ref="E87:P87">E16/E84</f>
        <v>3.388405797101449</v>
      </c>
      <c r="F87" s="187">
        <f t="shared" si="27"/>
        <v>3.357458820054362</v>
      </c>
      <c r="G87" s="187">
        <f t="shared" si="27"/>
        <v>3.1231193987925026</v>
      </c>
      <c r="H87" s="187">
        <f t="shared" si="27"/>
        <v>2.671239982890665</v>
      </c>
      <c r="I87" s="187">
        <f t="shared" si="27"/>
        <v>2.516831293664655</v>
      </c>
      <c r="J87" s="187">
        <f t="shared" si="27"/>
        <v>2.406057008582138</v>
      </c>
      <c r="K87" s="187">
        <f t="shared" si="27"/>
        <v>2.1833116464792997</v>
      </c>
      <c r="L87" s="187">
        <f t="shared" si="27"/>
        <v>1.7930396542872629</v>
      </c>
      <c r="M87" s="187">
        <f t="shared" si="27"/>
        <v>1.537443702483767</v>
      </c>
      <c r="N87" s="187">
        <f t="shared" si="27"/>
        <v>1.6906432762304735</v>
      </c>
      <c r="O87" s="187">
        <f t="shared" si="27"/>
        <v>1.7920403409076848</v>
      </c>
      <c r="P87" s="187">
        <f t="shared" si="27"/>
        <v>1.7452236951134348</v>
      </c>
      <c r="Q87" s="173">
        <f>Q16/Q84</f>
        <v>1.482306822113354</v>
      </c>
    </row>
    <row r="88" spans="1:17" s="9" customFormat="1" ht="32.25" thickBot="1">
      <c r="A88" s="60">
        <v>83</v>
      </c>
      <c r="B88" s="67" t="s">
        <v>188</v>
      </c>
      <c r="C88" s="23" t="s">
        <v>109</v>
      </c>
      <c r="D88" s="183">
        <f>D21/D84</f>
        <v>0.01896551724137931</v>
      </c>
      <c r="E88" s="183">
        <f aca="true" t="shared" si="28" ref="E88:P88">E21/E84</f>
        <v>0.0010144927536231885</v>
      </c>
      <c r="F88" s="183">
        <f t="shared" si="28"/>
        <v>0.0004024121638099515</v>
      </c>
      <c r="G88" s="183">
        <f t="shared" si="28"/>
        <v>0.00047924493018644304</v>
      </c>
      <c r="H88" s="183">
        <f t="shared" si="28"/>
        <v>0.0006280837015966766</v>
      </c>
      <c r="I88" s="183">
        <f t="shared" si="28"/>
        <v>0.002878743303330198</v>
      </c>
      <c r="J88" s="183">
        <f t="shared" si="28"/>
        <v>0.01068807915999276</v>
      </c>
      <c r="K88" s="183">
        <f t="shared" si="28"/>
        <v>0.03933177570420735</v>
      </c>
      <c r="L88" s="183">
        <f t="shared" si="28"/>
        <v>0.027660692288191686</v>
      </c>
      <c r="M88" s="183">
        <f t="shared" si="28"/>
        <v>0.02392570364843422</v>
      </c>
      <c r="N88" s="183">
        <f t="shared" si="28"/>
        <v>0.023607085642590328</v>
      </c>
      <c r="O88" s="183">
        <f t="shared" si="28"/>
        <v>0.019860001706589567</v>
      </c>
      <c r="P88" s="183">
        <f t="shared" si="28"/>
        <v>0.019681664425929953</v>
      </c>
      <c r="Q88" s="184">
        <f>Q21/Q84</f>
        <v>0.029043349934198805</v>
      </c>
    </row>
    <row r="89" spans="1:17" s="9" customFormat="1" ht="32.25" thickBot="1">
      <c r="A89" s="60">
        <v>84</v>
      </c>
      <c r="B89" s="67" t="s">
        <v>189</v>
      </c>
      <c r="C89" s="23" t="s">
        <v>109</v>
      </c>
      <c r="D89" s="187">
        <f>D26/D84</f>
        <v>52.46551724137932</v>
      </c>
      <c r="E89" s="187">
        <f aca="true" t="shared" si="29" ref="E89:P89">E26/E84</f>
        <v>25.15942028985507</v>
      </c>
      <c r="F89" s="187">
        <f t="shared" si="29"/>
        <v>13.185705234172744</v>
      </c>
      <c r="G89" s="187">
        <f t="shared" si="29"/>
        <v>12.4963115546115</v>
      </c>
      <c r="H89" s="187">
        <f t="shared" si="29"/>
        <v>11.14848570334101</v>
      </c>
      <c r="I89" s="187">
        <f t="shared" si="29"/>
        <v>10.795287387488242</v>
      </c>
      <c r="J89" s="187">
        <f t="shared" si="29"/>
        <v>10.494454537529121</v>
      </c>
      <c r="K89" s="187">
        <f t="shared" si="29"/>
        <v>10.191229332264253</v>
      </c>
      <c r="L89" s="187">
        <f t="shared" si="29"/>
        <v>7.889428982691126</v>
      </c>
      <c r="M89" s="187">
        <f t="shared" si="29"/>
        <v>6.459360670218924</v>
      </c>
      <c r="N89" s="187">
        <f t="shared" si="29"/>
        <v>7.087654284262482</v>
      </c>
      <c r="O89" s="187">
        <f t="shared" si="29"/>
        <v>7.374804372041983</v>
      </c>
      <c r="P89" s="187">
        <f t="shared" si="29"/>
        <v>7.164358083067127</v>
      </c>
      <c r="Q89" s="173">
        <f>Q26/Q84</f>
        <v>6.2755555367253715</v>
      </c>
    </row>
    <row r="90" spans="1:17" s="9" customFormat="1" ht="32.25" thickBot="1">
      <c r="A90" s="60">
        <v>85</v>
      </c>
      <c r="B90" s="67" t="s">
        <v>190</v>
      </c>
      <c r="C90" s="23" t="s">
        <v>109</v>
      </c>
      <c r="D90" s="167">
        <f>D31/D84</f>
        <v>0.29482758620689653</v>
      </c>
      <c r="E90" s="167">
        <f aca="true" t="shared" si="30" ref="E90:O90">E31/E84</f>
        <v>0.019130434782608695</v>
      </c>
      <c r="F90" s="167">
        <f t="shared" si="30"/>
        <v>0.06317870971816238</v>
      </c>
      <c r="G90" s="167">
        <f t="shared" si="30"/>
        <v>0.005631127929690705</v>
      </c>
      <c r="H90" s="167">
        <f t="shared" si="30"/>
        <v>0.0025123348063867063</v>
      </c>
      <c r="I90" s="167">
        <f t="shared" si="30"/>
        <v>0.001439371651665099</v>
      </c>
      <c r="J90" s="167">
        <f t="shared" si="30"/>
        <v>0.03578183023128011</v>
      </c>
      <c r="K90" s="167">
        <f t="shared" si="30"/>
        <v>0.04339234364128139</v>
      </c>
      <c r="L90" s="167">
        <f t="shared" si="30"/>
        <v>0.0024526722225982774</v>
      </c>
      <c r="M90" s="167">
        <f t="shared" si="30"/>
        <v>0.03510648041392527</v>
      </c>
      <c r="N90" s="167">
        <f t="shared" si="30"/>
        <v>0.2116344820605053</v>
      </c>
      <c r="O90" s="167">
        <f t="shared" si="30"/>
        <v>2.7515073392434823</v>
      </c>
      <c r="P90" s="167">
        <f>P31/P84</f>
        <v>3.6682210081389566</v>
      </c>
      <c r="Q90" s="182">
        <f>Q31/Q84</f>
        <v>4.277592256346337</v>
      </c>
    </row>
    <row r="91" spans="1:17" s="9" customFormat="1" ht="32.25" thickBot="1">
      <c r="A91" s="60">
        <v>86</v>
      </c>
      <c r="B91" s="67" t="s">
        <v>227</v>
      </c>
      <c r="C91" s="23" t="s">
        <v>109</v>
      </c>
      <c r="D91" s="167">
        <f>D36/D84</f>
        <v>5</v>
      </c>
      <c r="E91" s="167">
        <f aca="true" t="shared" si="31" ref="E91:P91">E36/E84</f>
        <v>0.5362318840579711</v>
      </c>
      <c r="F91" s="167">
        <f t="shared" si="31"/>
        <v>0.1609648655239806</v>
      </c>
      <c r="G91" s="167">
        <f t="shared" si="31"/>
        <v>0.21566021858389936</v>
      </c>
      <c r="H91" s="167">
        <f t="shared" si="31"/>
        <v>0.2512334806386706</v>
      </c>
      <c r="I91" s="167">
        <f t="shared" si="31"/>
        <v>0.23389789339557862</v>
      </c>
      <c r="J91" s="167">
        <f t="shared" si="31"/>
        <v>0.18587963756509143</v>
      </c>
      <c r="K91" s="167">
        <f t="shared" si="31"/>
        <v>0.2388569374749434</v>
      </c>
      <c r="L91" s="167">
        <f t="shared" si="31"/>
        <v>0.19757637348708346</v>
      </c>
      <c r="M91" s="167">
        <f t="shared" si="31"/>
        <v>0.1680013089115236</v>
      </c>
      <c r="N91" s="167">
        <f t="shared" si="31"/>
        <v>0.1713863360469087</v>
      </c>
      <c r="O91" s="167">
        <f t="shared" si="31"/>
        <v>0.1732336597459526</v>
      </c>
      <c r="P91" s="167">
        <f t="shared" si="31"/>
        <v>0.19739722433086088</v>
      </c>
      <c r="Q91" s="182">
        <f>Q36/Q84</f>
        <v>0.17908239166973902</v>
      </c>
    </row>
    <row r="92" spans="1:17" s="9" customFormat="1" ht="32.25" thickBot="1">
      <c r="A92" s="60">
        <v>87</v>
      </c>
      <c r="B92" s="67" t="s">
        <v>191</v>
      </c>
      <c r="C92" s="23" t="s">
        <v>109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176"/>
    </row>
    <row r="93" spans="1:17" s="9" customFormat="1" ht="32.25" thickBot="1">
      <c r="A93" s="60">
        <v>88</v>
      </c>
      <c r="B93" s="67" t="s">
        <v>192</v>
      </c>
      <c r="C93" s="23" t="s">
        <v>108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176"/>
    </row>
    <row r="94" spans="1:17" s="9" customFormat="1" ht="42" customHeight="1">
      <c r="A94" s="56"/>
      <c r="B94" s="270" t="s">
        <v>294</v>
      </c>
      <c r="C94" s="271"/>
      <c r="D94" s="271"/>
      <c r="E94" s="271"/>
      <c r="F94" s="271"/>
      <c r="G94" s="151"/>
      <c r="H94" s="150"/>
      <c r="I94" s="150"/>
      <c r="J94" s="150"/>
      <c r="K94" s="150"/>
      <c r="L94" s="150"/>
      <c r="M94" s="150"/>
      <c r="N94" s="150"/>
      <c r="O94" s="150"/>
      <c r="P94" s="150"/>
      <c r="Q94" s="177"/>
    </row>
    <row r="95" spans="1:17" s="9" customFormat="1" ht="15.75">
      <c r="A95" s="56"/>
      <c r="B95" s="42" t="s">
        <v>73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s="9" customFormat="1" ht="15.75">
      <c r="A96" s="56"/>
      <c r="B96" s="39" t="s">
        <v>249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78"/>
    </row>
    <row r="97" spans="1:17" s="9" customFormat="1" ht="15.75">
      <c r="A97" s="56"/>
      <c r="B97" s="256" t="s">
        <v>74</v>
      </c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s="9" customFormat="1" ht="15.75">
      <c r="A98" s="56"/>
      <c r="B98" s="257" t="s">
        <v>250</v>
      </c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</row>
    <row r="99" spans="1:17" s="9" customFormat="1" ht="15.75">
      <c r="A99" s="56"/>
      <c r="B99" s="246" t="s">
        <v>111</v>
      </c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s="9" customFormat="1" ht="15" customHeight="1">
      <c r="A100" s="57"/>
      <c r="B100" s="246" t="s">
        <v>251</v>
      </c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s="9" customFormat="1" ht="15" customHeight="1">
      <c r="A101" s="57"/>
      <c r="B101" s="246" t="s">
        <v>252</v>
      </c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s="9" customFormat="1" ht="15" customHeight="1">
      <c r="A102" s="57"/>
      <c r="B102" s="246" t="s">
        <v>253</v>
      </c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s="9" customFormat="1" ht="15.75">
      <c r="A103" s="56"/>
      <c r="B103" s="246" t="s">
        <v>75</v>
      </c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s="9" customFormat="1" ht="15.75">
      <c r="A104" s="57"/>
      <c r="B104" s="246" t="s">
        <v>76</v>
      </c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s="9" customFormat="1" ht="15.75">
      <c r="A105" s="57"/>
      <c r="B105" s="246" t="s">
        <v>254</v>
      </c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s="9" customFormat="1" ht="15.75">
      <c r="A106" s="57"/>
      <c r="B106" s="246" t="s">
        <v>255</v>
      </c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s="9" customFormat="1" ht="9" customHeight="1">
      <c r="A107" s="57"/>
      <c r="B107" s="251" t="s">
        <v>142</v>
      </c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</row>
    <row r="108" spans="1:17" s="9" customFormat="1" ht="9" customHeight="1">
      <c r="A108" s="57"/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</row>
    <row r="109" spans="1:17" s="20" customFormat="1" ht="30" customHeight="1">
      <c r="A109" s="57"/>
      <c r="B109" s="248" t="s">
        <v>148</v>
      </c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</row>
    <row r="110" spans="1:17" s="20" customFormat="1" ht="15">
      <c r="A110" s="8"/>
      <c r="B110" s="247" t="s">
        <v>268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</row>
    <row r="111" spans="1:17" s="20" customFormat="1" ht="15">
      <c r="A111" s="8"/>
      <c r="B111" s="87" t="s">
        <v>266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179"/>
    </row>
    <row r="112" spans="1:17" s="20" customFormat="1" ht="15" customHeight="1">
      <c r="A112" s="8"/>
      <c r="B112" s="87" t="s">
        <v>267</v>
      </c>
      <c r="C112" s="86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179"/>
    </row>
    <row r="113" spans="1:17" s="20" customFormat="1" ht="15" customHeight="1">
      <c r="A113" s="8"/>
      <c r="B113" s="247" t="s">
        <v>256</v>
      </c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</row>
    <row r="114" spans="2:17" ht="15" customHeight="1">
      <c r="B114" s="247" t="s">
        <v>257</v>
      </c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</row>
    <row r="115" spans="2:17" ht="15" customHeight="1">
      <c r="B115" s="250" t="s">
        <v>265</v>
      </c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ht="30" customHeight="1">
      <c r="B116" s="52" t="s">
        <v>143</v>
      </c>
    </row>
    <row r="117" spans="2:17" ht="30" customHeight="1">
      <c r="B117" s="253" t="s">
        <v>231</v>
      </c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</row>
    <row r="118" spans="2:17" ht="15" customHeight="1">
      <c r="B118" s="249" t="s">
        <v>193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</row>
    <row r="119" spans="2:17" ht="15">
      <c r="B119" s="249" t="s">
        <v>144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</row>
  </sheetData>
  <sheetProtection/>
  <mergeCells count="29">
    <mergeCell ref="B94:F94"/>
    <mergeCell ref="B1:Q1"/>
    <mergeCell ref="D5:Q5"/>
    <mergeCell ref="D73:Q73"/>
    <mergeCell ref="B51:Q51"/>
    <mergeCell ref="B52:Q52"/>
    <mergeCell ref="B60:Q60"/>
    <mergeCell ref="B61:Q61"/>
    <mergeCell ref="B72:Q72"/>
    <mergeCell ref="B83:Q83"/>
    <mergeCell ref="B101:Q101"/>
    <mergeCell ref="B100:Q100"/>
    <mergeCell ref="B106:Q106"/>
    <mergeCell ref="B97:Q97"/>
    <mergeCell ref="B98:Q98"/>
    <mergeCell ref="B99:Q99"/>
    <mergeCell ref="B103:Q103"/>
    <mergeCell ref="B102:Q102"/>
    <mergeCell ref="B104:Q104"/>
    <mergeCell ref="B105:Q105"/>
    <mergeCell ref="B110:Q110"/>
    <mergeCell ref="B118:Q118"/>
    <mergeCell ref="B119:Q119"/>
    <mergeCell ref="B115:Q115"/>
    <mergeCell ref="B114:Q114"/>
    <mergeCell ref="B107:Q108"/>
    <mergeCell ref="B109:Q109"/>
    <mergeCell ref="B113:Q113"/>
    <mergeCell ref="B117:Q1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1" sqref="B1:Q1"/>
    </sheetView>
  </sheetViews>
  <sheetFormatPr defaultColWidth="9.140625" defaultRowHeight="15"/>
  <cols>
    <col min="1" max="1" width="11.140625" style="8" customWidth="1"/>
    <col min="2" max="2" width="23.8515625" style="8" customWidth="1"/>
    <col min="3" max="3" width="18.7109375" style="8" customWidth="1"/>
    <col min="4" max="4" width="9.7109375" style="8" customWidth="1"/>
    <col min="5" max="16384" width="9.140625" style="8" customWidth="1"/>
  </cols>
  <sheetData>
    <row r="1" spans="2:17" ht="18.75">
      <c r="B1" s="279" t="s">
        <v>311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ht="15.75" thickBot="1">
      <c r="B2" s="12"/>
    </row>
    <row r="3" spans="1:17" ht="16.5" thickBot="1">
      <c r="A3" s="68"/>
      <c r="B3" s="259" t="s">
        <v>112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1"/>
    </row>
    <row r="4" spans="1:17" ht="16.5" thickBot="1">
      <c r="A4" s="69"/>
      <c r="B4" s="25"/>
      <c r="C4" s="23" t="s">
        <v>45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3">
        <v>2003</v>
      </c>
      <c r="J4" s="23">
        <v>2004</v>
      </c>
      <c r="K4" s="23">
        <v>2005</v>
      </c>
      <c r="L4" s="23">
        <v>2006</v>
      </c>
      <c r="M4" s="23" t="s">
        <v>293</v>
      </c>
      <c r="N4" s="23">
        <v>2008</v>
      </c>
      <c r="O4" s="23">
        <v>2009</v>
      </c>
      <c r="P4" s="23">
        <v>2010</v>
      </c>
      <c r="Q4" s="23">
        <v>2011</v>
      </c>
    </row>
    <row r="5" spans="1:17" ht="32.25" customHeight="1" thickBot="1">
      <c r="A5" s="61">
        <v>1</v>
      </c>
      <c r="B5" s="25" t="s">
        <v>78</v>
      </c>
      <c r="C5" s="23" t="s">
        <v>77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21" ht="32.25" customHeight="1" thickBot="1">
      <c r="A6" s="61">
        <v>2</v>
      </c>
      <c r="B6" s="25" t="s">
        <v>228</v>
      </c>
      <c r="C6" s="23" t="s">
        <v>77</v>
      </c>
      <c r="D6" s="24">
        <v>0.001</v>
      </c>
      <c r="E6" s="24">
        <v>0.0003</v>
      </c>
      <c r="F6" s="24">
        <v>0.0005</v>
      </c>
      <c r="G6" s="24">
        <v>0.0005</v>
      </c>
      <c r="H6" s="24">
        <v>0.001</v>
      </c>
      <c r="I6" s="24">
        <v>0.001</v>
      </c>
      <c r="J6" s="24">
        <v>0.001</v>
      </c>
      <c r="K6" s="24">
        <v>0.001</v>
      </c>
      <c r="L6" s="24">
        <v>0.001</v>
      </c>
      <c r="M6" s="95"/>
      <c r="N6" s="95"/>
      <c r="O6" s="95"/>
      <c r="P6" s="95"/>
      <c r="Q6" s="95"/>
      <c r="U6" s="35"/>
    </row>
    <row r="7" spans="1:17" ht="32.25" customHeight="1" thickBot="1">
      <c r="A7" s="61">
        <v>3</v>
      </c>
      <c r="B7" s="25" t="s">
        <v>232</v>
      </c>
      <c r="C7" s="23" t="s">
        <v>77</v>
      </c>
      <c r="D7" s="24">
        <v>0.152</v>
      </c>
      <c r="E7" s="24">
        <v>0.08</v>
      </c>
      <c r="F7" s="24">
        <v>0.084</v>
      </c>
      <c r="G7" s="24">
        <v>0.082</v>
      </c>
      <c r="H7" s="24">
        <v>0.077</v>
      </c>
      <c r="I7" s="24">
        <v>0.08</v>
      </c>
      <c r="J7" s="24">
        <v>0.084</v>
      </c>
      <c r="K7" s="24">
        <v>0.091</v>
      </c>
      <c r="L7" s="24">
        <v>0.095</v>
      </c>
      <c r="M7" s="95"/>
      <c r="N7" s="95"/>
      <c r="O7" s="95"/>
      <c r="P7" s="95"/>
      <c r="Q7" s="95"/>
    </row>
    <row r="8" spans="1:17" ht="32.25" customHeight="1" thickBot="1">
      <c r="A8" s="61">
        <v>4</v>
      </c>
      <c r="B8" s="25" t="s">
        <v>79</v>
      </c>
      <c r="C8" s="23" t="s">
        <v>55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32.25" customHeight="1" thickBot="1">
      <c r="A9" s="61">
        <v>5</v>
      </c>
      <c r="B9" s="25" t="s">
        <v>80</v>
      </c>
      <c r="C9" s="23" t="s">
        <v>55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32.25" customHeight="1" thickBot="1">
      <c r="A10" s="61">
        <v>6</v>
      </c>
      <c r="B10" s="85" t="s">
        <v>233</v>
      </c>
      <c r="C10" s="23" t="s">
        <v>55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66.75" thickBot="1">
      <c r="A11" s="61">
        <v>7</v>
      </c>
      <c r="B11" s="50" t="s">
        <v>240</v>
      </c>
      <c r="C11" s="40" t="s">
        <v>77</v>
      </c>
      <c r="D11" s="41">
        <v>24.955</v>
      </c>
      <c r="E11" s="41">
        <v>5.213</v>
      </c>
      <c r="F11" s="41">
        <v>5.071</v>
      </c>
      <c r="G11" s="41">
        <v>5.255</v>
      </c>
      <c r="H11" s="41">
        <v>4.59</v>
      </c>
      <c r="I11" s="41">
        <v>5.016</v>
      </c>
      <c r="J11" s="41">
        <v>5.57</v>
      </c>
      <c r="K11" s="41">
        <v>6.223</v>
      </c>
      <c r="L11" s="41">
        <v>6.423</v>
      </c>
      <c r="M11" s="96"/>
      <c r="N11" s="96"/>
      <c r="O11" s="96"/>
      <c r="P11" s="96"/>
      <c r="Q11" s="96"/>
    </row>
    <row r="12" spans="1:17" ht="111" thickBot="1">
      <c r="A12" s="61">
        <v>8</v>
      </c>
      <c r="B12" s="25" t="s">
        <v>241</v>
      </c>
      <c r="C12" s="23" t="s">
        <v>77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82.5" thickBot="1">
      <c r="A13" s="61">
        <v>9</v>
      </c>
      <c r="B13" s="88" t="s">
        <v>322</v>
      </c>
      <c r="C13" s="40" t="s">
        <v>77</v>
      </c>
      <c r="D13" s="41">
        <v>24.955</v>
      </c>
      <c r="E13" s="41">
        <v>5.213</v>
      </c>
      <c r="F13" s="41">
        <v>5.071</v>
      </c>
      <c r="G13" s="41">
        <v>5.255</v>
      </c>
      <c r="H13" s="41">
        <v>4.59</v>
      </c>
      <c r="I13" s="41">
        <v>5.016</v>
      </c>
      <c r="J13" s="41">
        <v>5.57</v>
      </c>
      <c r="K13" s="41">
        <v>6.223</v>
      </c>
      <c r="L13" s="41">
        <v>6.423</v>
      </c>
      <c r="M13" s="96"/>
      <c r="N13" s="96"/>
      <c r="O13" s="96"/>
      <c r="P13" s="96"/>
      <c r="Q13" s="96"/>
    </row>
    <row r="14" spans="1:17" ht="32.25" customHeight="1" thickBot="1">
      <c r="A14" s="61">
        <v>10</v>
      </c>
      <c r="B14" s="280" t="s">
        <v>113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2"/>
    </row>
    <row r="15" spans="1:17" ht="32.25" customHeight="1" thickBot="1">
      <c r="A15" s="61">
        <v>11</v>
      </c>
      <c r="B15" s="43" t="s">
        <v>124</v>
      </c>
      <c r="C15" s="40" t="s">
        <v>77</v>
      </c>
      <c r="D15" s="41">
        <v>22.777</v>
      </c>
      <c r="E15" s="41">
        <v>3.757</v>
      </c>
      <c r="F15" s="41">
        <v>3.551</v>
      </c>
      <c r="G15" s="41">
        <v>3.748</v>
      </c>
      <c r="H15" s="41">
        <v>3.004</v>
      </c>
      <c r="I15" s="41">
        <v>3.37</v>
      </c>
      <c r="J15" s="41">
        <v>3.746</v>
      </c>
      <c r="K15" s="41">
        <v>4.315</v>
      </c>
      <c r="L15" s="41">
        <v>4.441</v>
      </c>
      <c r="M15" s="96"/>
      <c r="N15" s="96"/>
      <c r="O15" s="96"/>
      <c r="P15" s="96"/>
      <c r="Q15" s="96"/>
    </row>
    <row r="16" spans="1:17" ht="48" thickBot="1">
      <c r="A16" s="61">
        <v>12</v>
      </c>
      <c r="B16" s="25" t="s">
        <v>247</v>
      </c>
      <c r="C16" s="23" t="s">
        <v>77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48" thickBot="1">
      <c r="A17" s="61">
        <v>13</v>
      </c>
      <c r="B17" s="25" t="s">
        <v>248</v>
      </c>
      <c r="C17" s="23" t="s">
        <v>77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32.25" customHeight="1" thickBot="1">
      <c r="A18" s="61">
        <v>14</v>
      </c>
      <c r="B18" s="25" t="s">
        <v>246</v>
      </c>
      <c r="C18" s="23" t="s">
        <v>77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63.75" thickBot="1">
      <c r="A19" s="61">
        <v>15</v>
      </c>
      <c r="B19" s="141" t="s">
        <v>81</v>
      </c>
      <c r="C19" s="40" t="s">
        <v>77</v>
      </c>
      <c r="D19" s="41">
        <v>0.63</v>
      </c>
      <c r="E19" s="41">
        <v>0.12</v>
      </c>
      <c r="F19" s="41">
        <v>0.12</v>
      </c>
      <c r="G19" s="41">
        <v>0.125</v>
      </c>
      <c r="H19" s="41">
        <v>0.165</v>
      </c>
      <c r="I19" s="41">
        <v>0.191</v>
      </c>
      <c r="J19" s="41">
        <v>0.269</v>
      </c>
      <c r="K19" s="41">
        <v>0.318</v>
      </c>
      <c r="L19" s="41">
        <v>0.324</v>
      </c>
      <c r="M19" s="96"/>
      <c r="N19" s="96"/>
      <c r="O19" s="96"/>
      <c r="P19" s="96"/>
      <c r="Q19" s="96"/>
    </row>
    <row r="20" spans="1:17" ht="48" thickBot="1">
      <c r="A20" s="61">
        <v>16</v>
      </c>
      <c r="B20" s="43" t="s">
        <v>194</v>
      </c>
      <c r="C20" s="40" t="s">
        <v>77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32.25" customHeight="1" thickBot="1">
      <c r="A21" s="61">
        <v>17</v>
      </c>
      <c r="B21" s="43" t="s">
        <v>82</v>
      </c>
      <c r="C21" s="40" t="s">
        <v>77</v>
      </c>
      <c r="D21" s="41">
        <v>0.983</v>
      </c>
      <c r="E21" s="41">
        <v>0.804</v>
      </c>
      <c r="F21" s="41">
        <v>0.841</v>
      </c>
      <c r="G21" s="41">
        <v>0.872</v>
      </c>
      <c r="H21" s="41">
        <v>0.911</v>
      </c>
      <c r="I21" s="41">
        <v>0.954</v>
      </c>
      <c r="J21" s="41">
        <v>1.052</v>
      </c>
      <c r="K21" s="41">
        <v>1.08</v>
      </c>
      <c r="L21" s="41">
        <v>1.15</v>
      </c>
      <c r="M21" s="96"/>
      <c r="N21" s="96"/>
      <c r="O21" s="96"/>
      <c r="P21" s="96"/>
      <c r="Q21" s="96"/>
    </row>
    <row r="22" spans="1:17" ht="32.25" customHeight="1" thickBot="1">
      <c r="A22" s="61">
        <v>18</v>
      </c>
      <c r="B22" s="141" t="s">
        <v>195</v>
      </c>
      <c r="C22" s="40" t="s">
        <v>77</v>
      </c>
      <c r="D22" s="41">
        <v>0.736</v>
      </c>
      <c r="E22" s="41"/>
      <c r="F22" s="41">
        <v>1.564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32.25" customHeight="1" thickBot="1">
      <c r="A23" s="61">
        <v>19</v>
      </c>
      <c r="B23" s="43" t="s">
        <v>83</v>
      </c>
      <c r="C23" s="40" t="s">
        <v>77</v>
      </c>
      <c r="D23" s="41">
        <v>0.565</v>
      </c>
      <c r="E23" s="41">
        <v>0.531</v>
      </c>
      <c r="F23" s="41">
        <v>0.56</v>
      </c>
      <c r="G23" s="41">
        <v>0.51</v>
      </c>
      <c r="H23" s="41">
        <v>0.51</v>
      </c>
      <c r="I23" s="41">
        <v>0.5</v>
      </c>
      <c r="J23" s="41">
        <v>0.503</v>
      </c>
      <c r="K23" s="41">
        <v>0.509</v>
      </c>
      <c r="L23" s="41">
        <v>0.508</v>
      </c>
      <c r="M23" s="96"/>
      <c r="N23" s="96"/>
      <c r="O23" s="96"/>
      <c r="P23" s="96"/>
      <c r="Q23" s="96"/>
    </row>
    <row r="24" spans="1:17" ht="32.25" customHeight="1" thickBot="1">
      <c r="A24" s="61">
        <v>20</v>
      </c>
      <c r="B24" s="259" t="s">
        <v>137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1"/>
    </row>
    <row r="25" spans="1:17" ht="32.25" customHeight="1" thickBot="1">
      <c r="A25" s="61">
        <v>21</v>
      </c>
      <c r="B25" s="25" t="s">
        <v>84</v>
      </c>
      <c r="C25" s="23" t="s">
        <v>123</v>
      </c>
      <c r="D25" s="146">
        <v>3.5149</v>
      </c>
      <c r="E25" s="146">
        <v>3.2603</v>
      </c>
      <c r="F25" s="41">
        <v>3.2153</v>
      </c>
      <c r="G25" s="41">
        <v>3.2129000000000003</v>
      </c>
      <c r="H25" s="41">
        <v>3.2103</v>
      </c>
      <c r="I25" s="41">
        <v>3.2121999999999997</v>
      </c>
      <c r="J25" s="41">
        <v>3.2158</v>
      </c>
      <c r="K25" s="41">
        <v>3.2192</v>
      </c>
      <c r="L25" s="41">
        <v>3.2226999999999997</v>
      </c>
      <c r="M25" s="24"/>
      <c r="N25" s="24"/>
      <c r="O25" s="24"/>
      <c r="P25" s="24"/>
      <c r="Q25" s="24"/>
    </row>
    <row r="26" spans="1:17" ht="63.75" thickBot="1">
      <c r="A26" s="61">
        <v>22</v>
      </c>
      <c r="B26" s="43" t="s">
        <v>196</v>
      </c>
      <c r="C26" s="40" t="s">
        <v>85</v>
      </c>
      <c r="D26" s="98">
        <f>D13/D25</f>
        <v>7.099775242538906</v>
      </c>
      <c r="E26" s="98">
        <f aca="true" t="shared" si="0" ref="E26:L26">E13/E25</f>
        <v>1.598932613563169</v>
      </c>
      <c r="F26" s="98">
        <f t="shared" si="0"/>
        <v>1.5771467670201846</v>
      </c>
      <c r="G26" s="98">
        <f t="shared" si="0"/>
        <v>1.6355940116405738</v>
      </c>
      <c r="H26" s="98">
        <f t="shared" si="0"/>
        <v>1.4297729184188392</v>
      </c>
      <c r="I26" s="98">
        <f t="shared" si="0"/>
        <v>1.5615466035738748</v>
      </c>
      <c r="J26" s="98">
        <f t="shared" si="0"/>
        <v>1.7320728901051061</v>
      </c>
      <c r="K26" s="98">
        <f t="shared" si="0"/>
        <v>1.9330889662027833</v>
      </c>
      <c r="L26" s="98">
        <f t="shared" si="0"/>
        <v>1.9930493064821426</v>
      </c>
      <c r="M26" s="147"/>
      <c r="N26" s="147"/>
      <c r="O26" s="147"/>
      <c r="P26" s="147"/>
      <c r="Q26" s="147"/>
    </row>
    <row r="27" spans="1:17" ht="16.5" thickBot="1">
      <c r="A27" s="61">
        <v>23</v>
      </c>
      <c r="B27" s="25" t="s">
        <v>71</v>
      </c>
      <c r="C27" s="23" t="s">
        <v>114</v>
      </c>
      <c r="D27" s="146">
        <v>29.73</v>
      </c>
      <c r="E27" s="146">
        <v>29.73</v>
      </c>
      <c r="F27" s="146">
        <v>29.73</v>
      </c>
      <c r="G27" s="146">
        <v>29.73</v>
      </c>
      <c r="H27" s="146">
        <v>29.73</v>
      </c>
      <c r="I27" s="146">
        <v>29.73</v>
      </c>
      <c r="J27" s="146">
        <v>29.73</v>
      </c>
      <c r="K27" s="146">
        <v>29.73</v>
      </c>
      <c r="L27" s="146">
        <v>29.73</v>
      </c>
      <c r="M27" s="148"/>
      <c r="N27" s="148"/>
      <c r="O27" s="148"/>
      <c r="P27" s="148"/>
      <c r="Q27" s="148"/>
    </row>
    <row r="28" spans="1:17" ht="63.75" thickBot="1">
      <c r="A28" s="61">
        <v>24</v>
      </c>
      <c r="B28" s="88" t="s">
        <v>272</v>
      </c>
      <c r="C28" s="40" t="s">
        <v>237</v>
      </c>
      <c r="D28" s="98">
        <f>D13*1000/D27</f>
        <v>839.3878237470568</v>
      </c>
      <c r="E28" s="98">
        <f aca="true" t="shared" si="1" ref="E28:L28">E13*1000/E27</f>
        <v>175.3447695930037</v>
      </c>
      <c r="F28" s="98">
        <f t="shared" si="1"/>
        <v>170.56844937773292</v>
      </c>
      <c r="G28" s="98">
        <f t="shared" si="1"/>
        <v>176.75748402287252</v>
      </c>
      <c r="H28" s="98">
        <f t="shared" si="1"/>
        <v>154.38950554994955</v>
      </c>
      <c r="I28" s="98">
        <f t="shared" si="1"/>
        <v>168.71846619576186</v>
      </c>
      <c r="J28" s="98">
        <f t="shared" si="1"/>
        <v>187.35284224688866</v>
      </c>
      <c r="K28" s="98">
        <f t="shared" si="1"/>
        <v>209.3171880255634</v>
      </c>
      <c r="L28" s="98">
        <f t="shared" si="1"/>
        <v>216.0443995963673</v>
      </c>
      <c r="M28" s="147"/>
      <c r="N28" s="147"/>
      <c r="O28" s="147"/>
      <c r="P28" s="147"/>
      <c r="Q28" s="147"/>
    </row>
    <row r="29" spans="1:17" ht="48" thickBot="1">
      <c r="A29" s="61">
        <v>25</v>
      </c>
      <c r="B29" s="25" t="s">
        <v>110</v>
      </c>
      <c r="C29" s="23" t="s">
        <v>138</v>
      </c>
      <c r="D29" s="142">
        <v>5.8</v>
      </c>
      <c r="E29" s="143">
        <v>6.9</v>
      </c>
      <c r="F29" s="144">
        <v>7.3</v>
      </c>
      <c r="G29" s="145">
        <v>7.7</v>
      </c>
      <c r="H29" s="145">
        <v>8.8</v>
      </c>
      <c r="I29" s="145">
        <v>10.3</v>
      </c>
      <c r="J29" s="145">
        <v>10.9</v>
      </c>
      <c r="K29" s="145">
        <v>12.6</v>
      </c>
      <c r="L29" s="145">
        <v>16.2</v>
      </c>
      <c r="M29" s="148"/>
      <c r="N29" s="148"/>
      <c r="O29" s="148"/>
      <c r="P29" s="148"/>
      <c r="Q29" s="148"/>
    </row>
    <row r="30" spans="1:17" ht="63.75" thickBot="1">
      <c r="A30" s="61">
        <v>26</v>
      </c>
      <c r="B30" s="88" t="s">
        <v>273</v>
      </c>
      <c r="C30" s="40" t="s">
        <v>238</v>
      </c>
      <c r="D30" s="99">
        <f>D13/D29</f>
        <v>4.302586206896551</v>
      </c>
      <c r="E30" s="99">
        <f>E13/E29</f>
        <v>0.7555072463768115</v>
      </c>
      <c r="F30" s="99">
        <f>F13/F29</f>
        <v>0.6946575342465753</v>
      </c>
      <c r="G30" s="99">
        <f aca="true" t="shared" si="2" ref="G30:L30">G13/G29</f>
        <v>0.6824675324675324</v>
      </c>
      <c r="H30" s="99">
        <f t="shared" si="2"/>
        <v>0.521590909090909</v>
      </c>
      <c r="I30" s="99">
        <f t="shared" si="2"/>
        <v>0.4869902912621359</v>
      </c>
      <c r="J30" s="99">
        <f t="shared" si="2"/>
        <v>0.5110091743119266</v>
      </c>
      <c r="K30" s="99">
        <f t="shared" si="2"/>
        <v>0.4938888888888889</v>
      </c>
      <c r="L30" s="99">
        <f t="shared" si="2"/>
        <v>0.3964814814814815</v>
      </c>
      <c r="M30" s="147"/>
      <c r="N30" s="147"/>
      <c r="O30" s="147"/>
      <c r="P30" s="147"/>
      <c r="Q30" s="147"/>
    </row>
    <row r="31" spans="1:17" ht="15.75">
      <c r="A31" s="132"/>
      <c r="B31" s="138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ht="67.5" customHeight="1">
      <c r="A32" s="132"/>
      <c r="B32" s="287" t="s">
        <v>327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</row>
    <row r="33" spans="1:17" ht="15.75">
      <c r="A33" s="48"/>
      <c r="B33" s="283" t="s">
        <v>73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</row>
    <row r="34" spans="1:17" ht="15.75">
      <c r="A34" s="48"/>
      <c r="B34" s="284" t="s">
        <v>242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</row>
    <row r="35" spans="1:17" ht="17.25">
      <c r="A35" s="48"/>
      <c r="B35" s="284" t="s">
        <v>236</v>
      </c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</row>
    <row r="36" spans="1:17" ht="45" customHeight="1">
      <c r="A36" s="48"/>
      <c r="B36" s="284" t="s">
        <v>239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</row>
    <row r="37" spans="1:17" ht="15.75">
      <c r="A37" s="48"/>
      <c r="B37" s="284" t="s">
        <v>243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</row>
    <row r="38" spans="1:17" ht="15.75">
      <c r="A38" s="48"/>
      <c r="B38" s="284" t="s">
        <v>74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</row>
    <row r="39" spans="1:17" ht="15.75">
      <c r="A39" s="48"/>
      <c r="B39" s="284" t="s">
        <v>235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</row>
    <row r="40" spans="1:17" ht="15.75">
      <c r="A40" s="48"/>
      <c r="B40" s="284" t="s">
        <v>150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</row>
    <row r="41" spans="1:17" s="20" customFormat="1" ht="15">
      <c r="A41" s="48"/>
      <c r="B41" s="275" t="s">
        <v>142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</row>
    <row r="42" spans="1:17" ht="15">
      <c r="A42" s="49"/>
      <c r="B42" s="277" t="s">
        <v>86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</row>
    <row r="43" spans="1:17" ht="18">
      <c r="A43" s="48"/>
      <c r="B43" s="278" t="s">
        <v>329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1:17" ht="15">
      <c r="A44" s="48"/>
      <c r="B44" s="273" t="s">
        <v>127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</row>
    <row r="45" spans="1:17" ht="15">
      <c r="A45" s="48"/>
      <c r="B45" s="273" t="s">
        <v>115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</row>
    <row r="46" spans="1:17" ht="18">
      <c r="A46" s="48"/>
      <c r="B46" s="285" t="s">
        <v>244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</row>
    <row r="47" spans="1:17" ht="30" customHeight="1">
      <c r="A47" s="48"/>
      <c r="B47" s="249" t="s">
        <v>149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</row>
    <row r="48" spans="1:17" ht="15">
      <c r="A48" s="48"/>
      <c r="B48" s="285" t="s">
        <v>245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</row>
    <row r="49" spans="1:17" ht="15">
      <c r="A49" s="48"/>
      <c r="B49" s="272" t="s">
        <v>143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</row>
    <row r="50" spans="1:17" ht="33" customHeight="1">
      <c r="A50" s="83"/>
      <c r="B50" s="286" t="s">
        <v>234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</row>
    <row r="51" spans="1:17" ht="15" customHeight="1">
      <c r="A51" s="48"/>
      <c r="B51" s="273" t="s">
        <v>128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</row>
    <row r="52" spans="1:17" ht="15">
      <c r="A52" s="48"/>
      <c r="B52" s="274" t="s">
        <v>20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</row>
    <row r="53" spans="1:17" ht="15">
      <c r="A53" s="48"/>
      <c r="B53" s="273" t="s">
        <v>129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</row>
    <row r="54" spans="1:17" ht="15">
      <c r="A54" s="48"/>
      <c r="B54" s="274" t="s">
        <v>21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</row>
    <row r="55" spans="1:17" ht="30" customHeight="1">
      <c r="A55" s="48"/>
      <c r="B55" s="250" t="s">
        <v>258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</row>
    <row r="56" spans="1:17" ht="15">
      <c r="A56" s="48"/>
      <c r="B56" s="274" t="s">
        <v>22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</row>
    <row r="57" spans="2:17" ht="30" customHeight="1">
      <c r="B57" s="249" t="s">
        <v>145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</row>
    <row r="58" spans="2:17" ht="15">
      <c r="B58" s="249" t="s">
        <v>146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</row>
  </sheetData>
  <sheetProtection/>
  <mergeCells count="31">
    <mergeCell ref="B38:Q38"/>
    <mergeCell ref="B46:Q46"/>
    <mergeCell ref="B50:Q50"/>
    <mergeCell ref="B34:Q34"/>
    <mergeCell ref="B32:Q32"/>
    <mergeCell ref="B36:Q36"/>
    <mergeCell ref="B37:Q37"/>
    <mergeCell ref="B39:Q39"/>
    <mergeCell ref="B40:Q40"/>
    <mergeCell ref="B1:Q1"/>
    <mergeCell ref="B14:Q14"/>
    <mergeCell ref="B24:Q24"/>
    <mergeCell ref="B3:Q3"/>
    <mergeCell ref="B33:Q33"/>
    <mergeCell ref="B35:Q35"/>
    <mergeCell ref="B45:Q45"/>
    <mergeCell ref="B41:Q41"/>
    <mergeCell ref="B42:Q42"/>
    <mergeCell ref="B43:Q43"/>
    <mergeCell ref="B44:Q44"/>
    <mergeCell ref="B57:Q57"/>
    <mergeCell ref="B48:Q48"/>
    <mergeCell ref="B58:Q58"/>
    <mergeCell ref="B49:Q49"/>
    <mergeCell ref="B47:Q47"/>
    <mergeCell ref="B52:Q52"/>
    <mergeCell ref="B55:Q55"/>
    <mergeCell ref="B56:Q56"/>
    <mergeCell ref="B53:Q53"/>
    <mergeCell ref="B54:Q54"/>
    <mergeCell ref="B51:Q51"/>
  </mergeCells>
  <hyperlinks>
    <hyperlink ref="B52" r:id="rId1" display="http://unfccc.int/national_reports/annex_i_natcom/submitted_natcom/items/4903.php"/>
    <hyperlink ref="B54" r:id="rId2" display="http://unfccc.int/national_reports/non-annex_i_natcom/items/2979.php   "/>
    <hyperlink ref="B56" r:id="rId3" display="http://www.ipcc-nggip.iges.or.jp/public/2006gl/index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8" customWidth="1"/>
    <col min="2" max="2" width="23.8515625" style="8" customWidth="1"/>
    <col min="3" max="3" width="13.7109375" style="8" customWidth="1"/>
    <col min="4" max="4" width="11.00390625" style="8" customWidth="1"/>
    <col min="5" max="6" width="9.140625" style="8" customWidth="1"/>
    <col min="7" max="7" width="11.140625" style="8" customWidth="1"/>
    <col min="8" max="16384" width="9.140625" style="8" customWidth="1"/>
  </cols>
  <sheetData>
    <row r="1" spans="2:17" ht="34.5" customHeight="1">
      <c r="B1" s="258" t="s">
        <v>312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ht="15.75" thickBot="1">
      <c r="B2" s="12"/>
    </row>
    <row r="3" spans="1:17" s="9" customFormat="1" ht="16.5" thickBot="1">
      <c r="A3" s="70"/>
      <c r="B3" s="62"/>
      <c r="C3" s="262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4"/>
    </row>
    <row r="4" spans="1:17" s="9" customFormat="1" ht="16.5" thickBot="1">
      <c r="A4" s="70"/>
      <c r="B4" s="25"/>
      <c r="C4" s="23" t="s">
        <v>45</v>
      </c>
      <c r="D4" s="23">
        <v>1990</v>
      </c>
      <c r="E4" s="23">
        <v>1995</v>
      </c>
      <c r="F4" s="23">
        <v>2000</v>
      </c>
      <c r="G4" s="23">
        <v>2001</v>
      </c>
      <c r="H4" s="23">
        <v>2002</v>
      </c>
      <c r="I4" s="23">
        <v>2003</v>
      </c>
      <c r="J4" s="23">
        <v>2004</v>
      </c>
      <c r="K4" s="23">
        <v>2005</v>
      </c>
      <c r="L4" s="23">
        <v>2006</v>
      </c>
      <c r="M4" s="23">
        <v>2007</v>
      </c>
      <c r="N4" s="23">
        <v>2008</v>
      </c>
      <c r="O4" s="23">
        <v>2009</v>
      </c>
      <c r="P4" s="23">
        <v>2010</v>
      </c>
      <c r="Q4" s="23">
        <v>2011</v>
      </c>
    </row>
    <row r="5" spans="1:17" s="9" customFormat="1" ht="16.5" thickBot="1">
      <c r="A5" s="69"/>
      <c r="B5" s="291" t="s">
        <v>202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92"/>
      <c r="Q5" s="261"/>
    </row>
    <row r="6" spans="1:17" s="9" customFormat="1" ht="48" thickBot="1">
      <c r="A6" s="63">
        <v>1</v>
      </c>
      <c r="B6" s="25" t="s">
        <v>197</v>
      </c>
      <c r="C6" s="23" t="s">
        <v>87</v>
      </c>
      <c r="D6" s="27"/>
      <c r="E6" s="27"/>
      <c r="F6" s="27">
        <v>204.8</v>
      </c>
      <c r="G6" s="27">
        <v>196.4</v>
      </c>
      <c r="H6" s="27">
        <v>182.3</v>
      </c>
      <c r="I6" s="30">
        <v>163.9</v>
      </c>
      <c r="J6" s="30">
        <v>124.9</v>
      </c>
      <c r="K6" s="30">
        <v>116.2</v>
      </c>
      <c r="L6" s="30">
        <v>98.3</v>
      </c>
      <c r="M6" s="30">
        <v>93.7</v>
      </c>
      <c r="N6" s="30">
        <v>99.5</v>
      </c>
      <c r="O6" s="30">
        <v>93.4</v>
      </c>
      <c r="P6" s="31">
        <v>93.3</v>
      </c>
      <c r="Q6" s="24">
        <v>96.3</v>
      </c>
    </row>
    <row r="7" spans="1:17" s="9" customFormat="1" ht="63.75" thickBot="1">
      <c r="A7" s="63">
        <v>2</v>
      </c>
      <c r="B7" s="25" t="s">
        <v>278</v>
      </c>
      <c r="C7" s="23" t="s">
        <v>259</v>
      </c>
      <c r="D7" s="97"/>
      <c r="E7" s="97"/>
      <c r="F7" s="97">
        <v>2.36</v>
      </c>
      <c r="G7" s="97">
        <v>2.73</v>
      </c>
      <c r="H7" s="97">
        <v>2.86</v>
      </c>
      <c r="I7" s="97">
        <v>2.8</v>
      </c>
      <c r="J7" s="97">
        <v>2.85</v>
      </c>
      <c r="K7" s="97">
        <v>2.87</v>
      </c>
      <c r="L7" s="97">
        <v>2.94</v>
      </c>
      <c r="M7" s="97">
        <v>3.03</v>
      </c>
      <c r="N7" s="97">
        <v>3.13</v>
      </c>
      <c r="O7" s="97">
        <v>3.14</v>
      </c>
      <c r="P7" s="97">
        <v>3.17</v>
      </c>
      <c r="Q7" s="97">
        <v>3.19</v>
      </c>
    </row>
    <row r="8" spans="1:17" s="9" customFormat="1" ht="48" thickBot="1">
      <c r="A8" s="63">
        <v>3</v>
      </c>
      <c r="B8" s="50" t="s">
        <v>199</v>
      </c>
      <c r="C8" s="40" t="s">
        <v>88</v>
      </c>
      <c r="D8" s="98"/>
      <c r="E8" s="98"/>
      <c r="F8" s="98">
        <f aca="true" t="shared" si="0" ref="F8:Q8">F6/F7</f>
        <v>86.77966101694916</v>
      </c>
      <c r="G8" s="98">
        <f t="shared" si="0"/>
        <v>71.94139194139194</v>
      </c>
      <c r="H8" s="98">
        <f t="shared" si="0"/>
        <v>63.74125874125875</v>
      </c>
      <c r="I8" s="98">
        <f t="shared" si="0"/>
        <v>58.53571428571429</v>
      </c>
      <c r="J8" s="98">
        <f t="shared" si="0"/>
        <v>43.824561403508774</v>
      </c>
      <c r="K8" s="98">
        <f t="shared" si="0"/>
        <v>40.48780487804878</v>
      </c>
      <c r="L8" s="98">
        <f t="shared" si="0"/>
        <v>33.435374149659864</v>
      </c>
      <c r="M8" s="98">
        <f t="shared" si="0"/>
        <v>30.924092409240927</v>
      </c>
      <c r="N8" s="98">
        <f t="shared" si="0"/>
        <v>31.789137380191693</v>
      </c>
      <c r="O8" s="98">
        <f t="shared" si="0"/>
        <v>29.745222929936308</v>
      </c>
      <c r="P8" s="98">
        <f t="shared" si="0"/>
        <v>29.43217665615142</v>
      </c>
      <c r="Q8" s="98">
        <f t="shared" si="0"/>
        <v>30.18808777429467</v>
      </c>
    </row>
    <row r="9" spans="1:17" s="9" customFormat="1" ht="18" customHeight="1" thickBot="1">
      <c r="A9" s="63">
        <v>4</v>
      </c>
      <c r="B9" s="259" t="s">
        <v>203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1"/>
    </row>
    <row r="10" spans="1:22" s="9" customFormat="1" ht="84.75" thickBot="1">
      <c r="A10" s="63">
        <v>5</v>
      </c>
      <c r="B10" s="25" t="s">
        <v>279</v>
      </c>
      <c r="C10" s="23" t="s">
        <v>259</v>
      </c>
      <c r="D10" s="97"/>
      <c r="E10" s="97"/>
      <c r="F10" s="97">
        <f aca="true" t="shared" si="1" ref="F10:Q10">F15-F7</f>
        <v>0.8553000000000002</v>
      </c>
      <c r="G10" s="97">
        <f t="shared" si="1"/>
        <v>0.48290000000000033</v>
      </c>
      <c r="H10" s="97">
        <f t="shared" si="1"/>
        <v>0.3503000000000003</v>
      </c>
      <c r="I10" s="97">
        <f t="shared" si="1"/>
        <v>0.4121999999999999</v>
      </c>
      <c r="J10" s="97">
        <f t="shared" si="1"/>
        <v>0.3658000000000001</v>
      </c>
      <c r="K10" s="97">
        <f t="shared" si="1"/>
        <v>0.34919999999999973</v>
      </c>
      <c r="L10" s="97">
        <f t="shared" si="1"/>
        <v>0.28269999999999973</v>
      </c>
      <c r="M10" s="97">
        <f t="shared" si="1"/>
        <v>0.19650000000000034</v>
      </c>
      <c r="N10" s="97">
        <f t="shared" si="1"/>
        <v>0.10400000000000009</v>
      </c>
      <c r="O10" s="97">
        <f t="shared" si="1"/>
        <v>0.09799999999999986</v>
      </c>
      <c r="P10" s="97">
        <f t="shared" si="1"/>
        <v>0.08610000000000007</v>
      </c>
      <c r="Q10" s="97">
        <f t="shared" si="1"/>
        <v>0.0726</v>
      </c>
      <c r="V10" s="9" t="s">
        <v>286</v>
      </c>
    </row>
    <row r="11" spans="1:17" s="9" customFormat="1" ht="48" thickBot="1">
      <c r="A11" s="63">
        <v>6</v>
      </c>
      <c r="B11" s="25" t="s">
        <v>89</v>
      </c>
      <c r="C11" s="23" t="s">
        <v>88</v>
      </c>
      <c r="D11" s="149"/>
      <c r="E11" s="149"/>
      <c r="F11" s="149">
        <v>8.8</v>
      </c>
      <c r="G11" s="149">
        <v>8.85</v>
      </c>
      <c r="H11" s="149">
        <v>8.9</v>
      </c>
      <c r="I11" s="149">
        <v>8.9</v>
      </c>
      <c r="J11" s="149">
        <v>9</v>
      </c>
      <c r="K11" s="149">
        <v>9.1</v>
      </c>
      <c r="L11" s="149">
        <v>9.1</v>
      </c>
      <c r="M11" s="149">
        <v>9.2</v>
      </c>
      <c r="N11" s="149">
        <v>9.25</v>
      </c>
      <c r="O11" s="149">
        <v>9.28</v>
      </c>
      <c r="P11" s="149">
        <v>9.3</v>
      </c>
      <c r="Q11" s="149">
        <v>9.3</v>
      </c>
    </row>
    <row r="12" spans="1:17" s="9" customFormat="1" ht="79.5" thickBot="1">
      <c r="A12" s="63">
        <v>7</v>
      </c>
      <c r="B12" s="25" t="s">
        <v>198</v>
      </c>
      <c r="C12" s="23" t="s">
        <v>87</v>
      </c>
      <c r="D12" s="94"/>
      <c r="E12" s="94"/>
      <c r="F12" s="94">
        <f aca="true" t="shared" si="2" ref="F12:Q12">F10*F11</f>
        <v>7.526640000000002</v>
      </c>
      <c r="G12" s="94">
        <f t="shared" si="2"/>
        <v>4.273665000000003</v>
      </c>
      <c r="H12" s="94">
        <f t="shared" si="2"/>
        <v>3.1176700000000026</v>
      </c>
      <c r="I12" s="94">
        <f t="shared" si="2"/>
        <v>3.668579999999999</v>
      </c>
      <c r="J12" s="94">
        <f t="shared" si="2"/>
        <v>3.292200000000001</v>
      </c>
      <c r="K12" s="94">
        <f t="shared" si="2"/>
        <v>3.1777199999999977</v>
      </c>
      <c r="L12" s="94">
        <f t="shared" si="2"/>
        <v>2.5725699999999976</v>
      </c>
      <c r="M12" s="94">
        <f t="shared" si="2"/>
        <v>1.807800000000003</v>
      </c>
      <c r="N12" s="94">
        <f t="shared" si="2"/>
        <v>0.9620000000000009</v>
      </c>
      <c r="O12" s="94">
        <f t="shared" si="2"/>
        <v>0.9094399999999987</v>
      </c>
      <c r="P12" s="94">
        <f t="shared" si="2"/>
        <v>0.8007300000000007</v>
      </c>
      <c r="Q12" s="94">
        <f t="shared" si="2"/>
        <v>0.67518</v>
      </c>
    </row>
    <row r="13" spans="1:17" s="9" customFormat="1" ht="17.25" customHeight="1" thickBot="1">
      <c r="A13" s="63">
        <v>8</v>
      </c>
      <c r="B13" s="259" t="s">
        <v>90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1"/>
    </row>
    <row r="14" spans="1:18" s="9" customFormat="1" ht="48" thickBot="1">
      <c r="A14" s="63">
        <v>9</v>
      </c>
      <c r="B14" s="25" t="s">
        <v>200</v>
      </c>
      <c r="C14" s="23" t="s">
        <v>87</v>
      </c>
      <c r="D14" s="24"/>
      <c r="E14" s="24"/>
      <c r="F14" s="24">
        <f aca="true" t="shared" si="3" ref="F14:Q14">F6+F12</f>
        <v>212.32664000000003</v>
      </c>
      <c r="G14" s="24">
        <f t="shared" si="3"/>
        <v>200.673665</v>
      </c>
      <c r="H14" s="24">
        <f t="shared" si="3"/>
        <v>185.41767000000002</v>
      </c>
      <c r="I14" s="24">
        <f t="shared" si="3"/>
        <v>167.56858</v>
      </c>
      <c r="J14" s="24">
        <f t="shared" si="3"/>
        <v>128.1922</v>
      </c>
      <c r="K14" s="24">
        <f t="shared" si="3"/>
        <v>119.37772</v>
      </c>
      <c r="L14" s="24">
        <f t="shared" si="3"/>
        <v>100.87257</v>
      </c>
      <c r="M14" s="24">
        <f t="shared" si="3"/>
        <v>95.5078</v>
      </c>
      <c r="N14" s="24">
        <f t="shared" si="3"/>
        <v>100.462</v>
      </c>
      <c r="O14" s="24">
        <f t="shared" si="3"/>
        <v>94.30944000000001</v>
      </c>
      <c r="P14" s="24">
        <f t="shared" si="3"/>
        <v>94.10073</v>
      </c>
      <c r="Q14" s="24">
        <f t="shared" si="3"/>
        <v>96.97518</v>
      </c>
      <c r="R14" s="9" t="s">
        <v>286</v>
      </c>
    </row>
    <row r="15" spans="1:17" s="9" customFormat="1" ht="32.25" customHeight="1" thickBot="1">
      <c r="A15" s="63">
        <v>10</v>
      </c>
      <c r="B15" s="25" t="s">
        <v>91</v>
      </c>
      <c r="C15" s="23" t="s">
        <v>131</v>
      </c>
      <c r="D15" s="146"/>
      <c r="E15" s="146"/>
      <c r="F15" s="41">
        <v>3.2153</v>
      </c>
      <c r="G15" s="41">
        <v>3.2129000000000003</v>
      </c>
      <c r="H15" s="41">
        <v>3.2103</v>
      </c>
      <c r="I15" s="41">
        <v>3.2121999999999997</v>
      </c>
      <c r="J15" s="41">
        <v>3.2158</v>
      </c>
      <c r="K15" s="41">
        <v>3.2192</v>
      </c>
      <c r="L15" s="41">
        <v>3.2226999999999997</v>
      </c>
      <c r="M15" s="24">
        <v>3.2265</v>
      </c>
      <c r="N15" s="24">
        <v>3.234</v>
      </c>
      <c r="O15" s="24">
        <v>3.238</v>
      </c>
      <c r="P15" s="24">
        <v>3.2561</v>
      </c>
      <c r="Q15" s="24">
        <v>3.2626</v>
      </c>
    </row>
    <row r="16" spans="1:17" s="9" customFormat="1" ht="48" thickBot="1">
      <c r="A16" s="63">
        <v>11</v>
      </c>
      <c r="B16" s="62" t="s">
        <v>201</v>
      </c>
      <c r="C16" s="55" t="s">
        <v>88</v>
      </c>
      <c r="D16" s="100"/>
      <c r="E16" s="100"/>
      <c r="F16" s="100">
        <f aca="true" t="shared" si="4" ref="F16:Q16">F14/F15</f>
        <v>66.0363387553261</v>
      </c>
      <c r="G16" s="100">
        <f t="shared" si="4"/>
        <v>62.45873354290516</v>
      </c>
      <c r="H16" s="100">
        <f t="shared" si="4"/>
        <v>57.75711615736847</v>
      </c>
      <c r="I16" s="100">
        <f t="shared" si="4"/>
        <v>52.16629724176577</v>
      </c>
      <c r="J16" s="100">
        <f t="shared" si="4"/>
        <v>39.86323776354251</v>
      </c>
      <c r="K16" s="100">
        <f t="shared" si="4"/>
        <v>37.08303926441352</v>
      </c>
      <c r="L16" s="100">
        <f t="shared" si="4"/>
        <v>31.30063921556459</v>
      </c>
      <c r="M16" s="100">
        <f t="shared" si="4"/>
        <v>29.60105377343871</v>
      </c>
      <c r="N16" s="100">
        <f t="shared" si="4"/>
        <v>31.064316635745207</v>
      </c>
      <c r="O16" s="100">
        <f t="shared" si="4"/>
        <v>29.12583075972823</v>
      </c>
      <c r="P16" s="100">
        <f t="shared" si="4"/>
        <v>28.8998280151101</v>
      </c>
      <c r="Q16" s="100">
        <f t="shared" si="4"/>
        <v>29.72328204499479</v>
      </c>
    </row>
    <row r="17" spans="1:17" s="20" customFormat="1" ht="33.75" customHeight="1">
      <c r="A17" s="56"/>
      <c r="B17" s="289" t="s">
        <v>331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</row>
    <row r="18" spans="1:17" s="20" customFormat="1" ht="15.75">
      <c r="A18" s="56"/>
      <c r="B18" s="295" t="s">
        <v>73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</row>
    <row r="19" spans="1:17" s="20" customFormat="1" ht="15.75">
      <c r="A19" s="56"/>
      <c r="B19" s="293" t="s">
        <v>261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</row>
    <row r="20" spans="1:17" s="20" customFormat="1" ht="15.75">
      <c r="A20" s="57"/>
      <c r="B20" s="288" t="s">
        <v>130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</row>
    <row r="21" spans="1:17" s="20" customFormat="1" ht="15.75">
      <c r="A21" s="57"/>
      <c r="B21" s="300" t="s">
        <v>143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</row>
    <row r="22" spans="1:17" s="20" customFormat="1" ht="33" customHeight="1">
      <c r="A22" s="57"/>
      <c r="B22" s="299" t="s">
        <v>260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</row>
    <row r="23" spans="2:17" ht="23.25" customHeight="1">
      <c r="B23" s="302" t="s">
        <v>277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</row>
    <row r="24" ht="15.75">
      <c r="B24" s="10"/>
    </row>
    <row r="25" spans="2:17" ht="75.75" customHeight="1">
      <c r="B25" s="297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</row>
    <row r="26" ht="15.75">
      <c r="B26" s="93"/>
    </row>
    <row r="27" ht="15.75">
      <c r="B27" s="10"/>
    </row>
    <row r="28" ht="15.75">
      <c r="B28" s="10"/>
    </row>
    <row r="29" ht="15.75">
      <c r="B29" s="10"/>
    </row>
    <row r="30" ht="15.75">
      <c r="B30" s="10"/>
    </row>
  </sheetData>
  <sheetProtection/>
  <mergeCells count="13">
    <mergeCell ref="B25:Q25"/>
    <mergeCell ref="B22:Q22"/>
    <mergeCell ref="B21:Q21"/>
    <mergeCell ref="B23:Q23"/>
    <mergeCell ref="C3:Q3"/>
    <mergeCell ref="B1:Q1"/>
    <mergeCell ref="B20:Q20"/>
    <mergeCell ref="B17:Q17"/>
    <mergeCell ref="B5:Q5"/>
    <mergeCell ref="B9:Q9"/>
    <mergeCell ref="B13:Q13"/>
    <mergeCell ref="B19:Q19"/>
    <mergeCell ref="B18:Q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8" customWidth="1"/>
    <col min="2" max="2" width="25.421875" style="18" customWidth="1"/>
    <col min="3" max="3" width="15.00390625" style="8" customWidth="1"/>
    <col min="4" max="16384" width="9.140625" style="8" customWidth="1"/>
  </cols>
  <sheetData>
    <row r="1" spans="2:17" ht="18.75">
      <c r="B1" s="279" t="s">
        <v>313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ht="15.75" thickBot="1">
      <c r="B2" s="15"/>
    </row>
    <row r="3" spans="1:26" ht="16.5" customHeight="1" thickBot="1">
      <c r="A3" s="68"/>
      <c r="B3" s="308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1"/>
      <c r="R3" s="16"/>
      <c r="S3" s="16"/>
      <c r="T3" s="16"/>
      <c r="U3" s="16"/>
      <c r="V3" s="16"/>
      <c r="W3" s="16"/>
      <c r="X3" s="16"/>
      <c r="Y3" s="16"/>
      <c r="Z3" s="14"/>
    </row>
    <row r="4" spans="1:18" ht="16.5" thickBot="1">
      <c r="A4" s="69"/>
      <c r="B4" s="22"/>
      <c r="C4" s="26" t="s">
        <v>45</v>
      </c>
      <c r="D4" s="26">
        <v>1990</v>
      </c>
      <c r="E4" s="26">
        <v>1995</v>
      </c>
      <c r="F4" s="26">
        <v>2000</v>
      </c>
      <c r="G4" s="26">
        <v>2001</v>
      </c>
      <c r="H4" s="26">
        <v>2002</v>
      </c>
      <c r="I4" s="28">
        <v>2003</v>
      </c>
      <c r="J4" s="28">
        <v>2004</v>
      </c>
      <c r="K4" s="28">
        <v>2005</v>
      </c>
      <c r="L4" s="28">
        <v>2006</v>
      </c>
      <c r="M4" s="28">
        <v>2007</v>
      </c>
      <c r="N4" s="28">
        <v>2008</v>
      </c>
      <c r="O4" s="28">
        <v>2009</v>
      </c>
      <c r="P4" s="28">
        <v>2010</v>
      </c>
      <c r="Q4" s="29">
        <v>2011</v>
      </c>
      <c r="R4" s="14"/>
    </row>
    <row r="5" spans="1:18" ht="32.25" thickBot="1">
      <c r="A5" s="61">
        <v>1</v>
      </c>
      <c r="B5" s="22" t="s">
        <v>93</v>
      </c>
      <c r="C5" s="26" t="s">
        <v>87</v>
      </c>
      <c r="D5" s="91">
        <v>1022</v>
      </c>
      <c r="E5" s="27">
        <v>555.3</v>
      </c>
      <c r="F5" s="27">
        <v>603.2</v>
      </c>
      <c r="G5" s="27">
        <v>569.2</v>
      </c>
      <c r="H5" s="27">
        <v>552.2</v>
      </c>
      <c r="I5" s="30">
        <v>585.5</v>
      </c>
      <c r="J5" s="30">
        <v>565.8</v>
      </c>
      <c r="K5" s="30">
        <v>595.8</v>
      </c>
      <c r="L5" s="30">
        <v>594.2</v>
      </c>
      <c r="M5" s="30">
        <v>608.8</v>
      </c>
      <c r="N5" s="30">
        <v>618.8</v>
      </c>
      <c r="O5" s="30">
        <v>597.3</v>
      </c>
      <c r="P5" s="30">
        <v>559.6</v>
      </c>
      <c r="Q5" s="31">
        <v>516.3</v>
      </c>
      <c r="R5" s="14"/>
    </row>
    <row r="6" spans="1:18" ht="48" thickBot="1">
      <c r="A6" s="61">
        <v>2</v>
      </c>
      <c r="B6" s="22" t="s">
        <v>92</v>
      </c>
      <c r="C6" s="26" t="s">
        <v>87</v>
      </c>
      <c r="D6" s="27">
        <v>945.1</v>
      </c>
      <c r="E6" s="27">
        <v>439.5</v>
      </c>
      <c r="F6" s="27">
        <v>204.8</v>
      </c>
      <c r="G6" s="27">
        <v>196.4</v>
      </c>
      <c r="H6" s="27">
        <v>182.3</v>
      </c>
      <c r="I6" s="30">
        <v>163.9</v>
      </c>
      <c r="J6" s="30">
        <v>124.9</v>
      </c>
      <c r="K6" s="30">
        <v>116.2</v>
      </c>
      <c r="L6" s="30">
        <v>98.3</v>
      </c>
      <c r="M6" s="30">
        <v>93.7</v>
      </c>
      <c r="N6" s="30">
        <v>99.5</v>
      </c>
      <c r="O6" s="30">
        <v>93.4</v>
      </c>
      <c r="P6" s="30">
        <v>93.3</v>
      </c>
      <c r="Q6" s="31">
        <v>96.3</v>
      </c>
      <c r="R6" s="14"/>
    </row>
    <row r="7" spans="1:18" ht="32.25" thickBot="1">
      <c r="A7" s="61">
        <v>3</v>
      </c>
      <c r="B7" s="191" t="s">
        <v>321</v>
      </c>
      <c r="C7" s="26" t="s">
        <v>87</v>
      </c>
      <c r="D7" s="27">
        <v>76.9</v>
      </c>
      <c r="E7" s="27">
        <v>115.8</v>
      </c>
      <c r="F7" s="27">
        <v>398.4</v>
      </c>
      <c r="G7" s="27">
        <v>372.8</v>
      </c>
      <c r="H7" s="27">
        <v>369.9</v>
      </c>
      <c r="I7" s="30">
        <v>421.6</v>
      </c>
      <c r="J7" s="30">
        <v>440.9</v>
      </c>
      <c r="K7" s="30">
        <v>479.6</v>
      </c>
      <c r="L7" s="30">
        <v>495.9</v>
      </c>
      <c r="M7" s="30">
        <v>515.1</v>
      </c>
      <c r="N7" s="30">
        <v>519.3</v>
      </c>
      <c r="O7" s="30">
        <v>503.9</v>
      </c>
      <c r="P7" s="30">
        <v>466.3</v>
      </c>
      <c r="Q7" s="92">
        <v>420</v>
      </c>
      <c r="R7" s="14"/>
    </row>
    <row r="8" spans="1:18" ht="32.25" thickBot="1">
      <c r="A8" s="71">
        <v>4</v>
      </c>
      <c r="B8" s="32" t="s">
        <v>204</v>
      </c>
      <c r="C8" s="26" t="s">
        <v>87</v>
      </c>
      <c r="D8" s="27">
        <v>76.9</v>
      </c>
      <c r="E8" s="27">
        <v>115.8</v>
      </c>
      <c r="F8" s="27">
        <v>398.4</v>
      </c>
      <c r="G8" s="27">
        <v>372.8</v>
      </c>
      <c r="H8" s="27">
        <v>369.9</v>
      </c>
      <c r="I8" s="30">
        <v>421.6</v>
      </c>
      <c r="J8" s="30">
        <v>440.9</v>
      </c>
      <c r="K8" s="30">
        <v>479.6</v>
      </c>
      <c r="L8" s="30">
        <v>495.9</v>
      </c>
      <c r="M8" s="30">
        <v>515.1</v>
      </c>
      <c r="N8" s="30">
        <v>519.3</v>
      </c>
      <c r="O8" s="30">
        <v>503.9</v>
      </c>
      <c r="P8" s="30">
        <v>466.3</v>
      </c>
      <c r="Q8" s="92">
        <v>420</v>
      </c>
      <c r="R8" s="14"/>
    </row>
    <row r="9" spans="1:18" ht="32.25" thickBot="1">
      <c r="A9" s="71">
        <v>5</v>
      </c>
      <c r="B9" s="32" t="s">
        <v>262</v>
      </c>
      <c r="C9" s="26" t="s">
        <v>87</v>
      </c>
      <c r="D9" s="27"/>
      <c r="E9" s="27"/>
      <c r="F9" s="27"/>
      <c r="G9" s="27"/>
      <c r="H9" s="27"/>
      <c r="I9" s="30"/>
      <c r="J9" s="30"/>
      <c r="K9" s="30"/>
      <c r="L9" s="30"/>
      <c r="M9" s="30"/>
      <c r="N9" s="30"/>
      <c r="O9" s="30"/>
      <c r="P9" s="30"/>
      <c r="Q9" s="31"/>
      <c r="R9" s="14"/>
    </row>
    <row r="10" spans="1:18" ht="32.25" thickBot="1">
      <c r="A10" s="71">
        <v>6</v>
      </c>
      <c r="B10" s="32" t="s">
        <v>205</v>
      </c>
      <c r="C10" s="26" t="s">
        <v>87</v>
      </c>
      <c r="D10" s="27"/>
      <c r="E10" s="27"/>
      <c r="F10" s="27"/>
      <c r="G10" s="27"/>
      <c r="H10" s="27"/>
      <c r="I10" s="30"/>
      <c r="J10" s="30"/>
      <c r="K10" s="30"/>
      <c r="L10" s="30"/>
      <c r="M10" s="30"/>
      <c r="N10" s="30"/>
      <c r="O10" s="30"/>
      <c r="P10" s="30"/>
      <c r="Q10" s="31"/>
      <c r="R10" s="14"/>
    </row>
    <row r="11" spans="1:18" ht="32.25" thickBot="1">
      <c r="A11" s="61">
        <v>7</v>
      </c>
      <c r="B11" s="32" t="s">
        <v>206</v>
      </c>
      <c r="C11" s="26" t="s">
        <v>87</v>
      </c>
      <c r="D11" s="27"/>
      <c r="E11" s="27"/>
      <c r="F11" s="27"/>
      <c r="G11" s="27"/>
      <c r="H11" s="27"/>
      <c r="I11" s="30"/>
      <c r="J11" s="30"/>
      <c r="K11" s="30"/>
      <c r="L11" s="30"/>
      <c r="M11" s="30"/>
      <c r="N11" s="30"/>
      <c r="O11" s="30"/>
      <c r="P11" s="30"/>
      <c r="Q11" s="31"/>
      <c r="R11" s="14"/>
    </row>
    <row r="12" spans="1:18" ht="48" thickBot="1">
      <c r="A12" s="61">
        <v>8</v>
      </c>
      <c r="B12" s="195" t="s">
        <v>330</v>
      </c>
      <c r="C12" s="26" t="s">
        <v>19</v>
      </c>
      <c r="D12" s="27">
        <v>7.5</v>
      </c>
      <c r="E12" s="27">
        <v>20.8</v>
      </c>
      <c r="F12" s="91">
        <v>66</v>
      </c>
      <c r="G12" s="27">
        <v>65.5</v>
      </c>
      <c r="H12" s="91">
        <v>67</v>
      </c>
      <c r="I12" s="90">
        <v>72</v>
      </c>
      <c r="J12" s="30">
        <v>77.9</v>
      </c>
      <c r="K12" s="30">
        <v>80.5</v>
      </c>
      <c r="L12" s="30">
        <v>83.4</v>
      </c>
      <c r="M12" s="30">
        <v>84.6</v>
      </c>
      <c r="N12" s="30">
        <v>83.9</v>
      </c>
      <c r="O12" s="30">
        <v>84.4</v>
      </c>
      <c r="P12" s="30">
        <v>83.3</v>
      </c>
      <c r="Q12" s="31">
        <v>81.3</v>
      </c>
      <c r="R12" s="14"/>
    </row>
    <row r="13" spans="1:18" ht="27.75" customHeight="1" thickBot="1">
      <c r="A13" s="132"/>
      <c r="B13" s="133"/>
      <c r="C13" s="134"/>
      <c r="D13" s="134"/>
      <c r="E13" s="134"/>
      <c r="F13" s="135"/>
      <c r="G13" s="134"/>
      <c r="H13" s="135"/>
      <c r="I13" s="136"/>
      <c r="J13" s="137"/>
      <c r="K13" s="137"/>
      <c r="L13" s="137"/>
      <c r="M13" s="137"/>
      <c r="N13" s="137"/>
      <c r="O13" s="137"/>
      <c r="P13" s="137"/>
      <c r="Q13" s="137"/>
      <c r="R13" s="14"/>
    </row>
    <row r="14" spans="1:18" ht="15.75">
      <c r="A14" s="48"/>
      <c r="B14" s="306" t="s">
        <v>269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14"/>
    </row>
    <row r="15" spans="1:17" s="20" customFormat="1" ht="45" customHeight="1">
      <c r="A15" s="48"/>
      <c r="B15" s="309" t="s">
        <v>270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</row>
    <row r="16" spans="1:17" ht="15.75">
      <c r="A16" s="49"/>
      <c r="B16" s="303" t="s">
        <v>143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</row>
    <row r="17" spans="1:17" ht="33" customHeight="1">
      <c r="A17" s="49"/>
      <c r="B17" s="303" t="s">
        <v>263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</row>
    <row r="18" spans="2:17" ht="30" customHeight="1">
      <c r="B18" s="305" t="s">
        <v>264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</row>
    <row r="19" ht="15.75">
      <c r="B19" s="17"/>
    </row>
    <row r="20" ht="15.75">
      <c r="B20" s="17"/>
    </row>
    <row r="21" ht="15.75">
      <c r="B21" s="17"/>
    </row>
  </sheetData>
  <sheetProtection/>
  <mergeCells count="7">
    <mergeCell ref="B16:Q16"/>
    <mergeCell ref="B18:Q18"/>
    <mergeCell ref="B17:Q17"/>
    <mergeCell ref="B1:Q1"/>
    <mergeCell ref="B14:Q14"/>
    <mergeCell ref="B3:Q3"/>
    <mergeCell ref="B15:Q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B1" sqref="B1:Q1"/>
    </sheetView>
  </sheetViews>
  <sheetFormatPr defaultColWidth="9.140625" defaultRowHeight="15"/>
  <cols>
    <col min="1" max="1" width="5.7109375" style="118" customWidth="1"/>
    <col min="2" max="2" width="23.8515625" style="125" customWidth="1"/>
    <col min="3" max="3" width="10.7109375" style="118" customWidth="1"/>
    <col min="4" max="11" width="9.140625" style="118" customWidth="1"/>
    <col min="12" max="12" width="13.140625" style="118" customWidth="1"/>
    <col min="13" max="16384" width="9.140625" style="118" customWidth="1"/>
  </cols>
  <sheetData>
    <row r="1" spans="1:17" s="102" customFormat="1" ht="27.75" customHeight="1">
      <c r="A1" s="101"/>
      <c r="B1" s="314" t="s">
        <v>314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2" s="103" customFormat="1" ht="16.5" thickBot="1">
      <c r="A2" s="102"/>
      <c r="B2" s="119"/>
    </row>
    <row r="3" spans="1:17" s="103" customFormat="1" ht="16.5" thickBot="1">
      <c r="A3" s="104"/>
      <c r="B3" s="120"/>
      <c r="C3" s="105" t="s">
        <v>45</v>
      </c>
      <c r="D3" s="105">
        <v>1990</v>
      </c>
      <c r="E3" s="105">
        <v>1995</v>
      </c>
      <c r="F3" s="105">
        <v>2000</v>
      </c>
      <c r="G3" s="105">
        <v>2001</v>
      </c>
      <c r="H3" s="105">
        <v>2002</v>
      </c>
      <c r="I3" s="105">
        <v>2003</v>
      </c>
      <c r="J3" s="105">
        <v>2004</v>
      </c>
      <c r="K3" s="105">
        <v>2005</v>
      </c>
      <c r="L3" s="105">
        <v>2006</v>
      </c>
      <c r="M3" s="105">
        <v>2007</v>
      </c>
      <c r="N3" s="105">
        <v>2008</v>
      </c>
      <c r="O3" s="105">
        <v>2009</v>
      </c>
      <c r="P3" s="105">
        <v>2010</v>
      </c>
      <c r="Q3" s="105">
        <v>2011</v>
      </c>
    </row>
    <row r="4" spans="1:17" s="103" customFormat="1" ht="18.75" thickBot="1">
      <c r="A4" s="106">
        <v>1</v>
      </c>
      <c r="B4" s="121" t="s">
        <v>71</v>
      </c>
      <c r="C4" s="107" t="s">
        <v>280</v>
      </c>
      <c r="D4" s="108">
        <v>29.743</v>
      </c>
      <c r="E4" s="108">
        <v>29.743</v>
      </c>
      <c r="F4" s="108">
        <v>29.743</v>
      </c>
      <c r="G4" s="108">
        <v>29.743</v>
      </c>
      <c r="H4" s="108">
        <v>29.743</v>
      </c>
      <c r="I4" s="108">
        <v>29.743</v>
      </c>
      <c r="J4" s="108">
        <v>29.743</v>
      </c>
      <c r="K4" s="108">
        <v>29.743</v>
      </c>
      <c r="L4" s="108">
        <v>29.743</v>
      </c>
      <c r="M4" s="108">
        <v>29.743</v>
      </c>
      <c r="N4" s="108">
        <v>29.743</v>
      </c>
      <c r="O4" s="108">
        <v>29.743</v>
      </c>
      <c r="P4" s="108">
        <v>29.743</v>
      </c>
      <c r="Q4" s="108">
        <v>29.743</v>
      </c>
    </row>
    <row r="5" spans="1:17" s="102" customFormat="1" ht="48" customHeight="1" thickBot="1">
      <c r="A5" s="109">
        <v>2</v>
      </c>
      <c r="B5" s="122" t="s">
        <v>230</v>
      </c>
      <c r="C5" s="110" t="s">
        <v>285</v>
      </c>
      <c r="D5" s="111"/>
      <c r="E5" s="111"/>
      <c r="F5" s="111"/>
      <c r="G5" s="111"/>
      <c r="H5" s="111"/>
      <c r="I5" s="111"/>
      <c r="J5" s="111"/>
      <c r="K5" s="111"/>
      <c r="L5" s="111">
        <f aca="true" t="shared" si="0" ref="L5:Q5">L6+L7+L8+L9+L10+L11+L12+L13+L15</f>
        <v>139.48</v>
      </c>
      <c r="M5" s="111">
        <f t="shared" si="0"/>
        <v>138.86</v>
      </c>
      <c r="N5" s="111">
        <f t="shared" si="0"/>
        <v>140.13</v>
      </c>
      <c r="O5" s="111">
        <f t="shared" si="0"/>
        <v>137.64000000000001</v>
      </c>
      <c r="P5" s="111">
        <f t="shared" si="0"/>
        <v>142.09</v>
      </c>
      <c r="Q5" s="111">
        <f t="shared" si="0"/>
        <v>142.7</v>
      </c>
    </row>
    <row r="6" spans="1:17" s="101" customFormat="1" ht="48" customHeight="1" thickBot="1">
      <c r="A6" s="112">
        <v>3</v>
      </c>
      <c r="B6" s="123" t="s">
        <v>5</v>
      </c>
      <c r="C6" s="110" t="s">
        <v>285</v>
      </c>
      <c r="D6" s="114"/>
      <c r="E6" s="114"/>
      <c r="F6" s="114"/>
      <c r="G6" s="114"/>
      <c r="H6" s="114"/>
      <c r="I6" s="114"/>
      <c r="J6" s="114"/>
      <c r="K6" s="114"/>
      <c r="L6" s="114">
        <v>5.97</v>
      </c>
      <c r="M6" s="114">
        <v>6.31</v>
      </c>
      <c r="N6" s="114">
        <v>6.95</v>
      </c>
      <c r="O6" s="114">
        <v>6.94</v>
      </c>
      <c r="P6" s="114">
        <v>9.58</v>
      </c>
      <c r="Q6" s="114">
        <v>9.83</v>
      </c>
    </row>
    <row r="7" spans="1:17" s="101" customFormat="1" ht="75" customHeight="1" thickBot="1">
      <c r="A7" s="115">
        <v>4</v>
      </c>
      <c r="B7" s="194" t="s">
        <v>326</v>
      </c>
      <c r="C7" s="110" t="s">
        <v>285</v>
      </c>
      <c r="D7" s="114"/>
      <c r="E7" s="114"/>
      <c r="F7" s="114"/>
      <c r="G7" s="114"/>
      <c r="H7" s="114"/>
      <c r="I7" s="114"/>
      <c r="J7" s="114"/>
      <c r="K7" s="114"/>
      <c r="L7" s="114">
        <v>5.68</v>
      </c>
      <c r="M7" s="114">
        <v>7.06</v>
      </c>
      <c r="N7" s="114">
        <v>7.26</v>
      </c>
      <c r="O7" s="114">
        <v>7.31</v>
      </c>
      <c r="P7" s="114">
        <v>7.44</v>
      </c>
      <c r="Q7" s="114">
        <v>7.52</v>
      </c>
    </row>
    <row r="8" spans="1:17" s="101" customFormat="1" ht="48" customHeight="1" thickBot="1">
      <c r="A8" s="115">
        <v>5</v>
      </c>
      <c r="B8" s="123" t="s">
        <v>274</v>
      </c>
      <c r="C8" s="110" t="s">
        <v>285</v>
      </c>
      <c r="D8" s="114"/>
      <c r="E8" s="114"/>
      <c r="F8" s="114"/>
      <c r="G8" s="114"/>
      <c r="H8" s="114"/>
      <c r="I8" s="114"/>
      <c r="J8" s="114"/>
      <c r="K8" s="114"/>
      <c r="L8" s="114">
        <v>13.06</v>
      </c>
      <c r="M8" s="114">
        <v>12.56</v>
      </c>
      <c r="N8" s="114">
        <v>12.55</v>
      </c>
      <c r="O8" s="114">
        <v>9.63</v>
      </c>
      <c r="P8" s="114">
        <v>12.62</v>
      </c>
      <c r="Q8" s="114">
        <v>12.65</v>
      </c>
    </row>
    <row r="9" spans="1:17" s="101" customFormat="1" ht="63" customHeight="1" thickBot="1">
      <c r="A9" s="115">
        <v>6</v>
      </c>
      <c r="B9" s="123" t="s">
        <v>6</v>
      </c>
      <c r="C9" s="110" t="s">
        <v>285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s="101" customFormat="1" ht="60" customHeight="1" thickBot="1">
      <c r="A10" s="115">
        <v>7</v>
      </c>
      <c r="B10" s="123" t="s">
        <v>7</v>
      </c>
      <c r="C10" s="110" t="s">
        <v>285</v>
      </c>
      <c r="D10" s="114"/>
      <c r="E10" s="114"/>
      <c r="F10" s="114"/>
      <c r="G10" s="114"/>
      <c r="H10" s="114"/>
      <c r="I10" s="114"/>
      <c r="J10" s="114"/>
      <c r="K10" s="114"/>
      <c r="L10" s="114">
        <v>8.56</v>
      </c>
      <c r="M10" s="114">
        <v>9.29</v>
      </c>
      <c r="N10" s="114">
        <v>9.32</v>
      </c>
      <c r="O10" s="114">
        <v>9.32</v>
      </c>
      <c r="P10" s="114">
        <v>9.34</v>
      </c>
      <c r="Q10" s="114">
        <v>9.37</v>
      </c>
    </row>
    <row r="11" spans="1:17" s="101" customFormat="1" ht="75.75" thickBot="1">
      <c r="A11" s="115">
        <v>8</v>
      </c>
      <c r="B11" s="123" t="s">
        <v>9</v>
      </c>
      <c r="C11" s="110" t="s">
        <v>285</v>
      </c>
      <c r="D11" s="114"/>
      <c r="E11" s="114"/>
      <c r="F11" s="114"/>
      <c r="G11" s="114"/>
      <c r="H11" s="114"/>
      <c r="I11" s="114"/>
      <c r="J11" s="114"/>
      <c r="K11" s="114"/>
      <c r="L11" s="114">
        <v>1.07</v>
      </c>
      <c r="M11" s="114">
        <v>1.16</v>
      </c>
      <c r="N11" s="114">
        <v>1.14</v>
      </c>
      <c r="O11" s="114">
        <v>1.14</v>
      </c>
      <c r="P11" s="114">
        <v>1.18</v>
      </c>
      <c r="Q11" s="114">
        <v>1.17</v>
      </c>
    </row>
    <row r="12" spans="1:17" s="101" customFormat="1" ht="30.75" thickBot="1">
      <c r="A12" s="115">
        <v>9</v>
      </c>
      <c r="B12" s="123" t="s">
        <v>8</v>
      </c>
      <c r="C12" s="110" t="s">
        <v>285</v>
      </c>
      <c r="D12" s="114"/>
      <c r="E12" s="114"/>
      <c r="F12" s="114"/>
      <c r="G12" s="114"/>
      <c r="H12" s="114"/>
      <c r="I12" s="114"/>
      <c r="J12" s="114"/>
      <c r="K12" s="114"/>
      <c r="L12" s="114">
        <v>1.51</v>
      </c>
      <c r="M12" s="114">
        <v>2.19</v>
      </c>
      <c r="N12" s="114">
        <v>2.44</v>
      </c>
      <c r="O12" s="114">
        <v>2.51</v>
      </c>
      <c r="P12" s="114">
        <v>2.5</v>
      </c>
      <c r="Q12" s="114">
        <v>2.66</v>
      </c>
    </row>
    <row r="13" spans="1:17" s="101" customFormat="1" ht="45.75" thickBot="1">
      <c r="A13" s="115">
        <v>10</v>
      </c>
      <c r="B13" s="123" t="s">
        <v>10</v>
      </c>
      <c r="C13" s="110" t="s">
        <v>285</v>
      </c>
      <c r="D13" s="114"/>
      <c r="E13" s="114"/>
      <c r="F13" s="114"/>
      <c r="G13" s="114"/>
      <c r="H13" s="114"/>
      <c r="I13" s="114"/>
      <c r="J13" s="114"/>
      <c r="K13" s="114"/>
      <c r="L13" s="114">
        <v>103.63</v>
      </c>
      <c r="M13" s="114">
        <v>100.29</v>
      </c>
      <c r="N13" s="114">
        <v>100.47</v>
      </c>
      <c r="O13" s="114">
        <v>100.79</v>
      </c>
      <c r="P13" s="114">
        <v>99.43</v>
      </c>
      <c r="Q13" s="114">
        <v>99.5</v>
      </c>
    </row>
    <row r="14" spans="1:17" s="101" customFormat="1" ht="75.75" thickBot="1">
      <c r="A14" s="115">
        <v>11</v>
      </c>
      <c r="B14" s="122" t="s">
        <v>324</v>
      </c>
      <c r="C14" s="113" t="s">
        <v>19</v>
      </c>
      <c r="D14" s="114"/>
      <c r="E14" s="114"/>
      <c r="F14" s="114"/>
      <c r="G14" s="114"/>
      <c r="H14" s="114"/>
      <c r="I14" s="114"/>
      <c r="J14" s="114"/>
      <c r="K14" s="114"/>
      <c r="L14" s="126">
        <f aca="true" t="shared" si="1" ref="L14:Q14">L5/L4</f>
        <v>4.6895067747032915</v>
      </c>
      <c r="M14" s="126">
        <f t="shared" si="1"/>
        <v>4.668661533806274</v>
      </c>
      <c r="N14" s="126">
        <f t="shared" si="1"/>
        <v>4.711360656288875</v>
      </c>
      <c r="O14" s="126">
        <f t="shared" si="1"/>
        <v>4.627643479137949</v>
      </c>
      <c r="P14" s="126">
        <f t="shared" si="1"/>
        <v>4.77725851460848</v>
      </c>
      <c r="Q14" s="126">
        <f t="shared" si="1"/>
        <v>4.797767541942642</v>
      </c>
    </row>
    <row r="15" spans="1:17" s="101" customFormat="1" ht="101.25" customHeight="1" thickBot="1">
      <c r="A15" s="115">
        <v>12</v>
      </c>
      <c r="B15" s="121" t="s">
        <v>284</v>
      </c>
      <c r="C15" s="110" t="s">
        <v>285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</row>
    <row r="16" spans="1:17" s="101" customFormat="1" ht="135.75" thickBot="1">
      <c r="A16" s="115">
        <v>13</v>
      </c>
      <c r="B16" s="123" t="s">
        <v>325</v>
      </c>
      <c r="C16" s="113" t="s">
        <v>19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</row>
    <row r="17" spans="1:17" s="101" customFormat="1" ht="36" customHeight="1">
      <c r="A17" s="116"/>
      <c r="B17" s="312" t="s">
        <v>333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</row>
    <row r="18" spans="1:17" s="101" customFormat="1" ht="15" customHeight="1">
      <c r="A18" s="116"/>
      <c r="B18" s="256" t="s">
        <v>281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</row>
    <row r="19" spans="1:17" s="102" customFormat="1" ht="15.75" customHeight="1">
      <c r="A19" s="116"/>
      <c r="B19" s="315" t="s">
        <v>143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</row>
    <row r="20" spans="1:17" ht="33" customHeight="1">
      <c r="A20" s="117"/>
      <c r="B20" s="316" t="s">
        <v>282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</row>
    <row r="21" spans="2:17" ht="30" customHeight="1">
      <c r="B21" s="311" t="s">
        <v>283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</row>
    <row r="22" ht="15.75">
      <c r="B22" s="124"/>
    </row>
    <row r="23" ht="15.75">
      <c r="B23" s="124"/>
    </row>
    <row r="24" ht="15.75">
      <c r="B24" s="124"/>
    </row>
    <row r="25" ht="15.75">
      <c r="B25" s="124"/>
    </row>
    <row r="26" ht="15.75">
      <c r="B26" s="124"/>
    </row>
    <row r="27" ht="15.75">
      <c r="B27" s="124"/>
    </row>
    <row r="28" ht="15.75">
      <c r="B28" s="124"/>
    </row>
    <row r="29" ht="15.75">
      <c r="B29" s="124"/>
    </row>
    <row r="30" ht="15.75">
      <c r="B30" s="124"/>
    </row>
    <row r="31" ht="15.75">
      <c r="B31" s="124"/>
    </row>
    <row r="32" ht="15.75">
      <c r="B32" s="124"/>
    </row>
    <row r="33" ht="15.75">
      <c r="B33" s="124"/>
    </row>
    <row r="34" ht="15.75">
      <c r="B34" s="124"/>
    </row>
    <row r="35" ht="15.75">
      <c r="B35" s="124"/>
    </row>
    <row r="36" ht="15.75">
      <c r="B36" s="124"/>
    </row>
    <row r="37" ht="15.75">
      <c r="B37" s="124"/>
    </row>
    <row r="38" ht="15.75">
      <c r="B38" s="124"/>
    </row>
    <row r="39" ht="15.75">
      <c r="B39" s="124"/>
    </row>
    <row r="40" ht="15.75">
      <c r="B40" s="124"/>
    </row>
    <row r="41" ht="15.75">
      <c r="B41" s="124"/>
    </row>
    <row r="42" ht="15.75">
      <c r="B42" s="124"/>
    </row>
    <row r="43" ht="15.75">
      <c r="B43" s="124"/>
    </row>
    <row r="44" ht="15.75">
      <c r="B44" s="124"/>
    </row>
    <row r="45" ht="15.75">
      <c r="B45" s="124"/>
    </row>
  </sheetData>
  <sheetProtection/>
  <mergeCells count="6">
    <mergeCell ref="B21:Q21"/>
    <mergeCell ref="B18:Q18"/>
    <mergeCell ref="B17:Q17"/>
    <mergeCell ref="B1:Q1"/>
    <mergeCell ref="B19:Q19"/>
    <mergeCell ref="B20:Q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zoomScalePageLayoutView="0" workbookViewId="0" topLeftCell="A1">
      <selection activeCell="B39" sqref="B39:Q39"/>
    </sheetView>
  </sheetViews>
  <sheetFormatPr defaultColWidth="9.140625" defaultRowHeight="15"/>
  <cols>
    <col min="1" max="1" width="5.7109375" style="8" customWidth="1"/>
    <col min="2" max="2" width="30.7109375" style="8" customWidth="1"/>
    <col min="3" max="3" width="10.7109375" style="8" customWidth="1"/>
    <col min="4" max="11" width="9.140625" style="8" customWidth="1"/>
    <col min="12" max="12" width="10.7109375" style="8" customWidth="1"/>
    <col min="13" max="16384" width="9.140625" style="8" customWidth="1"/>
  </cols>
  <sheetData>
    <row r="1" spans="2:17" ht="39.75" customHeight="1">
      <c r="B1" s="324" t="s">
        <v>315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ht="15.75" thickBot="1">
      <c r="B2" s="12"/>
    </row>
    <row r="3" spans="1:17" s="9" customFormat="1" ht="16.5" thickBot="1">
      <c r="A3" s="69"/>
      <c r="B3" s="29"/>
      <c r="C3" s="33" t="s">
        <v>45</v>
      </c>
      <c r="D3" s="33">
        <v>1990</v>
      </c>
      <c r="E3" s="33">
        <v>1995</v>
      </c>
      <c r="F3" s="33">
        <v>2000</v>
      </c>
      <c r="G3" s="33">
        <v>2001</v>
      </c>
      <c r="H3" s="33">
        <v>2002</v>
      </c>
      <c r="I3" s="33">
        <v>2003</v>
      </c>
      <c r="J3" s="33">
        <v>2004</v>
      </c>
      <c r="K3" s="33">
        <v>2005</v>
      </c>
      <c r="L3" s="33">
        <v>2006</v>
      </c>
      <c r="M3" s="33">
        <v>2007</v>
      </c>
      <c r="N3" s="33">
        <v>2008</v>
      </c>
      <c r="O3" s="33">
        <v>2009</v>
      </c>
      <c r="P3" s="33">
        <v>2010</v>
      </c>
      <c r="Q3" s="33">
        <v>2011</v>
      </c>
    </row>
    <row r="4" spans="1:17" s="9" customFormat="1" ht="16.5" thickBot="1">
      <c r="A4" s="72"/>
      <c r="B4" s="220" t="s">
        <v>118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</row>
    <row r="5" spans="1:17" s="9" customFormat="1" ht="48" thickBot="1">
      <c r="A5" s="63">
        <v>1</v>
      </c>
      <c r="B5" s="34" t="s">
        <v>132</v>
      </c>
      <c r="C5" s="27" t="s">
        <v>287</v>
      </c>
      <c r="D5" s="27"/>
      <c r="E5" s="27"/>
      <c r="F5" s="27"/>
      <c r="G5" s="27"/>
      <c r="H5" s="27"/>
      <c r="I5" s="27"/>
      <c r="J5" s="27"/>
      <c r="K5" s="27"/>
      <c r="L5" s="27">
        <v>480.2</v>
      </c>
      <c r="M5" s="27">
        <v>481.7</v>
      </c>
      <c r="N5" s="27">
        <v>481.9</v>
      </c>
      <c r="O5" s="91">
        <v>482</v>
      </c>
      <c r="P5" s="27">
        <v>481.9</v>
      </c>
      <c r="Q5" s="27">
        <v>482.2</v>
      </c>
    </row>
    <row r="6" spans="1:17" s="9" customFormat="1" ht="32.25" customHeight="1" thickBot="1">
      <c r="A6" s="63">
        <v>2</v>
      </c>
      <c r="B6" s="22" t="s">
        <v>134</v>
      </c>
      <c r="C6" s="27" t="s">
        <v>288</v>
      </c>
      <c r="D6" s="27"/>
      <c r="E6" s="27"/>
      <c r="F6" s="27"/>
      <c r="G6" s="27"/>
      <c r="H6" s="27"/>
      <c r="I6" s="27"/>
      <c r="J6" s="27"/>
      <c r="K6" s="27"/>
      <c r="L6" s="27">
        <v>27.9</v>
      </c>
      <c r="M6" s="27">
        <v>26.81</v>
      </c>
      <c r="N6" s="27">
        <v>24.33</v>
      </c>
      <c r="O6" s="27">
        <v>39.54</v>
      </c>
      <c r="P6" s="27">
        <v>29.59</v>
      </c>
      <c r="Q6" s="27">
        <v>22.53</v>
      </c>
    </row>
    <row r="7" spans="1:17" s="9" customFormat="1" ht="48" thickBot="1">
      <c r="A7" s="63">
        <v>3</v>
      </c>
      <c r="B7" s="22" t="s">
        <v>207</v>
      </c>
      <c r="C7" s="27" t="s">
        <v>101</v>
      </c>
      <c r="D7" s="27"/>
      <c r="E7" s="27"/>
      <c r="F7" s="27"/>
      <c r="G7" s="27"/>
      <c r="H7" s="27"/>
      <c r="I7" s="27"/>
      <c r="J7" s="27"/>
      <c r="K7" s="27"/>
      <c r="L7" s="91">
        <f>L6*1000/L5</f>
        <v>58.10079133694294</v>
      </c>
      <c r="M7" s="91">
        <f>M6*1000/M5</f>
        <v>55.657047955158816</v>
      </c>
      <c r="N7" s="91">
        <f>N6*1000/N5</f>
        <v>50.48765304004981</v>
      </c>
      <c r="O7" s="91">
        <f>O6*1000/O5</f>
        <v>82.03319502074689</v>
      </c>
      <c r="P7" s="91">
        <f>P6*1000/P5</f>
        <v>61.402780659887945</v>
      </c>
      <c r="Q7" s="91">
        <v>56</v>
      </c>
    </row>
    <row r="8" spans="1:17" s="9" customFormat="1" ht="32.25" customHeight="1" thickBot="1">
      <c r="A8" s="63">
        <v>4</v>
      </c>
      <c r="B8" s="22" t="s">
        <v>94</v>
      </c>
      <c r="C8" s="27" t="s">
        <v>289</v>
      </c>
      <c r="D8" s="27"/>
      <c r="E8" s="27"/>
      <c r="F8" s="27"/>
      <c r="G8" s="27"/>
      <c r="H8" s="27"/>
      <c r="I8" s="27"/>
      <c r="J8" s="27"/>
      <c r="K8" s="27"/>
      <c r="L8" s="91">
        <v>0</v>
      </c>
      <c r="M8" s="91">
        <v>0</v>
      </c>
      <c r="N8" s="91">
        <v>23</v>
      </c>
      <c r="O8" s="91">
        <v>0.3</v>
      </c>
      <c r="P8" s="91">
        <v>34.2</v>
      </c>
      <c r="Q8" s="91">
        <v>191.2</v>
      </c>
    </row>
    <row r="9" spans="1:17" s="9" customFormat="1" ht="48" thickBot="1">
      <c r="A9" s="63">
        <v>5</v>
      </c>
      <c r="B9" s="22" t="s">
        <v>208</v>
      </c>
      <c r="C9" s="27" t="s">
        <v>101</v>
      </c>
      <c r="D9" s="27"/>
      <c r="E9" s="27"/>
      <c r="F9" s="27"/>
      <c r="G9" s="27"/>
      <c r="H9" s="27"/>
      <c r="I9" s="27"/>
      <c r="J9" s="27"/>
      <c r="K9" s="27"/>
      <c r="L9" s="91">
        <v>0</v>
      </c>
      <c r="M9" s="91">
        <v>0</v>
      </c>
      <c r="N9" s="127">
        <v>0.048</v>
      </c>
      <c r="O9" s="127">
        <v>0.001</v>
      </c>
      <c r="P9" s="127">
        <v>0.071</v>
      </c>
      <c r="Q9" s="127">
        <v>0.397</v>
      </c>
    </row>
    <row r="10" spans="1:17" s="9" customFormat="1" ht="32.25" customHeight="1" thickBot="1">
      <c r="A10" s="63">
        <v>6</v>
      </c>
      <c r="B10" s="22" t="s">
        <v>95</v>
      </c>
      <c r="C10" s="27" t="s">
        <v>290</v>
      </c>
      <c r="D10" s="27"/>
      <c r="E10" s="27"/>
      <c r="F10" s="27"/>
      <c r="G10" s="27"/>
      <c r="H10" s="27"/>
      <c r="I10" s="27"/>
      <c r="J10" s="27"/>
      <c r="K10" s="27"/>
      <c r="L10" s="91">
        <v>9</v>
      </c>
      <c r="M10" s="91">
        <v>12</v>
      </c>
      <c r="N10" s="91">
        <v>26.3</v>
      </c>
      <c r="O10" s="91">
        <v>15.2</v>
      </c>
      <c r="P10" s="91">
        <v>14</v>
      </c>
      <c r="Q10" s="91">
        <v>12</v>
      </c>
    </row>
    <row r="11" spans="1:17" s="9" customFormat="1" ht="48" thickBot="1">
      <c r="A11" s="63">
        <v>7</v>
      </c>
      <c r="B11" s="22" t="s">
        <v>209</v>
      </c>
      <c r="C11" s="27" t="s">
        <v>101</v>
      </c>
      <c r="D11" s="27"/>
      <c r="E11" s="27"/>
      <c r="F11" s="27"/>
      <c r="G11" s="27"/>
      <c r="H11" s="27"/>
      <c r="I11" s="27"/>
      <c r="J11" s="27"/>
      <c r="K11" s="27"/>
      <c r="L11" s="127">
        <f aca="true" t="shared" si="0" ref="L11:Q11">L10/L5</f>
        <v>0.018742190753852563</v>
      </c>
      <c r="M11" s="127">
        <f t="shared" si="0"/>
        <v>0.024911770811708533</v>
      </c>
      <c r="N11" s="127">
        <f t="shared" si="0"/>
        <v>0.05457563809919071</v>
      </c>
      <c r="O11" s="127">
        <f t="shared" si="0"/>
        <v>0.03153526970954357</v>
      </c>
      <c r="P11" s="127">
        <f t="shared" si="0"/>
        <v>0.029051670471052088</v>
      </c>
      <c r="Q11" s="127">
        <f t="shared" si="0"/>
        <v>0.02488593944421402</v>
      </c>
    </row>
    <row r="12" spans="1:17" s="9" customFormat="1" ht="35.25" thickBot="1">
      <c r="A12" s="63">
        <v>8</v>
      </c>
      <c r="B12" s="22" t="s">
        <v>96</v>
      </c>
      <c r="C12" s="27" t="s">
        <v>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s="9" customFormat="1" ht="32.25" customHeight="1" thickBot="1">
      <c r="A13" s="63">
        <v>9</v>
      </c>
      <c r="B13" s="22" t="s">
        <v>210</v>
      </c>
      <c r="C13" s="27" t="s">
        <v>101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9" customFormat="1" ht="54" thickBot="1">
      <c r="A14" s="63">
        <v>10</v>
      </c>
      <c r="B14" s="22" t="s">
        <v>97</v>
      </c>
      <c r="C14" s="27" t="s">
        <v>12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9" customFormat="1" ht="32.25" customHeight="1" thickBot="1">
      <c r="A15" s="63">
        <v>11</v>
      </c>
      <c r="B15" s="22" t="s">
        <v>211</v>
      </c>
      <c r="C15" s="27" t="s">
        <v>101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s="9" customFormat="1" ht="32.25" customHeight="1" thickBot="1">
      <c r="A16" s="63">
        <v>12</v>
      </c>
      <c r="B16" s="22" t="s">
        <v>98</v>
      </c>
      <c r="C16" s="27" t="s">
        <v>13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9" customFormat="1" ht="32.25" customHeight="1" thickBot="1">
      <c r="A17" s="63">
        <v>13</v>
      </c>
      <c r="B17" s="22" t="s">
        <v>212</v>
      </c>
      <c r="C17" s="27" t="s">
        <v>101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9" customFormat="1" ht="16.5" thickBot="1">
      <c r="A18" s="63">
        <v>14</v>
      </c>
      <c r="B18" s="22" t="s">
        <v>99</v>
      </c>
      <c r="C18" s="27" t="s">
        <v>290</v>
      </c>
      <c r="D18" s="27"/>
      <c r="E18" s="27"/>
      <c r="F18" s="27"/>
      <c r="G18" s="27"/>
      <c r="H18" s="27"/>
      <c r="I18" s="27"/>
      <c r="J18" s="27"/>
      <c r="K18" s="27"/>
      <c r="L18" s="91">
        <v>471.4</v>
      </c>
      <c r="M18" s="91">
        <v>373.6</v>
      </c>
      <c r="N18" s="91">
        <v>212.2</v>
      </c>
      <c r="O18" s="91">
        <v>528.7</v>
      </c>
      <c r="P18" s="91">
        <v>1699.1</v>
      </c>
      <c r="Q18" s="91">
        <v>466.2</v>
      </c>
    </row>
    <row r="19" spans="1:17" s="9" customFormat="1" ht="32.25" customHeight="1" thickBot="1">
      <c r="A19" s="63">
        <v>15</v>
      </c>
      <c r="B19" s="22" t="s">
        <v>136</v>
      </c>
      <c r="C19" s="27" t="s">
        <v>101</v>
      </c>
      <c r="D19" s="27"/>
      <c r="E19" s="27"/>
      <c r="F19" s="27"/>
      <c r="G19" s="27"/>
      <c r="H19" s="27"/>
      <c r="I19" s="27"/>
      <c r="J19" s="27"/>
      <c r="K19" s="27"/>
      <c r="L19" s="127">
        <v>0.982</v>
      </c>
      <c r="M19" s="127">
        <v>0.776</v>
      </c>
      <c r="N19" s="127">
        <v>0.44</v>
      </c>
      <c r="O19" s="127">
        <v>1.097</v>
      </c>
      <c r="P19" s="127">
        <v>3.526</v>
      </c>
      <c r="Q19" s="127">
        <v>0.967</v>
      </c>
    </row>
    <row r="20" spans="1:17" s="9" customFormat="1" ht="63.75" thickBot="1">
      <c r="A20" s="63">
        <v>16</v>
      </c>
      <c r="B20" s="89" t="s">
        <v>275</v>
      </c>
      <c r="C20" s="45" t="s">
        <v>100</v>
      </c>
      <c r="D20" s="45"/>
      <c r="E20" s="45"/>
      <c r="F20" s="45"/>
      <c r="G20" s="45"/>
      <c r="H20" s="45"/>
      <c r="I20" s="45"/>
      <c r="J20" s="45"/>
      <c r="K20" s="45"/>
      <c r="L20" s="161">
        <f aca="true" t="shared" si="1" ref="L20:Q20">L6+L8/1000+L10/1000+L12+L14+L16+L18/1000</f>
        <v>28.380399999999998</v>
      </c>
      <c r="M20" s="161">
        <f t="shared" si="1"/>
        <v>27.1956</v>
      </c>
      <c r="N20" s="161">
        <f t="shared" si="1"/>
        <v>24.591499999999996</v>
      </c>
      <c r="O20" s="161">
        <f t="shared" si="1"/>
        <v>40.0842</v>
      </c>
      <c r="P20" s="161">
        <f t="shared" si="1"/>
        <v>31.3373</v>
      </c>
      <c r="Q20" s="161">
        <f t="shared" si="1"/>
        <v>23.1994</v>
      </c>
    </row>
    <row r="21" spans="1:17" s="9" customFormat="1" ht="63.75" thickBot="1">
      <c r="A21" s="63">
        <v>17</v>
      </c>
      <c r="B21" s="36" t="s">
        <v>215</v>
      </c>
      <c r="C21" s="45" t="s">
        <v>101</v>
      </c>
      <c r="D21" s="45"/>
      <c r="E21" s="45"/>
      <c r="F21" s="45"/>
      <c r="G21" s="45"/>
      <c r="H21" s="45"/>
      <c r="I21" s="45"/>
      <c r="J21" s="45"/>
      <c r="K21" s="45"/>
      <c r="L21" s="128">
        <f aca="true" t="shared" si="2" ref="L21:Q21">L20*1000/L5</f>
        <v>59.1012078300708</v>
      </c>
      <c r="M21" s="128">
        <f t="shared" si="2"/>
        <v>56.457546190575044</v>
      </c>
      <c r="N21" s="128">
        <f t="shared" si="2"/>
        <v>51.03029674206266</v>
      </c>
      <c r="O21" s="128">
        <f t="shared" si="2"/>
        <v>83.16224066390042</v>
      </c>
      <c r="P21" s="128">
        <f t="shared" si="2"/>
        <v>65.02863664660718</v>
      </c>
      <c r="Q21" s="128">
        <f t="shared" si="2"/>
        <v>48.11157196184156</v>
      </c>
    </row>
    <row r="22" spans="1:17" s="9" customFormat="1" ht="48" thickBot="1">
      <c r="A22" s="63">
        <v>18</v>
      </c>
      <c r="B22" s="73" t="s">
        <v>213</v>
      </c>
      <c r="C22" s="74" t="s">
        <v>291</v>
      </c>
      <c r="D22" s="74"/>
      <c r="E22" s="74"/>
      <c r="F22" s="74"/>
      <c r="G22" s="74"/>
      <c r="H22" s="74"/>
      <c r="I22" s="74"/>
      <c r="J22" s="74"/>
      <c r="K22" s="74"/>
      <c r="L22" s="129">
        <v>295.76</v>
      </c>
      <c r="M22" s="129">
        <v>294.9</v>
      </c>
      <c r="N22" s="129">
        <v>292.73</v>
      </c>
      <c r="O22" s="129">
        <v>289.57</v>
      </c>
      <c r="P22" s="129">
        <v>273.14</v>
      </c>
      <c r="Q22" s="129">
        <v>273.86</v>
      </c>
    </row>
    <row r="23" spans="1:17" s="9" customFormat="1" ht="126.75" thickBot="1">
      <c r="A23" s="63">
        <v>19</v>
      </c>
      <c r="B23" s="82" t="s">
        <v>214</v>
      </c>
      <c r="C23" s="74" t="s">
        <v>19</v>
      </c>
      <c r="D23" s="74"/>
      <c r="E23" s="74"/>
      <c r="F23" s="74"/>
      <c r="G23" s="74"/>
      <c r="H23" s="74"/>
      <c r="I23" s="74"/>
      <c r="J23" s="74"/>
      <c r="K23" s="74"/>
      <c r="L23" s="129">
        <f aca="true" t="shared" si="3" ref="L23:Q23">L22*100/L5</f>
        <v>61.591003748438155</v>
      </c>
      <c r="M23" s="129">
        <f t="shared" si="3"/>
        <v>61.22067676977371</v>
      </c>
      <c r="N23" s="129">
        <f>N22*100/N5</f>
        <v>60.744967835650556</v>
      </c>
      <c r="O23" s="129">
        <f t="shared" si="3"/>
        <v>60.07676348547718</v>
      </c>
      <c r="P23" s="129">
        <f t="shared" si="3"/>
        <v>56.67980908902262</v>
      </c>
      <c r="Q23" s="129">
        <f t="shared" si="3"/>
        <v>56.79386146827043</v>
      </c>
    </row>
    <row r="24" spans="1:17" s="9" customFormat="1" ht="32.25" thickBot="1">
      <c r="A24" s="63">
        <v>20</v>
      </c>
      <c r="B24" s="75" t="s">
        <v>216</v>
      </c>
      <c r="C24" s="31" t="s">
        <v>100</v>
      </c>
      <c r="D24" s="31"/>
      <c r="E24" s="31"/>
      <c r="F24" s="31"/>
      <c r="G24" s="31"/>
      <c r="H24" s="31"/>
      <c r="I24" s="31"/>
      <c r="J24" s="31"/>
      <c r="K24" s="31"/>
      <c r="L24" s="161">
        <f aca="true" t="shared" si="4" ref="L24:Q24">L20</f>
        <v>28.380399999999998</v>
      </c>
      <c r="M24" s="161">
        <f t="shared" si="4"/>
        <v>27.1956</v>
      </c>
      <c r="N24" s="161">
        <f t="shared" si="4"/>
        <v>24.591499999999996</v>
      </c>
      <c r="O24" s="161">
        <f t="shared" si="4"/>
        <v>40.0842</v>
      </c>
      <c r="P24" s="161">
        <f t="shared" si="4"/>
        <v>31.3373</v>
      </c>
      <c r="Q24" s="161">
        <f t="shared" si="4"/>
        <v>23.1994</v>
      </c>
    </row>
    <row r="25" spans="1:17" s="9" customFormat="1" ht="63.75" thickBot="1">
      <c r="A25" s="63">
        <v>21</v>
      </c>
      <c r="B25" s="131" t="s">
        <v>318</v>
      </c>
      <c r="C25" s="130" t="s">
        <v>292</v>
      </c>
      <c r="D25" s="130"/>
      <c r="E25" s="130"/>
      <c r="F25" s="130"/>
      <c r="G25" s="130"/>
      <c r="H25" s="130"/>
      <c r="I25" s="130"/>
      <c r="J25" s="130"/>
      <c r="K25" s="130"/>
      <c r="L25" s="160">
        <f aca="true" t="shared" si="5" ref="L25:Q25">L20*1000/L22</f>
        <v>95.9575331349743</v>
      </c>
      <c r="M25" s="160">
        <f t="shared" si="5"/>
        <v>92.21973550356053</v>
      </c>
      <c r="N25" s="160">
        <f t="shared" si="5"/>
        <v>84.00744713558568</v>
      </c>
      <c r="O25" s="160">
        <f t="shared" si="5"/>
        <v>138.42663259315538</v>
      </c>
      <c r="P25" s="160">
        <f t="shared" si="5"/>
        <v>114.72980888921433</v>
      </c>
      <c r="Q25" s="160">
        <f t="shared" si="5"/>
        <v>84.71262688965165</v>
      </c>
    </row>
    <row r="26" spans="1:17" s="9" customFormat="1" ht="16.5" thickBot="1">
      <c r="A26" s="63">
        <v>22</v>
      </c>
      <c r="B26" s="220" t="s">
        <v>117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5"/>
    </row>
    <row r="27" spans="1:17" s="9" customFormat="1" ht="32.25" thickBot="1">
      <c r="A27" s="63">
        <v>23</v>
      </c>
      <c r="B27" s="34" t="s">
        <v>117</v>
      </c>
      <c r="C27" s="27" t="s">
        <v>100</v>
      </c>
      <c r="D27" s="27"/>
      <c r="E27" s="27"/>
      <c r="F27" s="27"/>
      <c r="G27" s="27"/>
      <c r="H27" s="27"/>
      <c r="I27" s="27"/>
      <c r="J27" s="27"/>
      <c r="K27" s="27"/>
      <c r="L27" s="27">
        <v>1800</v>
      </c>
      <c r="M27" s="27">
        <v>1900</v>
      </c>
      <c r="N27" s="27">
        <v>2000</v>
      </c>
      <c r="O27" s="27">
        <v>2200</v>
      </c>
      <c r="P27" s="27">
        <v>2300</v>
      </c>
      <c r="Q27" s="27">
        <v>2550</v>
      </c>
    </row>
    <row r="28" spans="1:17" s="9" customFormat="1" ht="63.75" thickBot="1">
      <c r="A28" s="63">
        <v>24</v>
      </c>
      <c r="B28" s="34" t="s">
        <v>218</v>
      </c>
      <c r="C28" s="27" t="s">
        <v>101</v>
      </c>
      <c r="D28" s="27"/>
      <c r="E28" s="27"/>
      <c r="F28" s="27"/>
      <c r="G28" s="27"/>
      <c r="H28" s="27"/>
      <c r="I28" s="27"/>
      <c r="J28" s="27"/>
      <c r="K28" s="27"/>
      <c r="L28" s="162">
        <f aca="true" t="shared" si="6" ref="L28:Q28">L27*1000/L5</f>
        <v>3748.4381507705125</v>
      </c>
      <c r="M28" s="162">
        <f t="shared" si="6"/>
        <v>3944.363711853851</v>
      </c>
      <c r="N28" s="162">
        <f t="shared" si="6"/>
        <v>4150.238638721727</v>
      </c>
      <c r="O28" s="162">
        <f t="shared" si="6"/>
        <v>4564.3153526970955</v>
      </c>
      <c r="P28" s="162">
        <f t="shared" si="6"/>
        <v>4772.774434529986</v>
      </c>
      <c r="Q28" s="162">
        <f t="shared" si="6"/>
        <v>5288.262131895479</v>
      </c>
    </row>
    <row r="29" spans="1:17" s="9" customFormat="1" ht="48" thickBot="1">
      <c r="A29" s="63">
        <v>25</v>
      </c>
      <c r="B29" s="80" t="s">
        <v>229</v>
      </c>
      <c r="C29" s="31" t="s">
        <v>317</v>
      </c>
      <c r="D29" s="31"/>
      <c r="E29" s="31"/>
      <c r="F29" s="31"/>
      <c r="G29" s="31"/>
      <c r="H29" s="31"/>
      <c r="I29" s="31"/>
      <c r="J29" s="31"/>
      <c r="K29" s="31"/>
      <c r="L29" s="129">
        <v>350</v>
      </c>
      <c r="M29" s="129">
        <v>350</v>
      </c>
      <c r="N29" s="129">
        <v>350</v>
      </c>
      <c r="O29" s="129">
        <v>350</v>
      </c>
      <c r="P29" s="129">
        <v>350</v>
      </c>
      <c r="Q29" s="129">
        <v>350</v>
      </c>
    </row>
    <row r="30" spans="1:17" s="9" customFormat="1" ht="126.75" thickBot="1">
      <c r="A30" s="63">
        <v>26</v>
      </c>
      <c r="B30" s="155" t="s">
        <v>14</v>
      </c>
      <c r="C30" s="156" t="s">
        <v>19</v>
      </c>
      <c r="D30" s="156"/>
      <c r="E30" s="156"/>
      <c r="F30" s="156"/>
      <c r="G30" s="156"/>
      <c r="H30" s="156"/>
      <c r="I30" s="156"/>
      <c r="J30" s="156"/>
      <c r="K30" s="156"/>
      <c r="L30" s="157">
        <f aca="true" t="shared" si="7" ref="L30:Q30">L29*100/L5</f>
        <v>72.8862973760933</v>
      </c>
      <c r="M30" s="157">
        <f t="shared" si="7"/>
        <v>72.65933153414989</v>
      </c>
      <c r="N30" s="157">
        <f t="shared" si="7"/>
        <v>72.62917617763021</v>
      </c>
      <c r="O30" s="157">
        <f t="shared" si="7"/>
        <v>72.61410788381743</v>
      </c>
      <c r="P30" s="157">
        <f t="shared" si="7"/>
        <v>72.62917617763021</v>
      </c>
      <c r="Q30" s="157">
        <f t="shared" si="7"/>
        <v>72.58399004562422</v>
      </c>
    </row>
    <row r="31" spans="1:17" s="9" customFormat="1" ht="63.75" thickBot="1">
      <c r="A31" s="154" t="s">
        <v>286</v>
      </c>
      <c r="B31" s="192" t="s">
        <v>319</v>
      </c>
      <c r="C31" s="130" t="s">
        <v>292</v>
      </c>
      <c r="D31" s="158"/>
      <c r="E31" s="158"/>
      <c r="F31" s="158"/>
      <c r="G31" s="158"/>
      <c r="H31" s="158"/>
      <c r="I31" s="158"/>
      <c r="J31" s="158"/>
      <c r="K31" s="158"/>
      <c r="L31" s="159">
        <f aca="true" t="shared" si="8" ref="L31:Q31">L27*1000/L29</f>
        <v>5142.857142857143</v>
      </c>
      <c r="M31" s="159">
        <f t="shared" si="8"/>
        <v>5428.571428571428</v>
      </c>
      <c r="N31" s="159">
        <f t="shared" si="8"/>
        <v>5714.285714285715</v>
      </c>
      <c r="O31" s="159">
        <f t="shared" si="8"/>
        <v>6285.714285714285</v>
      </c>
      <c r="P31" s="159">
        <f t="shared" si="8"/>
        <v>6571.428571428572</v>
      </c>
      <c r="Q31" s="159">
        <f t="shared" si="8"/>
        <v>7285.714285714285</v>
      </c>
    </row>
    <row r="32" spans="1:17" s="9" customFormat="1" ht="16.5" thickBot="1">
      <c r="A32" s="63">
        <v>27</v>
      </c>
      <c r="B32" s="319" t="s">
        <v>316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1"/>
    </row>
    <row r="33" spans="1:17" s="9" customFormat="1" ht="32.25" thickBot="1">
      <c r="A33" s="63">
        <v>28</v>
      </c>
      <c r="B33" s="79" t="s">
        <v>219</v>
      </c>
      <c r="C33" s="31" t="s">
        <v>135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9" customFormat="1" ht="32.25" thickBot="1">
      <c r="A34" s="63">
        <v>29</v>
      </c>
      <c r="B34" s="75" t="s">
        <v>15</v>
      </c>
      <c r="C34" s="31" t="s">
        <v>217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9" customFormat="1" ht="63.75" thickBot="1">
      <c r="A35" s="63">
        <v>30</v>
      </c>
      <c r="B35" s="81" t="s">
        <v>221</v>
      </c>
      <c r="C35" s="31" t="s">
        <v>19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9" customFormat="1" ht="16.5" thickBot="1">
      <c r="A36" s="63">
        <v>31</v>
      </c>
      <c r="B36" s="79" t="s">
        <v>220</v>
      </c>
      <c r="C36" s="31" t="s">
        <v>100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9" customFormat="1" ht="48" thickBot="1">
      <c r="A37" s="63">
        <v>32</v>
      </c>
      <c r="B37" s="193" t="s">
        <v>323</v>
      </c>
      <c r="C37" s="31" t="s">
        <v>101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9" customFormat="1" ht="15.75">
      <c r="A38" s="78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s="9" customFormat="1" ht="53.25" customHeight="1">
      <c r="A39" s="78"/>
      <c r="B39" s="322" t="s">
        <v>332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</row>
    <row r="40" spans="1:2" ht="15.75">
      <c r="A40" s="47"/>
      <c r="B40" s="44" t="s">
        <v>73</v>
      </c>
    </row>
    <row r="41" spans="1:17" ht="15.75">
      <c r="A41" s="48"/>
      <c r="B41" s="284" t="s">
        <v>116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</row>
    <row r="42" spans="1:17" ht="15.75">
      <c r="A42" s="64"/>
      <c r="B42" s="284" t="s">
        <v>147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</row>
    <row r="43" spans="1:17" ht="33" customHeight="1">
      <c r="A43" s="64"/>
      <c r="B43" s="284" t="s">
        <v>16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</row>
    <row r="44" spans="1:17" ht="15.75">
      <c r="A44" s="64"/>
      <c r="B44" s="284" t="s">
        <v>222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</row>
    <row r="45" spans="1:17" ht="15.75">
      <c r="A45" s="48"/>
      <c r="B45" s="325" t="s">
        <v>142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</row>
    <row r="46" spans="1:17" s="20" customFormat="1" ht="15" customHeight="1">
      <c r="A46" s="48"/>
      <c r="B46" s="317" t="s">
        <v>17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</row>
    <row r="47" spans="1:17" ht="15">
      <c r="A47" s="46"/>
      <c r="B47" s="248" t="s">
        <v>223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</row>
    <row r="48" spans="2:17" ht="15">
      <c r="B48" s="253" t="s">
        <v>143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</row>
    <row r="49" spans="2:17" ht="33" customHeight="1">
      <c r="B49" s="253" t="s">
        <v>18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</row>
    <row r="88" ht="15">
      <c r="B88" s="13"/>
    </row>
    <row r="89" ht="15">
      <c r="B89" s="13"/>
    </row>
    <row r="90" ht="15">
      <c r="B90" s="13"/>
    </row>
    <row r="91" ht="15">
      <c r="B91" s="13"/>
    </row>
    <row r="92" ht="15">
      <c r="B92" s="13"/>
    </row>
  </sheetData>
  <sheetProtection/>
  <mergeCells count="14">
    <mergeCell ref="B1:Q1"/>
    <mergeCell ref="B45:Q45"/>
    <mergeCell ref="B41:Q41"/>
    <mergeCell ref="B4:Q4"/>
    <mergeCell ref="B26:Q26"/>
    <mergeCell ref="B42:Q42"/>
    <mergeCell ref="B47:Q47"/>
    <mergeCell ref="B48:Q48"/>
    <mergeCell ref="B49:Q49"/>
    <mergeCell ref="B46:Q46"/>
    <mergeCell ref="B32:Q32"/>
    <mergeCell ref="B44:Q44"/>
    <mergeCell ref="B43:Q43"/>
    <mergeCell ref="B39:Q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vardan.tserunyan</cp:lastModifiedBy>
  <cp:lastPrinted>2012-06-27T08:05:06Z</cp:lastPrinted>
  <dcterms:created xsi:type="dcterms:W3CDTF">2011-05-01T09:55:58Z</dcterms:created>
  <dcterms:modified xsi:type="dcterms:W3CDTF">2012-09-18T13:06:55Z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