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7500" windowHeight="8070"/>
  </bookViews>
  <sheets>
    <sheet name="FSP" sheetId="4" r:id="rId1"/>
    <sheet name="Operating statment" sheetId="1" r:id="rId2"/>
    <sheet name="Balance sheet" sheetId="3" r:id="rId3"/>
  </sheets>
  <definedNames>
    <definedName name="_xlnm.Print_Area" localSheetId="2">'Balance sheet'!$A$1:$F$41</definedName>
  </definedNames>
  <calcPr calcId="145621"/>
</workbook>
</file>

<file path=xl/calcChain.xml><?xml version="1.0" encoding="utf-8"?>
<calcChain xmlns="http://schemas.openxmlformats.org/spreadsheetml/2006/main">
  <c r="H42" i="4" l="1"/>
  <c r="G42" i="4"/>
  <c r="F42" i="4"/>
  <c r="E42" i="4"/>
  <c r="D42" i="4"/>
  <c r="C42" i="4"/>
  <c r="B42" i="4"/>
  <c r="H37" i="4"/>
  <c r="G37" i="4"/>
  <c r="G35" i="4" s="1"/>
  <c r="F37" i="4"/>
  <c r="F35" i="4" s="1"/>
  <c r="E37" i="4"/>
  <c r="D37" i="4"/>
  <c r="C37" i="4"/>
  <c r="C35" i="4" s="1"/>
  <c r="H35" i="4"/>
  <c r="E35" i="4"/>
  <c r="D35" i="4"/>
  <c r="B35" i="4"/>
  <c r="H29" i="4"/>
  <c r="G29" i="4"/>
  <c r="F29" i="4"/>
  <c r="E29" i="4"/>
  <c r="D29" i="4"/>
  <c r="C29" i="4"/>
  <c r="B29" i="4"/>
  <c r="B28" i="4"/>
  <c r="C28" i="3" l="1"/>
  <c r="D28" i="3"/>
  <c r="E28" i="3"/>
  <c r="F28" i="3"/>
  <c r="C33" i="3"/>
  <c r="D33" i="3"/>
  <c r="E33" i="3"/>
  <c r="F33" i="3"/>
  <c r="B28" i="3"/>
  <c r="B27" i="3" s="1"/>
  <c r="B33" i="3"/>
  <c r="C7" i="3"/>
  <c r="E7" i="3"/>
  <c r="F7" i="3"/>
  <c r="B7" i="3"/>
  <c r="D12" i="3"/>
  <c r="D7" i="3" s="1"/>
  <c r="C23" i="3"/>
  <c r="C18" i="3" s="1"/>
  <c r="D23" i="3"/>
  <c r="D18" i="3" s="1"/>
  <c r="E23" i="3"/>
  <c r="E18" i="3" s="1"/>
  <c r="F23" i="3"/>
  <c r="F18" i="3" s="1"/>
  <c r="B23" i="3"/>
  <c r="B18" i="3" s="1"/>
  <c r="B42" i="3" s="1"/>
  <c r="C42" i="3" l="1"/>
  <c r="C27" i="3"/>
  <c r="F27" i="3"/>
  <c r="F42" i="3" s="1"/>
  <c r="D6" i="3"/>
  <c r="E27" i="3"/>
  <c r="E42" i="3" s="1"/>
  <c r="B6" i="3"/>
  <c r="B41" i="3" s="1"/>
  <c r="D27" i="3"/>
  <c r="D42" i="3" s="1"/>
  <c r="C6" i="3"/>
  <c r="F6" i="3"/>
  <c r="E6" i="3"/>
  <c r="F21" i="1"/>
  <c r="F46" i="1"/>
  <c r="E46" i="1"/>
  <c r="F39" i="1"/>
  <c r="E39" i="1"/>
  <c r="F29" i="1"/>
  <c r="E29" i="1"/>
  <c r="F25" i="1"/>
  <c r="E25" i="1"/>
  <c r="E21" i="1"/>
  <c r="F13" i="1"/>
  <c r="E13" i="1"/>
  <c r="F6" i="1"/>
  <c r="E6" i="1"/>
  <c r="D41" i="3" l="1"/>
  <c r="F41" i="3"/>
  <c r="C41" i="3"/>
  <c r="E41" i="3"/>
  <c r="F12" i="1"/>
  <c r="F28" i="1" s="1"/>
  <c r="F45" i="1" s="1"/>
  <c r="F52" i="1" s="1"/>
  <c r="E12" i="1"/>
  <c r="E28" i="1" s="1"/>
  <c r="E45" i="1" s="1"/>
  <c r="E52" i="1" s="1"/>
  <c r="K45" i="1"/>
  <c r="I45" i="1"/>
  <c r="H45" i="1"/>
  <c r="F38" i="1" l="1"/>
  <c r="F44" i="1" s="1"/>
  <c r="E38" i="1"/>
  <c r="E44" i="1" s="1"/>
  <c r="C6" i="1"/>
  <c r="C13" i="1"/>
  <c r="C21" i="1"/>
  <c r="C25" i="1"/>
  <c r="C29" i="1"/>
  <c r="C39" i="1"/>
  <c r="C46" i="1"/>
  <c r="B46" i="1"/>
  <c r="B39" i="1"/>
  <c r="B25" i="1"/>
  <c r="B29" i="1"/>
  <c r="B21" i="1"/>
  <c r="B13" i="1"/>
  <c r="B6" i="1"/>
  <c r="B12" i="1" l="1"/>
  <c r="B28" i="1" s="1"/>
  <c r="C12" i="1"/>
  <c r="C28" i="1" s="1"/>
  <c r="C38" i="1" s="1"/>
  <c r="C44" i="1" s="1"/>
  <c r="C45" i="1" l="1"/>
  <c r="C52" i="1" s="1"/>
  <c r="B38" i="1"/>
  <c r="B44" i="1" s="1"/>
  <c r="B45" i="1"/>
  <c r="B52" i="1" s="1"/>
</calcChain>
</file>

<file path=xl/sharedStrings.xml><?xml version="1.0" encoding="utf-8"?>
<sst xmlns="http://schemas.openxmlformats.org/spreadsheetml/2006/main" count="341" uniqueCount="191">
  <si>
    <t>Taxation revenue</t>
  </si>
  <si>
    <t>Sales of goods and services</t>
  </si>
  <si>
    <t>Interest income</t>
  </si>
  <si>
    <t>Dividend income</t>
  </si>
  <si>
    <t>Other</t>
  </si>
  <si>
    <t>Superannuation interest expense</t>
  </si>
  <si>
    <t>Interest expenses</t>
  </si>
  <si>
    <t>Total current transfers</t>
  </si>
  <si>
    <t>Total capital transfers</t>
  </si>
  <si>
    <t>Net operating balance</t>
  </si>
  <si>
    <t>Operating result</t>
  </si>
  <si>
    <t>Comprehensive result - Total change in net worth</t>
  </si>
  <si>
    <t>Fiscal balance (Net lending/borrowing)</t>
  </si>
  <si>
    <t xml:space="preserve">    Subsidy expenses</t>
  </si>
  <si>
    <t xml:space="preserve">    Personal benefits</t>
  </si>
  <si>
    <t xml:space="preserve">    Current grants</t>
  </si>
  <si>
    <t xml:space="preserve">    Mutually agreed write-downs</t>
  </si>
  <si>
    <t xml:space="preserve">    Other capital grants</t>
  </si>
  <si>
    <t xml:space="preserve">   Net write-downs of assets (including bad and doubtful debts)</t>
  </si>
  <si>
    <t xml:space="preserve">   Assets recognised for the first time</t>
  </si>
  <si>
    <t xml:space="preserve">   Net foreign exchange gains/(losses)</t>
  </si>
  <si>
    <t xml:space="preserve">   Net swap interest received</t>
  </si>
  <si>
    <t xml:space="preserve">   Revaluation of equity investments</t>
  </si>
  <si>
    <t xml:space="preserve">   Revaluation of non-financial assets</t>
  </si>
  <si>
    <t xml:space="preserve">   Actuarial revaluations of superannuation</t>
  </si>
  <si>
    <t xml:space="preserve">   Other economic revaluations</t>
  </si>
  <si>
    <t xml:space="preserve">   Purchases of non-financial assets</t>
  </si>
  <si>
    <t xml:space="preserve">   less Sales of non-financial assets</t>
  </si>
  <si>
    <t xml:space="preserve">   less Depreciation</t>
  </si>
  <si>
    <t xml:space="preserve">   plus Change in inventories</t>
  </si>
  <si>
    <t xml:space="preserve">   plus Other movements in non-financial assets</t>
  </si>
  <si>
    <t xml:space="preserve">In million AUD Dollars: </t>
  </si>
  <si>
    <t xml:space="preserve">    Wages and salaries</t>
  </si>
  <si>
    <t xml:space="preserve">    Superannuation</t>
  </si>
  <si>
    <t xml:space="preserve">    Depreciation and amortisation</t>
  </si>
  <si>
    <t>less Total net acquisition of non-financial assets:</t>
  </si>
  <si>
    <t>Í milljónum AUD dollurum</t>
  </si>
  <si>
    <t>Rekstrartekjur (frá viðskiptum)</t>
  </si>
  <si>
    <t>Skatttekjur</t>
  </si>
  <si>
    <t>Sala á vöru og þjónustu</t>
  </si>
  <si>
    <t>Vaxtatekjur</t>
  </si>
  <si>
    <t>Arðgreiðslur</t>
  </si>
  <si>
    <t>Aðrar tekjur</t>
  </si>
  <si>
    <t>Rekstrargjöld (frá viðskiptum)</t>
  </si>
  <si>
    <t>Vergur kostnaður við rekstur</t>
  </si>
  <si>
    <t xml:space="preserve">    Laun</t>
  </si>
  <si>
    <t xml:space="preserve">    Lífeyrisgreiðslur</t>
  </si>
  <si>
    <t xml:space="preserve">    Afskriftir</t>
  </si>
  <si>
    <t xml:space="preserve">    Kaup á vöru og þjónustu</t>
  </si>
  <si>
    <t xml:space="preserve">    Annar kostnaður við rekstur</t>
  </si>
  <si>
    <t xml:space="preserve">    Other operating expenses </t>
  </si>
  <si>
    <t xml:space="preserve">Vaxtagjöld  </t>
  </si>
  <si>
    <t>Vaxtagjöld vegna lífeyrisskuldbindinga</t>
  </si>
  <si>
    <t>Rekstrartilfærslur</t>
  </si>
  <si>
    <t xml:space="preserve">    Rekstrarfjárframlög</t>
  </si>
  <si>
    <t xml:space="preserve">    Framleiðslustyrkir</t>
  </si>
  <si>
    <t xml:space="preserve">    Tilfærslur til heimila</t>
  </si>
  <si>
    <t>Fjármagnstilfærslur</t>
  </si>
  <si>
    <t xml:space="preserve">    Afskrifaðar kröfur með samþykki</t>
  </si>
  <si>
    <t xml:space="preserve">    Aðrar fjármagnstilfærslur</t>
  </si>
  <si>
    <t>Rekstrarafkoma</t>
  </si>
  <si>
    <t>Reiknaðar stærðir (í rekstri án afskrifta)</t>
  </si>
  <si>
    <t xml:space="preserve">   Hrein afskrift eignahluta</t>
  </si>
  <si>
    <t xml:space="preserve">   Viðurkenndar eignir (í fyrsta sinn)</t>
  </si>
  <si>
    <t xml:space="preserve">   Hrein hagnaður/(tap) af sölu eigna</t>
  </si>
  <si>
    <t xml:space="preserve">   Hrein gengishagnaður/(-tap)</t>
  </si>
  <si>
    <t xml:space="preserve">   Hreinar vaxtatekjur af afleiðum</t>
  </si>
  <si>
    <t xml:space="preserve">   Annar hagnaður/(tap)</t>
  </si>
  <si>
    <t xml:space="preserve">   Hlutdeild í hagnaði/(tapi) af eignarhlutum</t>
  </si>
  <si>
    <t>Hagnaður/tap</t>
  </si>
  <si>
    <t>Óinnleystur hagnaður/tap af eignarhlutum</t>
  </si>
  <si>
    <t xml:space="preserve">   Endurmat hlutafjár</t>
  </si>
  <si>
    <t xml:space="preserve">   Endurmat efnislegara eigna</t>
  </si>
  <si>
    <t xml:space="preserve">   Endurmat lífeyrisskuldbindinga</t>
  </si>
  <si>
    <t xml:space="preserve">   Annað endurmat</t>
  </si>
  <si>
    <t>Breyting á hreinni eigna</t>
  </si>
  <si>
    <t>Hrein fjárfesting í efnislegum eignum</t>
  </si>
  <si>
    <t xml:space="preserve">   Birgðabreyting (+)</t>
  </si>
  <si>
    <t xml:space="preserve">   Sala á efnislegum eignum (-)</t>
  </si>
  <si>
    <t xml:space="preserve">   Afskriftir (-)</t>
  </si>
  <si>
    <t xml:space="preserve">   Kaup á efnislegum eignum (+)</t>
  </si>
  <si>
    <t xml:space="preserve">   Önnur viðskipti með efnislegar eignir</t>
  </si>
  <si>
    <t>Tekjuafkoma</t>
  </si>
  <si>
    <t>Fjárlög</t>
  </si>
  <si>
    <t>Áætlun</t>
  </si>
  <si>
    <t>x</t>
  </si>
  <si>
    <t>Australian Government Budget Financial Statements</t>
  </si>
  <si>
    <t>2013-14</t>
  </si>
  <si>
    <t>2014-15</t>
  </si>
  <si>
    <t>Estimates</t>
  </si>
  <si>
    <t>Projections</t>
  </si>
  <si>
    <t>2015-16</t>
  </si>
  <si>
    <t>2016-17</t>
  </si>
  <si>
    <t>Gross operating expenses</t>
  </si>
  <si>
    <t>Revenue (from transactions)</t>
  </si>
  <si>
    <t>Expenses (from transactions)</t>
  </si>
  <si>
    <t xml:space="preserve">    Supply of goods and services</t>
  </si>
  <si>
    <t>Liabilities recognised for the first time</t>
  </si>
  <si>
    <t>Actuarial revaluations</t>
  </si>
  <si>
    <t xml:space="preserve">   Market valuation of debt</t>
  </si>
  <si>
    <t>Other gains(losses)</t>
  </si>
  <si>
    <t>Other economic flows - included in operating result</t>
  </si>
  <si>
    <t>Other economic flows - Non-owner movements in equity:</t>
  </si>
  <si>
    <t>Australian General Government Sector Balance Sheet</t>
  </si>
  <si>
    <t>Australian General Government Sector Operating Statement</t>
  </si>
  <si>
    <t>Assets</t>
  </si>
  <si>
    <t>Financial assets</t>
  </si>
  <si>
    <t>Equity investments</t>
  </si>
  <si>
    <t>Interest bearing liabilities</t>
  </si>
  <si>
    <t>Provisions and payables</t>
  </si>
  <si>
    <t>Cash and deposits</t>
  </si>
  <si>
    <t>Advances paid</t>
  </si>
  <si>
    <t>Investments, loans and placements</t>
  </si>
  <si>
    <t>Other receivables</t>
  </si>
  <si>
    <t>Investments in other public sector entities</t>
  </si>
  <si>
    <t>Equity accounted investments</t>
  </si>
  <si>
    <t>Investments - shares</t>
  </si>
  <si>
    <t>Non-financial assets</t>
  </si>
  <si>
    <t>Land</t>
  </si>
  <si>
    <t>Buildings</t>
  </si>
  <si>
    <t>Plant, equipment and infrastructure</t>
  </si>
  <si>
    <t>Inventories</t>
  </si>
  <si>
    <t>Intangibles</t>
  </si>
  <si>
    <t>Investment properties</t>
  </si>
  <si>
    <t>Biological assets</t>
  </si>
  <si>
    <t>Heritage and cultural assets</t>
  </si>
  <si>
    <t>Assets held for sale</t>
  </si>
  <si>
    <t>Other non-financial assets</t>
  </si>
  <si>
    <t>Deposits held</t>
  </si>
  <si>
    <t>Government securities</t>
  </si>
  <si>
    <t>Loans</t>
  </si>
  <si>
    <t>Other borrowing</t>
  </si>
  <si>
    <t>Superannuation liability</t>
  </si>
  <si>
    <t>Other employee liabilities</t>
  </si>
  <si>
    <t>Suppliers payable</t>
  </si>
  <si>
    <t>Personal benefits provisions and payable</t>
  </si>
  <si>
    <t>Subsidies provisions and payable</t>
  </si>
  <si>
    <t>Grants provisions and payable</t>
  </si>
  <si>
    <t>Other provisions and payables</t>
  </si>
  <si>
    <t>Net worth</t>
  </si>
  <si>
    <t>Liabilities</t>
  </si>
  <si>
    <t>Net financial worth</t>
  </si>
  <si>
    <t>1.  Fiscal Strategy Plan - General Government Operations</t>
  </si>
  <si>
    <t>Actual</t>
  </si>
  <si>
    <t>Est.</t>
  </si>
  <si>
    <t>Proj.</t>
  </si>
  <si>
    <t>In million ISK</t>
  </si>
  <si>
    <t>2013</t>
  </si>
  <si>
    <t>2014</t>
  </si>
  <si>
    <t>2015</t>
  </si>
  <si>
    <t>2016</t>
  </si>
  <si>
    <t>2017</t>
  </si>
  <si>
    <t>1 Total revenue</t>
  </si>
  <si>
    <t>11 Taxes</t>
  </si>
  <si>
    <t>111 Taxes on income and profits</t>
  </si>
  <si>
    <t>112 Taxes on payrolls and workforce</t>
  </si>
  <si>
    <t>113 Taxes on property</t>
  </si>
  <si>
    <t>114 Taxes on goods and services</t>
  </si>
  <si>
    <t>115 taxes on international trade</t>
  </si>
  <si>
    <t>116 Other taxes</t>
  </si>
  <si>
    <t>12 Social contributions</t>
  </si>
  <si>
    <t>13 Grants</t>
  </si>
  <si>
    <t>14 Other revenue</t>
  </si>
  <si>
    <t>Total expenditure (2+31)</t>
  </si>
  <si>
    <t>2 Expenses</t>
  </si>
  <si>
    <t>21 Compensation of employees</t>
  </si>
  <si>
    <t>22 Use of goods and services</t>
  </si>
  <si>
    <t>23 Consumption of fixed capital</t>
  </si>
  <si>
    <t>24 Interest</t>
  </si>
  <si>
    <t>25 Subsidies</t>
  </si>
  <si>
    <t>26 Grants</t>
  </si>
  <si>
    <t>27 Social benefits</t>
  </si>
  <si>
    <t>28 Other expense</t>
  </si>
  <si>
    <t>31 Nonfinancial assets</t>
  </si>
  <si>
    <t>311 Nonfinancial assets, acquisition</t>
  </si>
  <si>
    <t>23 Consumption of fixed capital (-)</t>
  </si>
  <si>
    <t>Net lending / net borrowing (1-2-31)</t>
  </si>
  <si>
    <t>32 Financial assets, transactions</t>
  </si>
  <si>
    <t>3212 Currency and deposits</t>
  </si>
  <si>
    <t>3213 Securities other than shares</t>
  </si>
  <si>
    <t>3214 Loans</t>
  </si>
  <si>
    <t>3215 Shares and other equities</t>
  </si>
  <si>
    <t>3218 Other accounts receivable</t>
  </si>
  <si>
    <t>33 Liabilities, transactions</t>
  </si>
  <si>
    <t>3313 Secutiries other than shares</t>
  </si>
  <si>
    <t>3304 Loans</t>
  </si>
  <si>
    <t>3314 Domestic loans</t>
  </si>
  <si>
    <t>3324 Foreign loans</t>
  </si>
  <si>
    <t>3316 Insurance technical reserves</t>
  </si>
  <si>
    <t>3318 Other accounts receivable</t>
  </si>
  <si>
    <t>Net operating balance (1-2)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</si>
</sst>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0"/>
    <numFmt numFmtId="167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3"/>
      <name val="Times New Roman"/>
      <family val="1"/>
    </font>
    <font>
      <sz val="9"/>
      <color theme="3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6" fillId="3" borderId="0" xfId="0" applyFont="1" applyFill="1"/>
    <xf numFmtId="3" fontId="6" fillId="2" borderId="3" xfId="0" applyNumberFormat="1" applyFont="1" applyFill="1" applyBorder="1"/>
    <xf numFmtId="3" fontId="6" fillId="2" borderId="0" xfId="0" applyNumberFormat="1" applyFont="1" applyFill="1" applyBorder="1"/>
    <xf numFmtId="0" fontId="7" fillId="0" borderId="1" xfId="0" applyFont="1" applyBorder="1"/>
    <xf numFmtId="0" fontId="6" fillId="2" borderId="0" xfId="0" applyFont="1" applyFill="1"/>
    <xf numFmtId="0" fontId="6" fillId="2" borderId="0" xfId="0" applyFont="1" applyFill="1" applyBorder="1"/>
    <xf numFmtId="0" fontId="6" fillId="3" borderId="2" xfId="0" applyFont="1" applyFill="1" applyBorder="1"/>
    <xf numFmtId="0" fontId="6" fillId="3" borderId="4" xfId="0" applyFont="1" applyFill="1" applyBorder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4" xfId="0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2" xfId="0" applyFont="1" applyFill="1" applyBorder="1" applyAlignment="1">
      <alignment horizontal="right"/>
    </xf>
    <xf numFmtId="0" fontId="6" fillId="5" borderId="2" xfId="0" applyFont="1" applyFill="1" applyBorder="1"/>
    <xf numFmtId="3" fontId="6" fillId="5" borderId="2" xfId="0" applyNumberFormat="1" applyFont="1" applyFill="1" applyBorder="1"/>
    <xf numFmtId="0" fontId="9" fillId="5" borderId="0" xfId="0" applyFont="1" applyFill="1"/>
    <xf numFmtId="0" fontId="6" fillId="5" borderId="1" xfId="0" applyFont="1" applyFill="1" applyBorder="1" applyAlignment="1">
      <alignment horizontal="right"/>
    </xf>
    <xf numFmtId="0" fontId="6" fillId="5" borderId="1" xfId="0" applyFont="1" applyFill="1" applyBorder="1"/>
    <xf numFmtId="0" fontId="7" fillId="5" borderId="1" xfId="0" applyFont="1" applyFill="1" applyBorder="1"/>
    <xf numFmtId="0" fontId="6" fillId="5" borderId="0" xfId="0" applyFont="1" applyFill="1"/>
    <xf numFmtId="3" fontId="6" fillId="5" borderId="0" xfId="0" applyNumberFormat="1" applyFont="1" applyFill="1"/>
    <xf numFmtId="0" fontId="6" fillId="5" borderId="4" xfId="0" applyFont="1" applyFill="1" applyBorder="1"/>
    <xf numFmtId="3" fontId="6" fillId="5" borderId="4" xfId="0" applyNumberFormat="1" applyFont="1" applyFill="1" applyBorder="1"/>
    <xf numFmtId="0" fontId="5" fillId="6" borderId="0" xfId="0" applyFont="1" applyFill="1"/>
    <xf numFmtId="3" fontId="5" fillId="6" borderId="0" xfId="0" applyNumberFormat="1" applyFont="1" applyFill="1"/>
    <xf numFmtId="0" fontId="1" fillId="6" borderId="0" xfId="0" applyFont="1" applyFill="1"/>
    <xf numFmtId="0" fontId="5" fillId="6" borderId="0" xfId="0" applyFont="1" applyFill="1" applyAlignment="1">
      <alignment horizontal="right"/>
    </xf>
    <xf numFmtId="0" fontId="5" fillId="6" borderId="0" xfId="0" applyFont="1" applyFill="1" applyAlignment="1">
      <alignment horizontal="left" indent="1"/>
    </xf>
    <xf numFmtId="0" fontId="5" fillId="6" borderId="0" xfId="0" applyFont="1" applyFill="1" applyAlignment="1">
      <alignment horizontal="left" indent="2"/>
    </xf>
    <xf numFmtId="0" fontId="3" fillId="6" borderId="0" xfId="0" applyFont="1" applyFill="1"/>
    <xf numFmtId="0" fontId="2" fillId="6" borderId="0" xfId="0" applyFont="1" applyFill="1"/>
    <xf numFmtId="0" fontId="7" fillId="6" borderId="1" xfId="0" applyFont="1" applyFill="1" applyBorder="1"/>
    <xf numFmtId="0" fontId="6" fillId="6" borderId="0" xfId="0" applyFont="1" applyFill="1" applyAlignment="1">
      <alignment horizontal="right"/>
    </xf>
    <xf numFmtId="0" fontId="5" fillId="6" borderId="0" xfId="0" applyFont="1" applyFill="1" applyBorder="1"/>
    <xf numFmtId="3" fontId="5" fillId="6" borderId="0" xfId="0" applyNumberFormat="1" applyFont="1" applyFill="1" applyBorder="1"/>
    <xf numFmtId="0" fontId="5" fillId="6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left" indent="1"/>
    </xf>
    <xf numFmtId="0" fontId="4" fillId="6" borderId="0" xfId="0" applyFont="1" applyFill="1"/>
    <xf numFmtId="0" fontId="6" fillId="6" borderId="0" xfId="0" applyFont="1" applyFill="1"/>
    <xf numFmtId="3" fontId="6" fillId="6" borderId="0" xfId="0" applyNumberFormat="1" applyFont="1" applyFill="1"/>
    <xf numFmtId="0" fontId="10" fillId="2" borderId="0" xfId="0" applyFont="1" applyFill="1"/>
    <xf numFmtId="3" fontId="10" fillId="2" borderId="0" xfId="0" applyNumberFormat="1" applyFont="1" applyFill="1"/>
    <xf numFmtId="0" fontId="11" fillId="6" borderId="0" xfId="0" applyFont="1" applyFill="1"/>
    <xf numFmtId="3" fontId="11" fillId="6" borderId="0" xfId="0" applyNumberFormat="1" applyFont="1" applyFill="1"/>
    <xf numFmtId="0" fontId="11" fillId="6" borderId="0" xfId="0" applyFont="1" applyFill="1" applyAlignment="1">
      <alignment horizontal="left" indent="1"/>
    </xf>
    <xf numFmtId="0" fontId="10" fillId="3" borderId="2" xfId="0" applyFont="1" applyFill="1" applyBorder="1"/>
    <xf numFmtId="3" fontId="10" fillId="3" borderId="2" xfId="0" applyNumberFormat="1" applyFont="1" applyFill="1" applyBorder="1"/>
    <xf numFmtId="0" fontId="10" fillId="6" borderId="0" xfId="0" applyFont="1" applyFill="1"/>
    <xf numFmtId="3" fontId="10" fillId="6" borderId="0" xfId="0" applyNumberFormat="1" applyFont="1" applyFill="1"/>
    <xf numFmtId="0" fontId="6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12" fillId="6" borderId="0" xfId="0" applyFont="1" applyFill="1" applyAlignment="1" applyProtection="1">
      <alignment horizontal="left"/>
      <protection locked="0"/>
    </xf>
    <xf numFmtId="164" fontId="13" fillId="6" borderId="0" xfId="0" applyNumberFormat="1" applyFont="1" applyFill="1"/>
    <xf numFmtId="0" fontId="13" fillId="6" borderId="0" xfId="0" applyFont="1" applyFill="1"/>
    <xf numFmtId="14" fontId="14" fillId="6" borderId="0" xfId="0" applyNumberFormat="1" applyFont="1" applyFill="1" applyAlignment="1">
      <alignment horizontal="left"/>
    </xf>
    <xf numFmtId="0" fontId="15" fillId="6" borderId="1" xfId="0" applyFont="1" applyFill="1" applyBorder="1" applyAlignment="1">
      <alignment horizontal="left"/>
    </xf>
    <xf numFmtId="0" fontId="16" fillId="6" borderId="1" xfId="0" applyFont="1" applyFill="1" applyBorder="1" applyAlignment="1" applyProtection="1">
      <alignment horizontal="right"/>
      <protection locked="0"/>
    </xf>
    <xf numFmtId="0" fontId="13" fillId="6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6" fillId="7" borderId="0" xfId="0" applyFont="1" applyFill="1" applyAlignment="1" applyProtection="1">
      <alignment horizontal="left"/>
      <protection locked="0"/>
    </xf>
    <xf numFmtId="164" fontId="16" fillId="7" borderId="0" xfId="0" applyNumberFormat="1" applyFont="1" applyFill="1" applyAlignment="1" applyProtection="1">
      <alignment horizontal="right"/>
      <protection locked="0"/>
    </xf>
    <xf numFmtId="0" fontId="16" fillId="6" borderId="0" xfId="0" applyFont="1" applyFill="1" applyAlignment="1" applyProtection="1">
      <alignment horizontal="left" indent="1"/>
      <protection locked="0"/>
    </xf>
    <xf numFmtId="164" fontId="16" fillId="6" borderId="0" xfId="0" applyNumberFormat="1" applyFont="1" applyFill="1" applyAlignment="1" applyProtection="1">
      <alignment horizontal="right"/>
      <protection locked="0"/>
    </xf>
    <xf numFmtId="165" fontId="13" fillId="6" borderId="0" xfId="0" applyNumberFormat="1" applyFont="1" applyFill="1"/>
    <xf numFmtId="1" fontId="13" fillId="6" borderId="0" xfId="0" applyNumberFormat="1" applyFont="1" applyFill="1"/>
    <xf numFmtId="0" fontId="13" fillId="6" borderId="0" xfId="0" applyFont="1" applyFill="1" applyAlignment="1" applyProtection="1">
      <alignment horizontal="left" indent="3"/>
      <protection locked="0"/>
    </xf>
    <xf numFmtId="164" fontId="13" fillId="6" borderId="0" xfId="0" applyNumberFormat="1" applyFont="1" applyFill="1" applyAlignment="1" applyProtection="1">
      <alignment horizontal="right"/>
      <protection locked="0"/>
    </xf>
    <xf numFmtId="166" fontId="13" fillId="6" borderId="0" xfId="0" applyNumberFormat="1" applyFont="1" applyFill="1"/>
    <xf numFmtId="164" fontId="5" fillId="6" borderId="0" xfId="0" applyNumberFormat="1" applyFont="1" applyFill="1"/>
    <xf numFmtId="164" fontId="0" fillId="0" borderId="0" xfId="0" applyNumberFormat="1"/>
    <xf numFmtId="167" fontId="13" fillId="6" borderId="0" xfId="0" applyNumberFormat="1" applyFont="1" applyFill="1"/>
    <xf numFmtId="0" fontId="16" fillId="6" borderId="0" xfId="0" applyFont="1" applyFill="1" applyAlignment="1" applyProtection="1">
      <alignment horizontal="left"/>
      <protection locked="0"/>
    </xf>
    <xf numFmtId="0" fontId="13" fillId="6" borderId="0" xfId="0" applyFont="1" applyFill="1" applyAlignment="1" applyProtection="1">
      <alignment horizontal="left" indent="2"/>
      <protection locked="0"/>
    </xf>
    <xf numFmtId="3" fontId="13" fillId="6" borderId="0" xfId="0" applyNumberFormat="1" applyFont="1" applyFill="1" applyAlignment="1" applyProtection="1">
      <alignment horizontal="right"/>
      <protection locked="0"/>
    </xf>
    <xf numFmtId="0" fontId="16" fillId="5" borderId="0" xfId="0" applyFont="1" applyFill="1" applyAlignment="1" applyProtection="1">
      <alignment horizontal="left"/>
      <protection locked="0"/>
    </xf>
    <xf numFmtId="164" fontId="16" fillId="5" borderId="0" xfId="0" applyNumberFormat="1" applyFont="1" applyFill="1" applyAlignment="1" applyProtection="1">
      <alignment horizontal="right"/>
      <protection locked="0"/>
    </xf>
    <xf numFmtId="0" fontId="13" fillId="6" borderId="1" xfId="0" applyFont="1" applyFill="1" applyBorder="1" applyAlignment="1" applyProtection="1">
      <alignment horizontal="left" indent="2"/>
      <protection locked="0"/>
    </xf>
    <xf numFmtId="164" fontId="13" fillId="6" borderId="1" xfId="0" applyNumberFormat="1" applyFont="1" applyFill="1" applyBorder="1" applyAlignment="1" applyProtection="1">
      <alignment horizontal="right"/>
      <protection locked="0"/>
    </xf>
    <xf numFmtId="0" fontId="16" fillId="5" borderId="2" xfId="0" applyFont="1" applyFill="1" applyBorder="1" applyAlignment="1" applyProtection="1">
      <alignment horizontal="left"/>
      <protection locked="0"/>
    </xf>
    <xf numFmtId="164" fontId="16" fillId="5" borderId="2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L43" sqref="L43"/>
    </sheetView>
  </sheetViews>
  <sheetFormatPr defaultRowHeight="15" x14ac:dyDescent="0.25"/>
  <cols>
    <col min="1" max="1" width="34.85546875" customWidth="1"/>
    <col min="2" max="8" width="7" customWidth="1"/>
    <col min="14" max="14" width="10.7109375" bestFit="1" customWidth="1"/>
  </cols>
  <sheetData>
    <row r="1" spans="1:21" ht="15.75" x14ac:dyDescent="0.25">
      <c r="A1" s="57" t="s">
        <v>142</v>
      </c>
      <c r="B1" s="29"/>
      <c r="C1" s="29"/>
      <c r="D1" s="29"/>
      <c r="E1" s="29"/>
      <c r="F1" s="29"/>
      <c r="G1" s="29"/>
      <c r="H1" s="29"/>
      <c r="I1" s="58"/>
      <c r="J1" s="58"/>
      <c r="K1" s="58"/>
      <c r="L1" s="59"/>
      <c r="M1" s="59"/>
      <c r="N1" s="59"/>
      <c r="O1" s="29"/>
      <c r="P1" s="29"/>
    </row>
    <row r="2" spans="1:21" x14ac:dyDescent="0.25">
      <c r="A2" s="60"/>
      <c r="B2" s="32" t="s">
        <v>143</v>
      </c>
      <c r="C2" s="32" t="s">
        <v>144</v>
      </c>
      <c r="D2" s="32" t="s">
        <v>145</v>
      </c>
      <c r="E2" s="32" t="s">
        <v>145</v>
      </c>
      <c r="F2" s="32" t="s">
        <v>145</v>
      </c>
      <c r="G2" s="32" t="s">
        <v>145</v>
      </c>
      <c r="H2" s="32" t="s">
        <v>145</v>
      </c>
      <c r="I2" s="59"/>
      <c r="J2" s="59"/>
      <c r="K2" s="59"/>
      <c r="L2" s="59"/>
      <c r="M2" s="59"/>
      <c r="N2" s="59"/>
      <c r="O2" s="29"/>
      <c r="P2" s="29"/>
    </row>
    <row r="3" spans="1:21" s="64" customFormat="1" x14ac:dyDescent="0.25">
      <c r="A3" s="61" t="s">
        <v>146</v>
      </c>
      <c r="B3" s="62" t="s">
        <v>147</v>
      </c>
      <c r="C3" s="62" t="s">
        <v>148</v>
      </c>
      <c r="D3" s="62" t="s">
        <v>149</v>
      </c>
      <c r="E3" s="62" t="s">
        <v>150</v>
      </c>
      <c r="F3" s="62" t="s">
        <v>151</v>
      </c>
      <c r="G3" s="62">
        <v>2018</v>
      </c>
      <c r="H3" s="62">
        <v>2019</v>
      </c>
      <c r="I3" s="63"/>
      <c r="J3" s="63"/>
      <c r="K3" s="63"/>
      <c r="L3" s="63"/>
      <c r="M3" s="63"/>
      <c r="N3" s="63"/>
      <c r="O3" s="32"/>
      <c r="P3" s="32"/>
    </row>
    <row r="4" spans="1:21" ht="13.5" customHeight="1" x14ac:dyDescent="0.25">
      <c r="A4" s="65" t="s">
        <v>152</v>
      </c>
      <c r="B4" s="66">
        <v>796.94299999999998</v>
      </c>
      <c r="C4" s="66">
        <v>902.72699999999998</v>
      </c>
      <c r="D4" s="66">
        <v>920.68539702910584</v>
      </c>
      <c r="E4" s="66">
        <v>960.22119946929445</v>
      </c>
      <c r="F4" s="66">
        <v>1015.5203573570774</v>
      </c>
      <c r="G4" s="66">
        <v>1050.273315217426</v>
      </c>
      <c r="H4" s="66">
        <v>1106.3868561497675</v>
      </c>
      <c r="I4" s="59"/>
      <c r="J4" s="63"/>
      <c r="K4" s="59"/>
      <c r="L4" s="59"/>
      <c r="M4" s="58"/>
      <c r="N4" s="59"/>
      <c r="O4" s="29"/>
      <c r="P4" s="29"/>
    </row>
    <row r="5" spans="1:21" ht="10.5" customHeight="1" x14ac:dyDescent="0.25">
      <c r="A5" s="67" t="s">
        <v>153</v>
      </c>
      <c r="B5" s="68">
        <v>606.24</v>
      </c>
      <c r="C5" s="68">
        <v>696.81500000000005</v>
      </c>
      <c r="D5" s="68">
        <v>717.96711678320833</v>
      </c>
      <c r="E5" s="68">
        <v>750.34698896121176</v>
      </c>
      <c r="F5" s="68">
        <v>795.73783549982261</v>
      </c>
      <c r="G5" s="68">
        <v>817.60147732244377</v>
      </c>
      <c r="H5" s="68">
        <v>864.45608303557549</v>
      </c>
      <c r="I5" s="59"/>
      <c r="J5" s="63"/>
      <c r="K5" s="69"/>
      <c r="L5" s="69"/>
      <c r="M5" s="58"/>
      <c r="N5" s="58"/>
      <c r="O5" s="70"/>
      <c r="P5" s="58"/>
      <c r="Q5" s="58"/>
      <c r="R5" s="58"/>
      <c r="S5" s="58"/>
      <c r="T5" s="58"/>
      <c r="U5" s="58"/>
    </row>
    <row r="6" spans="1:21" ht="10.5" customHeight="1" x14ac:dyDescent="0.25">
      <c r="A6" s="71" t="s">
        <v>154</v>
      </c>
      <c r="B6" s="72">
        <v>315.577</v>
      </c>
      <c r="C6" s="72">
        <v>358.69799999999998</v>
      </c>
      <c r="D6" s="72">
        <v>381.47483110883354</v>
      </c>
      <c r="E6" s="72">
        <v>405.94368779129837</v>
      </c>
      <c r="F6" s="72">
        <v>433.54143286200963</v>
      </c>
      <c r="G6" s="72">
        <v>461.24108881422342</v>
      </c>
      <c r="H6" s="72">
        <v>490.57929927835022</v>
      </c>
      <c r="I6" s="59"/>
      <c r="J6" s="63"/>
      <c r="K6" s="69"/>
      <c r="L6" s="73"/>
      <c r="M6" s="59"/>
      <c r="N6" s="58"/>
      <c r="O6" s="70"/>
      <c r="P6" s="74"/>
      <c r="Q6" s="75"/>
      <c r="R6" s="75"/>
      <c r="S6" s="75"/>
      <c r="T6" s="75"/>
      <c r="U6" s="75"/>
    </row>
    <row r="7" spans="1:21" ht="10.5" customHeight="1" x14ac:dyDescent="0.25">
      <c r="A7" s="71" t="s">
        <v>155</v>
      </c>
      <c r="B7" s="72">
        <v>6.5339999999999998</v>
      </c>
      <c r="C7" s="72">
        <v>6.8369999999999997</v>
      </c>
      <c r="D7" s="72">
        <v>6.624345782719133</v>
      </c>
      <c r="E7" s="72">
        <v>6.0082091237565054</v>
      </c>
      <c r="F7" s="72">
        <v>5.5671742189391544</v>
      </c>
      <c r="G7" s="72">
        <v>5.0301372026881257</v>
      </c>
      <c r="H7" s="72">
        <v>4.4666076203650924</v>
      </c>
      <c r="I7" s="59"/>
      <c r="J7" s="63"/>
      <c r="K7" s="59"/>
      <c r="L7" s="59"/>
      <c r="M7" s="59"/>
      <c r="N7" s="58"/>
      <c r="O7" s="74"/>
      <c r="P7" s="74"/>
      <c r="Q7" s="75"/>
      <c r="R7" s="75"/>
      <c r="S7" s="75"/>
      <c r="T7" s="75"/>
      <c r="U7" s="75"/>
    </row>
    <row r="8" spans="1:21" ht="10.5" customHeight="1" x14ac:dyDescent="0.25">
      <c r="A8" s="71" t="s">
        <v>156</v>
      </c>
      <c r="B8" s="72">
        <v>47.073093885157711</v>
      </c>
      <c r="C8" s="72">
        <v>49.082999999999998</v>
      </c>
      <c r="D8" s="72">
        <v>40.967751279296579</v>
      </c>
      <c r="E8" s="72">
        <v>42.885671831311406</v>
      </c>
      <c r="F8" s="72">
        <v>45.038215199718515</v>
      </c>
      <c r="G8" s="72">
        <v>47.124319366342576</v>
      </c>
      <c r="H8" s="72">
        <v>49.473638521139648</v>
      </c>
      <c r="I8" s="59"/>
      <c r="J8" s="63"/>
      <c r="K8" s="59"/>
      <c r="L8" s="59"/>
      <c r="M8" s="59"/>
      <c r="N8" s="58"/>
      <c r="O8" s="74"/>
      <c r="P8" s="74"/>
      <c r="Q8" s="75"/>
      <c r="R8" s="75"/>
      <c r="S8" s="75"/>
      <c r="T8" s="75"/>
      <c r="U8" s="75"/>
    </row>
    <row r="9" spans="1:21" ht="10.5" customHeight="1" x14ac:dyDescent="0.25">
      <c r="A9" s="71" t="s">
        <v>157</v>
      </c>
      <c r="B9" s="72">
        <v>220.22090611484231</v>
      </c>
      <c r="C9" s="72">
        <v>234.57900000000001</v>
      </c>
      <c r="D9" s="72">
        <v>243.78850019287026</v>
      </c>
      <c r="E9" s="72">
        <v>257.02077060779965</v>
      </c>
      <c r="F9" s="72">
        <v>272.19358022119957</v>
      </c>
      <c r="G9" s="72">
        <v>286.33471784828998</v>
      </c>
      <c r="H9" s="72">
        <v>301.07927984965869</v>
      </c>
      <c r="I9" s="59"/>
      <c r="J9" s="63"/>
      <c r="K9" s="76"/>
      <c r="L9" s="59"/>
      <c r="M9" s="59"/>
      <c r="N9" s="58"/>
      <c r="O9" s="74"/>
      <c r="P9" s="74"/>
      <c r="Q9" s="75"/>
      <c r="R9" s="75"/>
      <c r="S9" s="75"/>
      <c r="T9" s="75"/>
      <c r="U9" s="75"/>
    </row>
    <row r="10" spans="1:21" ht="10.5" customHeight="1" x14ac:dyDescent="0.25">
      <c r="A10" s="71" t="s">
        <v>158</v>
      </c>
      <c r="B10" s="72">
        <v>5.8150000000000004</v>
      </c>
      <c r="C10" s="72">
        <v>6.125</v>
      </c>
      <c r="D10" s="72">
        <v>5.6777344090098891</v>
      </c>
      <c r="E10" s="72">
        <v>5.9752927347446265</v>
      </c>
      <c r="F10" s="72">
        <v>6.2783453546431307</v>
      </c>
      <c r="G10" s="72">
        <v>6.5734378622191789</v>
      </c>
      <c r="H10" s="72">
        <v>6.9738188792724864</v>
      </c>
      <c r="I10" s="59"/>
      <c r="J10" s="63"/>
      <c r="K10" s="59"/>
      <c r="L10" s="59"/>
      <c r="M10" s="59"/>
      <c r="N10" s="58"/>
      <c r="O10" s="74"/>
      <c r="P10" s="74"/>
      <c r="Q10" s="75"/>
      <c r="R10" s="75"/>
      <c r="S10" s="75"/>
      <c r="T10" s="75"/>
      <c r="U10" s="75"/>
    </row>
    <row r="11" spans="1:21" ht="10.5" customHeight="1" x14ac:dyDescent="0.25">
      <c r="A11" s="71" t="s">
        <v>159</v>
      </c>
      <c r="B11" s="72">
        <v>11.02</v>
      </c>
      <c r="C11" s="72">
        <v>41.493000000000002</v>
      </c>
      <c r="D11" s="72">
        <v>39.433954010478899</v>
      </c>
      <c r="E11" s="72">
        <v>32.513356872301216</v>
      </c>
      <c r="F11" s="72">
        <v>33.119087643312625</v>
      </c>
      <c r="G11" s="72">
        <v>11.297776228680549</v>
      </c>
      <c r="H11" s="72">
        <v>11.88343888678944</v>
      </c>
      <c r="I11" s="59"/>
      <c r="J11" s="63"/>
      <c r="K11" s="59"/>
      <c r="L11" s="59"/>
      <c r="M11" s="59"/>
      <c r="N11" s="58"/>
      <c r="O11" s="74"/>
      <c r="P11" s="74"/>
      <c r="Q11" s="75"/>
      <c r="R11" s="75"/>
      <c r="S11" s="75"/>
      <c r="T11" s="75"/>
      <c r="U11" s="75"/>
    </row>
    <row r="12" spans="1:21" ht="10.5" customHeight="1" x14ac:dyDescent="0.25">
      <c r="A12" s="67" t="s">
        <v>160</v>
      </c>
      <c r="B12" s="68">
        <v>69.899000000000001</v>
      </c>
      <c r="C12" s="68">
        <v>73.994</v>
      </c>
      <c r="D12" s="68">
        <v>79.582999999999998</v>
      </c>
      <c r="E12" s="68">
        <v>84.631</v>
      </c>
      <c r="F12" s="68">
        <v>90.207999999999998</v>
      </c>
      <c r="G12" s="68">
        <v>96.11</v>
      </c>
      <c r="H12" s="68">
        <v>102.053</v>
      </c>
      <c r="I12" s="59"/>
      <c r="J12" s="63"/>
      <c r="K12" s="76"/>
      <c r="L12" s="59"/>
      <c r="M12" s="59"/>
      <c r="N12" s="58"/>
      <c r="O12" s="74"/>
      <c r="P12" s="74"/>
      <c r="Q12" s="75"/>
      <c r="R12" s="75"/>
      <c r="S12" s="75"/>
      <c r="T12" s="75"/>
      <c r="U12" s="75"/>
    </row>
    <row r="13" spans="1:21" ht="10.5" customHeight="1" x14ac:dyDescent="0.25">
      <c r="A13" s="67" t="s">
        <v>161</v>
      </c>
      <c r="B13" s="68">
        <v>2.88</v>
      </c>
      <c r="C13" s="68">
        <v>3.266</v>
      </c>
      <c r="D13" s="68">
        <v>1.4025000000000001</v>
      </c>
      <c r="E13" s="68">
        <v>1.4475</v>
      </c>
      <c r="F13" s="68">
        <v>1.4934246479515669</v>
      </c>
      <c r="G13" s="68">
        <v>1.5394400546207947</v>
      </c>
      <c r="H13" s="68">
        <v>1.5861194773964467</v>
      </c>
      <c r="I13" s="59"/>
      <c r="J13" s="63"/>
      <c r="K13" s="59"/>
      <c r="L13" s="59"/>
      <c r="M13" s="59"/>
      <c r="N13" s="58"/>
      <c r="O13" s="74"/>
      <c r="P13" s="74"/>
      <c r="Q13" s="75"/>
      <c r="R13" s="75"/>
      <c r="S13" s="75"/>
      <c r="T13" s="75"/>
      <c r="U13" s="75"/>
    </row>
    <row r="14" spans="1:21" ht="10.5" customHeight="1" x14ac:dyDescent="0.25">
      <c r="A14" s="67" t="s">
        <v>162</v>
      </c>
      <c r="B14" s="68">
        <v>117.92400000000001</v>
      </c>
      <c r="C14" s="68">
        <v>128.65199999999999</v>
      </c>
      <c r="D14" s="68">
        <v>121.73278024589747</v>
      </c>
      <c r="E14" s="68">
        <v>123.79571050808261</v>
      </c>
      <c r="F14" s="68">
        <v>128.08109720930318</v>
      </c>
      <c r="G14" s="68">
        <v>135.02239784036152</v>
      </c>
      <c r="H14" s="68">
        <v>138.29165363679556</v>
      </c>
      <c r="I14" s="59"/>
      <c r="J14" s="63"/>
      <c r="K14" s="69"/>
      <c r="L14" s="69"/>
      <c r="M14" s="69"/>
      <c r="N14" s="58"/>
      <c r="O14" s="70"/>
      <c r="P14" s="74"/>
      <c r="Q14" s="75"/>
      <c r="R14" s="75"/>
      <c r="S14" s="75"/>
      <c r="T14" s="75"/>
      <c r="U14" s="75"/>
    </row>
    <row r="15" spans="1:21" ht="13.5" customHeight="1" x14ac:dyDescent="0.25">
      <c r="A15" s="65" t="s">
        <v>163</v>
      </c>
      <c r="B15" s="66">
        <v>828.995</v>
      </c>
      <c r="C15" s="66">
        <v>905.72351096582611</v>
      </c>
      <c r="D15" s="66">
        <v>922.61142170750122</v>
      </c>
      <c r="E15" s="66">
        <v>965.84196239619075</v>
      </c>
      <c r="F15" s="66">
        <v>990.78280824408807</v>
      </c>
      <c r="G15" s="66">
        <v>1036.2450646916971</v>
      </c>
      <c r="H15" s="66">
        <v>1067.6070546187093</v>
      </c>
      <c r="I15" s="59"/>
      <c r="J15" s="63"/>
      <c r="K15" s="59"/>
      <c r="L15" s="69"/>
      <c r="M15" s="69"/>
      <c r="N15" s="58"/>
      <c r="O15" s="70"/>
      <c r="P15" s="74"/>
      <c r="Q15" s="75"/>
      <c r="R15" s="75"/>
      <c r="S15" s="75"/>
      <c r="T15" s="75"/>
      <c r="U15" s="75"/>
    </row>
    <row r="16" spans="1:21" ht="12" customHeight="1" x14ac:dyDescent="0.25">
      <c r="A16" s="77" t="s">
        <v>164</v>
      </c>
      <c r="B16" s="68">
        <v>825.76599999999996</v>
      </c>
      <c r="C16" s="68">
        <v>887.7815109658261</v>
      </c>
      <c r="D16" s="68">
        <v>913.32917354764959</v>
      </c>
      <c r="E16" s="68">
        <v>957.54412913717113</v>
      </c>
      <c r="F16" s="68">
        <v>980.34383053795273</v>
      </c>
      <c r="G16" s="68">
        <v>1024.2777376935474</v>
      </c>
      <c r="H16" s="68">
        <v>1054.3565121025035</v>
      </c>
      <c r="I16" s="59"/>
      <c r="J16" s="63"/>
      <c r="K16" s="69"/>
      <c r="L16" s="69"/>
      <c r="M16" s="69"/>
      <c r="N16" s="58"/>
      <c r="O16" s="70"/>
      <c r="P16" s="58"/>
      <c r="Q16" s="75"/>
      <c r="R16" s="75"/>
      <c r="S16" s="75"/>
      <c r="T16" s="75"/>
      <c r="U16" s="75"/>
    </row>
    <row r="17" spans="1:21" ht="10.5" customHeight="1" x14ac:dyDescent="0.25">
      <c r="A17" s="78" t="s">
        <v>165</v>
      </c>
      <c r="B17" s="72">
        <v>264.62700000000001</v>
      </c>
      <c r="C17" s="72">
        <v>275.77600000000001</v>
      </c>
      <c r="D17" s="72">
        <v>306.01532369479139</v>
      </c>
      <c r="E17" s="72">
        <v>330.06148951754329</v>
      </c>
      <c r="F17" s="72">
        <v>351.08011380933789</v>
      </c>
      <c r="G17" s="72">
        <v>372.49667891902561</v>
      </c>
      <c r="H17" s="72">
        <v>392.54286649829987</v>
      </c>
      <c r="I17" s="59"/>
      <c r="J17" s="58"/>
      <c r="K17" s="69"/>
      <c r="L17" s="69"/>
      <c r="M17" s="69"/>
      <c r="N17" s="58"/>
      <c r="O17" s="70"/>
      <c r="P17" s="58"/>
      <c r="Q17" s="75"/>
      <c r="R17" s="75"/>
      <c r="S17" s="75"/>
      <c r="T17" s="75"/>
      <c r="U17" s="75"/>
    </row>
    <row r="18" spans="1:21" ht="10.5" customHeight="1" x14ac:dyDescent="0.25">
      <c r="A18" s="78" t="s">
        <v>166</v>
      </c>
      <c r="B18" s="72">
        <v>219.209</v>
      </c>
      <c r="C18" s="72">
        <v>229.10599999999999</v>
      </c>
      <c r="D18" s="72">
        <v>233.94842062796687</v>
      </c>
      <c r="E18" s="72">
        <v>240.78338514016448</v>
      </c>
      <c r="F18" s="72">
        <v>246.74851044902454</v>
      </c>
      <c r="G18" s="72">
        <v>251.2784588057487</v>
      </c>
      <c r="H18" s="72">
        <v>248.9180792329955</v>
      </c>
      <c r="I18" s="59"/>
      <c r="J18" s="58"/>
      <c r="K18" s="59"/>
      <c r="L18" s="59"/>
      <c r="M18" s="59"/>
      <c r="N18" s="58"/>
      <c r="O18" s="74"/>
      <c r="P18" s="74"/>
      <c r="Q18" s="75"/>
      <c r="R18" s="75"/>
      <c r="S18" s="75"/>
      <c r="T18" s="75"/>
      <c r="U18" s="75"/>
    </row>
    <row r="19" spans="1:21" ht="10.5" customHeight="1" x14ac:dyDescent="0.25">
      <c r="A19" s="78" t="s">
        <v>167</v>
      </c>
      <c r="B19" s="72">
        <v>38.274000000000001</v>
      </c>
      <c r="C19" s="72">
        <v>39.616999999999997</v>
      </c>
      <c r="D19" s="72">
        <v>39.723006264181514</v>
      </c>
      <c r="E19" s="72">
        <v>40.80428516130128</v>
      </c>
      <c r="F19" s="72">
        <v>41.902304823602272</v>
      </c>
      <c r="G19" s="72">
        <v>43.021623676998772</v>
      </c>
      <c r="H19" s="72">
        <v>44.162665330714063</v>
      </c>
      <c r="I19" s="59"/>
      <c r="J19" s="58"/>
      <c r="K19" s="58"/>
      <c r="L19" s="58"/>
      <c r="M19" s="59"/>
      <c r="N19" s="58"/>
      <c r="O19" s="74"/>
      <c r="P19" s="74"/>
      <c r="Q19" s="75"/>
      <c r="R19" s="75"/>
      <c r="S19" s="75"/>
      <c r="T19" s="75"/>
      <c r="U19" s="75"/>
    </row>
    <row r="20" spans="1:21" ht="10.5" customHeight="1" x14ac:dyDescent="0.25">
      <c r="A20" s="78" t="s">
        <v>168</v>
      </c>
      <c r="B20" s="72">
        <v>92.942999999999998</v>
      </c>
      <c r="C20" s="72">
        <v>93.594999999999999</v>
      </c>
      <c r="D20" s="72">
        <v>90.691414824753991</v>
      </c>
      <c r="E20" s="72">
        <v>91.260097817482205</v>
      </c>
      <c r="F20" s="72">
        <v>91.279188777786331</v>
      </c>
      <c r="G20" s="72">
        <v>92.541478523273312</v>
      </c>
      <c r="H20" s="72">
        <v>88.936565027392788</v>
      </c>
      <c r="I20" s="59"/>
      <c r="J20" s="58"/>
      <c r="K20" s="59"/>
      <c r="L20" s="59"/>
      <c r="M20" s="59"/>
      <c r="N20" s="58"/>
      <c r="O20" s="74"/>
      <c r="P20" s="74"/>
      <c r="Q20" s="75"/>
      <c r="R20" s="75"/>
      <c r="S20" s="75"/>
      <c r="T20" s="75"/>
      <c r="U20" s="75"/>
    </row>
    <row r="21" spans="1:21" ht="10.5" customHeight="1" x14ac:dyDescent="0.25">
      <c r="A21" s="78" t="s">
        <v>169</v>
      </c>
      <c r="B21" s="72">
        <v>31.07</v>
      </c>
      <c r="C21" s="72">
        <v>32.024999999999999</v>
      </c>
      <c r="D21" s="72">
        <v>34.533002507999996</v>
      </c>
      <c r="E21" s="72">
        <v>36.655584453232883</v>
      </c>
      <c r="F21" s="72">
        <v>37.847741736941792</v>
      </c>
      <c r="G21" s="72">
        <v>39.216615494864769</v>
      </c>
      <c r="H21" s="72">
        <v>40.448189997541668</v>
      </c>
      <c r="I21" s="59"/>
      <c r="J21" s="58"/>
      <c r="K21" s="59"/>
      <c r="L21" s="59"/>
      <c r="M21" s="59"/>
      <c r="N21" s="58"/>
      <c r="O21" s="74"/>
      <c r="P21" s="74"/>
      <c r="Q21" s="75"/>
      <c r="R21" s="75"/>
      <c r="S21" s="75"/>
      <c r="T21" s="75"/>
      <c r="U21" s="75"/>
    </row>
    <row r="22" spans="1:21" ht="10.5" customHeight="1" x14ac:dyDescent="0.25">
      <c r="A22" s="78" t="s">
        <v>170</v>
      </c>
      <c r="B22" s="72">
        <v>4.3419999999999996</v>
      </c>
      <c r="C22" s="72">
        <v>4.6020000000000003</v>
      </c>
      <c r="D22" s="72">
        <v>3.9107999999999996</v>
      </c>
      <c r="E22" s="72">
        <v>3.5123291783999995</v>
      </c>
      <c r="F22" s="72">
        <v>3.5990691147861988</v>
      </c>
      <c r="G22" s="72">
        <v>3.7263772736161611</v>
      </c>
      <c r="H22" s="72">
        <v>3.8407677750495148</v>
      </c>
      <c r="I22" s="59"/>
      <c r="J22" s="58"/>
      <c r="K22" s="59"/>
      <c r="L22" s="59"/>
      <c r="M22" s="59"/>
      <c r="N22" s="58"/>
      <c r="O22" s="74"/>
      <c r="P22" s="74"/>
      <c r="Q22" s="75"/>
      <c r="R22" s="75"/>
      <c r="S22" s="75"/>
      <c r="T22" s="75"/>
      <c r="U22" s="75"/>
    </row>
    <row r="23" spans="1:21" ht="10.5" customHeight="1" x14ac:dyDescent="0.25">
      <c r="A23" s="78" t="s">
        <v>171</v>
      </c>
      <c r="B23" s="72">
        <v>133.64500000000001</v>
      </c>
      <c r="C23" s="72">
        <v>137.75</v>
      </c>
      <c r="D23" s="72">
        <v>143.65122777988387</v>
      </c>
      <c r="E23" s="72">
        <v>149.35449344741164</v>
      </c>
      <c r="F23" s="72">
        <v>156.97432911771494</v>
      </c>
      <c r="G23" s="72">
        <v>165.59814031514262</v>
      </c>
      <c r="H23" s="72">
        <v>174.0200096294887</v>
      </c>
      <c r="I23" s="59"/>
      <c r="J23" s="58"/>
      <c r="K23" s="79"/>
      <c r="L23" s="59"/>
      <c r="M23" s="59"/>
      <c r="N23" s="58"/>
      <c r="O23" s="74"/>
      <c r="P23" s="74"/>
      <c r="Q23" s="75"/>
      <c r="R23" s="75"/>
      <c r="S23" s="75"/>
      <c r="T23" s="75"/>
      <c r="U23" s="75"/>
    </row>
    <row r="24" spans="1:21" ht="10.5" customHeight="1" x14ac:dyDescent="0.25">
      <c r="A24" s="78" t="s">
        <v>172</v>
      </c>
      <c r="B24" s="72">
        <v>41.655999999999999</v>
      </c>
      <c r="C24" s="72">
        <v>75.310510965826126</v>
      </c>
      <c r="D24" s="72">
        <v>60.855977848071944</v>
      </c>
      <c r="E24" s="72">
        <v>65.11246442163538</v>
      </c>
      <c r="F24" s="72">
        <v>50.912572708758752</v>
      </c>
      <c r="G24" s="72">
        <v>56.398364684877436</v>
      </c>
      <c r="H24" s="72">
        <v>61.487368611021353</v>
      </c>
      <c r="I24" s="59"/>
      <c r="J24" s="58"/>
      <c r="K24" s="79"/>
      <c r="L24" s="59"/>
      <c r="M24" s="59"/>
      <c r="N24" s="58"/>
      <c r="O24" s="74"/>
      <c r="P24" s="74"/>
      <c r="Q24" s="75"/>
      <c r="R24" s="75"/>
      <c r="S24" s="75"/>
      <c r="T24" s="75"/>
      <c r="U24" s="75"/>
    </row>
    <row r="25" spans="1:21" ht="10.5" customHeight="1" x14ac:dyDescent="0.25">
      <c r="A25" s="77" t="s">
        <v>173</v>
      </c>
      <c r="B25" s="68">
        <v>3.2290000000000001</v>
      </c>
      <c r="C25" s="68">
        <v>17.942</v>
      </c>
      <c r="D25" s="68">
        <v>9.28224815985158</v>
      </c>
      <c r="E25" s="68">
        <v>8.2978332590196811</v>
      </c>
      <c r="F25" s="68">
        <v>10.438977706135324</v>
      </c>
      <c r="G25" s="68">
        <v>11.967326998149714</v>
      </c>
      <c r="H25" s="68">
        <v>13.250542516205606</v>
      </c>
      <c r="I25" s="59"/>
      <c r="J25" s="58"/>
      <c r="K25" s="59"/>
      <c r="L25" s="59"/>
      <c r="M25" s="59"/>
      <c r="N25" s="58"/>
      <c r="O25" s="74"/>
      <c r="P25" s="74"/>
      <c r="Q25" s="75"/>
      <c r="R25" s="75"/>
      <c r="S25" s="75"/>
      <c r="T25" s="75"/>
      <c r="U25" s="75"/>
    </row>
    <row r="26" spans="1:21" ht="10.5" customHeight="1" x14ac:dyDescent="0.25">
      <c r="A26" s="78" t="s">
        <v>174</v>
      </c>
      <c r="B26" s="72">
        <v>41.503</v>
      </c>
      <c r="C26" s="72">
        <v>57.558999999999997</v>
      </c>
      <c r="D26" s="72">
        <v>49.005254424033097</v>
      </c>
      <c r="E26" s="72">
        <v>49.102118420320963</v>
      </c>
      <c r="F26" s="72">
        <v>52.341282529737597</v>
      </c>
      <c r="G26" s="72">
        <v>54.988950675148487</v>
      </c>
      <c r="H26" s="72">
        <v>57.413207846919668</v>
      </c>
      <c r="I26" s="59"/>
      <c r="J26" s="58"/>
      <c r="K26" s="69"/>
      <c r="L26" s="69"/>
      <c r="M26" s="69"/>
      <c r="N26" s="58"/>
      <c r="O26" s="70"/>
      <c r="P26" s="58"/>
      <c r="Q26" s="75"/>
      <c r="R26" s="75"/>
      <c r="S26" s="75"/>
      <c r="T26" s="75"/>
      <c r="U26" s="75"/>
    </row>
    <row r="27" spans="1:21" ht="10.5" customHeight="1" x14ac:dyDescent="0.25">
      <c r="A27" s="78" t="s">
        <v>175</v>
      </c>
      <c r="B27" s="72">
        <v>-38.274000000000001</v>
      </c>
      <c r="C27" s="72">
        <v>-39.616999999999997</v>
      </c>
      <c r="D27" s="72">
        <v>-39.723006264181514</v>
      </c>
      <c r="E27" s="72">
        <v>-40.80428516130128</v>
      </c>
      <c r="F27" s="72">
        <v>-41.902304823602272</v>
      </c>
      <c r="G27" s="72">
        <v>-43.021623676998772</v>
      </c>
      <c r="H27" s="72">
        <v>-44.162665330714063</v>
      </c>
      <c r="I27" s="59"/>
      <c r="J27" s="58"/>
      <c r="K27" s="69"/>
      <c r="L27" s="69"/>
      <c r="M27" s="69"/>
      <c r="N27" s="58"/>
      <c r="O27" s="70"/>
      <c r="P27" s="58"/>
      <c r="Q27" s="75"/>
      <c r="R27" s="75"/>
      <c r="S27" s="75"/>
      <c r="T27" s="75"/>
      <c r="U27" s="75"/>
    </row>
    <row r="28" spans="1:21" ht="15" customHeight="1" x14ac:dyDescent="0.25">
      <c r="A28" s="80" t="s">
        <v>176</v>
      </c>
      <c r="B28" s="81">
        <f>+B29-B35</f>
        <v>-32.040000000000006</v>
      </c>
      <c r="C28" s="81">
        <v>-2.9965109658261064</v>
      </c>
      <c r="D28" s="81">
        <v>-1.9260246783953625</v>
      </c>
      <c r="E28" s="81">
        <v>-5.6207629268963357</v>
      </c>
      <c r="F28" s="81">
        <v>24.737549112989335</v>
      </c>
      <c r="G28" s="81">
        <v>14.028250525728916</v>
      </c>
      <c r="H28" s="81">
        <v>38.779801531058268</v>
      </c>
      <c r="I28" s="59"/>
      <c r="J28" s="58"/>
      <c r="K28" s="59"/>
      <c r="L28" s="59"/>
      <c r="M28" s="59"/>
      <c r="N28" s="58"/>
      <c r="O28" s="74"/>
      <c r="P28" s="74"/>
      <c r="Q28" s="75"/>
      <c r="R28" s="75"/>
      <c r="S28" s="75"/>
      <c r="T28" s="75"/>
      <c r="U28" s="75"/>
    </row>
    <row r="29" spans="1:21" ht="10.5" customHeight="1" x14ac:dyDescent="0.25">
      <c r="A29" s="67" t="s">
        <v>177</v>
      </c>
      <c r="B29" s="68">
        <f>+B30+B31+B32+B33+B34</f>
        <v>-38.379000000000005</v>
      </c>
      <c r="C29" s="68">
        <f>+C30+C31+C32+C33+C34</f>
        <v>-12.6</v>
      </c>
      <c r="D29" s="68">
        <f t="shared" ref="D29:H29" si="0">+D30+D31+D32+D33+D34</f>
        <v>-5</v>
      </c>
      <c r="E29" s="68">
        <f t="shared" si="0"/>
        <v>-8.4</v>
      </c>
      <c r="F29" s="68">
        <f t="shared" si="0"/>
        <v>21</v>
      </c>
      <c r="G29" s="68">
        <f t="shared" si="0"/>
        <v>14.2</v>
      </c>
      <c r="H29" s="68">
        <f t="shared" si="0"/>
        <v>34</v>
      </c>
      <c r="I29" s="59"/>
      <c r="J29" s="59"/>
      <c r="K29" s="59"/>
      <c r="L29" s="59"/>
      <c r="M29" s="59"/>
      <c r="N29" s="58"/>
      <c r="O29" s="74"/>
      <c r="P29" s="74"/>
      <c r="Q29" s="75"/>
      <c r="R29" s="75"/>
      <c r="S29" s="75"/>
      <c r="T29" s="75"/>
      <c r="U29" s="75"/>
    </row>
    <row r="30" spans="1:21" ht="10.5" customHeight="1" x14ac:dyDescent="0.25">
      <c r="A30" s="78" t="s">
        <v>178</v>
      </c>
      <c r="B30" s="72">
        <v>-53</v>
      </c>
      <c r="C30" s="72">
        <v>-25</v>
      </c>
      <c r="D30" s="72">
        <v>-20</v>
      </c>
      <c r="E30" s="72">
        <v>-5</v>
      </c>
      <c r="F30" s="72">
        <v>26</v>
      </c>
      <c r="G30" s="72">
        <v>26.2</v>
      </c>
      <c r="H30" s="72">
        <v>46</v>
      </c>
      <c r="I30" s="59"/>
      <c r="J30" s="59"/>
      <c r="K30" s="59"/>
      <c r="L30" s="59"/>
      <c r="M30" s="59"/>
      <c r="N30" s="58"/>
      <c r="O30" s="74"/>
      <c r="P30" s="74"/>
      <c r="Q30" s="75"/>
      <c r="R30" s="75"/>
      <c r="S30" s="75"/>
      <c r="T30" s="75"/>
      <c r="U30" s="75"/>
    </row>
    <row r="31" spans="1:21" ht="10.5" customHeight="1" x14ac:dyDescent="0.25">
      <c r="A31" s="78" t="s">
        <v>179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59"/>
      <c r="J31" s="59"/>
      <c r="K31" s="58"/>
      <c r="L31" s="59"/>
      <c r="M31" s="59"/>
      <c r="N31" s="58"/>
      <c r="O31" s="74"/>
      <c r="P31" s="74"/>
      <c r="Q31" s="75"/>
      <c r="R31" s="75"/>
      <c r="S31" s="75"/>
      <c r="T31" s="75"/>
      <c r="U31" s="75"/>
    </row>
    <row r="32" spans="1:21" ht="10.5" customHeight="1" x14ac:dyDescent="0.25">
      <c r="A32" s="78" t="s">
        <v>180</v>
      </c>
      <c r="B32" s="72">
        <v>5.625</v>
      </c>
      <c r="C32" s="72">
        <v>10</v>
      </c>
      <c r="D32" s="72">
        <v>15</v>
      </c>
      <c r="E32" s="72">
        <v>-3.4</v>
      </c>
      <c r="F32" s="72">
        <v>-5</v>
      </c>
      <c r="G32" s="72">
        <v>-12</v>
      </c>
      <c r="H32" s="72">
        <v>-12</v>
      </c>
      <c r="I32" s="58"/>
      <c r="J32" s="59"/>
      <c r="K32" s="59"/>
      <c r="L32" s="59"/>
      <c r="M32" s="59"/>
      <c r="N32" s="58"/>
      <c r="O32" s="74"/>
      <c r="P32" s="74"/>
      <c r="Q32" s="75"/>
      <c r="R32" s="75"/>
      <c r="S32" s="75"/>
      <c r="T32" s="75"/>
      <c r="U32" s="75"/>
    </row>
    <row r="33" spans="1:21" ht="10.5" customHeight="1" x14ac:dyDescent="0.25">
      <c r="A33" s="78" t="s">
        <v>181</v>
      </c>
      <c r="B33" s="72">
        <v>39.698</v>
      </c>
      <c r="C33" s="72">
        <v>18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59"/>
      <c r="J33" s="59"/>
      <c r="K33" s="59"/>
      <c r="L33" s="59"/>
      <c r="M33" s="59"/>
      <c r="N33" s="58"/>
      <c r="O33" s="74"/>
      <c r="P33" s="74"/>
      <c r="Q33" s="75"/>
      <c r="R33" s="75"/>
      <c r="S33" s="75"/>
      <c r="T33" s="75"/>
      <c r="U33" s="75"/>
    </row>
    <row r="34" spans="1:21" ht="10.5" customHeight="1" x14ac:dyDescent="0.25">
      <c r="A34" s="78" t="s">
        <v>182</v>
      </c>
      <c r="B34" s="72">
        <v>-30.702000000000002</v>
      </c>
      <c r="C34" s="72">
        <v>-15.6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59"/>
      <c r="J34" s="59"/>
      <c r="K34" s="59"/>
      <c r="L34" s="59"/>
      <c r="M34" s="59"/>
      <c r="N34" s="58"/>
      <c r="O34" s="74"/>
      <c r="P34" s="74"/>
      <c r="Q34" s="75"/>
      <c r="R34" s="75"/>
      <c r="S34" s="75"/>
      <c r="T34" s="75"/>
      <c r="U34" s="75"/>
    </row>
    <row r="35" spans="1:21" ht="10.5" customHeight="1" x14ac:dyDescent="0.25">
      <c r="A35" s="67" t="s">
        <v>183</v>
      </c>
      <c r="B35" s="68">
        <f>+B36+B37+B40+B41</f>
        <v>-6.3389999999999986</v>
      </c>
      <c r="C35" s="68">
        <f>+C36+C37+C40+C41</f>
        <v>-9.6</v>
      </c>
      <c r="D35" s="68">
        <f t="shared" ref="D35:H35" si="1">+D36+D37+D40+D41</f>
        <v>-3.1000000000000005</v>
      </c>
      <c r="E35" s="68">
        <f t="shared" si="1"/>
        <v>-2.8</v>
      </c>
      <c r="F35" s="68">
        <f t="shared" si="1"/>
        <v>-3.7</v>
      </c>
      <c r="G35" s="68">
        <f t="shared" si="1"/>
        <v>0.20000000000000018</v>
      </c>
      <c r="H35" s="68">
        <f t="shared" si="1"/>
        <v>-4.8</v>
      </c>
      <c r="I35" s="59"/>
      <c r="J35" s="59"/>
      <c r="K35" s="59"/>
      <c r="L35" s="59"/>
      <c r="M35" s="59"/>
      <c r="N35" s="58"/>
      <c r="O35" s="74"/>
      <c r="P35" s="74"/>
      <c r="Q35" s="75"/>
      <c r="R35" s="75"/>
      <c r="S35" s="75"/>
      <c r="T35" s="75"/>
      <c r="U35" s="75"/>
    </row>
    <row r="36" spans="1:21" ht="10.5" customHeight="1" x14ac:dyDescent="0.25">
      <c r="A36" s="78" t="s">
        <v>184</v>
      </c>
      <c r="B36" s="68">
        <v>-3.9009999999999998</v>
      </c>
      <c r="C36" s="68">
        <v>-5.7</v>
      </c>
      <c r="D36" s="68">
        <v>6</v>
      </c>
      <c r="E36" s="68">
        <v>6</v>
      </c>
      <c r="F36" s="68">
        <v>6</v>
      </c>
      <c r="G36" s="68">
        <v>6</v>
      </c>
      <c r="H36" s="68">
        <v>6</v>
      </c>
      <c r="I36" s="59"/>
      <c r="J36" s="59"/>
      <c r="K36" s="59"/>
      <c r="L36" s="59"/>
      <c r="M36" s="59"/>
      <c r="N36" s="58"/>
      <c r="O36" s="74"/>
      <c r="P36" s="74"/>
      <c r="Q36" s="75"/>
      <c r="R36" s="75"/>
      <c r="S36" s="75"/>
      <c r="T36" s="75"/>
      <c r="U36" s="75"/>
    </row>
    <row r="37" spans="1:21" ht="10.5" customHeight="1" x14ac:dyDescent="0.25">
      <c r="A37" s="78" t="s">
        <v>185</v>
      </c>
      <c r="B37" s="72">
        <v>-18.254999999999999</v>
      </c>
      <c r="C37" s="72">
        <f>+C38+C39</f>
        <v>-18</v>
      </c>
      <c r="D37" s="72">
        <f t="shared" ref="D37:H37" si="2">+D38+D39</f>
        <v>-13.3</v>
      </c>
      <c r="E37" s="72">
        <f t="shared" si="2"/>
        <v>-13</v>
      </c>
      <c r="F37" s="72">
        <f t="shared" si="2"/>
        <v>-13.9</v>
      </c>
      <c r="G37" s="72">
        <f t="shared" si="2"/>
        <v>-10</v>
      </c>
      <c r="H37" s="72">
        <f t="shared" si="2"/>
        <v>-15</v>
      </c>
      <c r="I37" s="59"/>
      <c r="J37" s="59"/>
      <c r="K37" s="59"/>
      <c r="L37" s="59"/>
      <c r="M37" s="59"/>
      <c r="N37" s="58"/>
      <c r="O37" s="74"/>
      <c r="P37" s="74"/>
      <c r="Q37" s="75"/>
      <c r="R37" s="75"/>
      <c r="S37" s="75"/>
      <c r="T37" s="75"/>
      <c r="U37" s="75"/>
    </row>
    <row r="38" spans="1:21" ht="10.5" customHeight="1" x14ac:dyDescent="0.25">
      <c r="A38" s="71" t="s">
        <v>186</v>
      </c>
      <c r="B38" s="72">
        <v>-4.8</v>
      </c>
      <c r="C38" s="72">
        <v>-6</v>
      </c>
      <c r="D38" s="72">
        <v>-1.3</v>
      </c>
      <c r="E38" s="72">
        <v>-1</v>
      </c>
      <c r="F38" s="72">
        <v>1.1000000000000001</v>
      </c>
      <c r="G38" s="72">
        <v>5</v>
      </c>
      <c r="H38" s="72">
        <v>0</v>
      </c>
      <c r="I38" s="59"/>
      <c r="J38" s="59"/>
      <c r="K38" s="59"/>
      <c r="L38" s="59"/>
      <c r="M38" s="59"/>
      <c r="N38" s="58"/>
      <c r="O38" s="74"/>
      <c r="P38" s="74"/>
      <c r="Q38" s="75"/>
      <c r="R38" s="75"/>
      <c r="S38" s="75"/>
      <c r="T38" s="75"/>
      <c r="U38" s="75"/>
    </row>
    <row r="39" spans="1:21" ht="10.5" customHeight="1" x14ac:dyDescent="0.25">
      <c r="A39" s="71" t="s">
        <v>187</v>
      </c>
      <c r="B39" s="72">
        <v>-13.455</v>
      </c>
      <c r="C39" s="72">
        <v>-12</v>
      </c>
      <c r="D39" s="72">
        <v>-12</v>
      </c>
      <c r="E39" s="72">
        <v>-12</v>
      </c>
      <c r="F39" s="72">
        <v>-15</v>
      </c>
      <c r="G39" s="72">
        <v>-15</v>
      </c>
      <c r="H39" s="72">
        <v>-15</v>
      </c>
      <c r="I39" s="59"/>
      <c r="J39" s="59"/>
      <c r="K39" s="59"/>
      <c r="L39" s="59"/>
      <c r="M39" s="59"/>
      <c r="N39" s="58"/>
      <c r="O39" s="74"/>
      <c r="P39" s="74"/>
      <c r="Q39" s="75"/>
      <c r="R39" s="75"/>
      <c r="S39" s="75"/>
      <c r="T39" s="75"/>
      <c r="U39" s="75"/>
    </row>
    <row r="40" spans="1:21" ht="10.5" customHeight="1" x14ac:dyDescent="0.25">
      <c r="A40" s="78" t="s">
        <v>188</v>
      </c>
      <c r="B40" s="72">
        <v>4.3890000000000002</v>
      </c>
      <c r="C40" s="72">
        <v>4.2</v>
      </c>
      <c r="D40" s="72">
        <v>4.2</v>
      </c>
      <c r="E40" s="72">
        <v>4.2</v>
      </c>
      <c r="F40" s="72">
        <v>4.2</v>
      </c>
      <c r="G40" s="72">
        <v>4.2</v>
      </c>
      <c r="H40" s="72">
        <v>4.2</v>
      </c>
      <c r="I40" s="59"/>
      <c r="J40" s="59"/>
      <c r="K40" s="59"/>
      <c r="L40" s="59"/>
      <c r="M40" s="59"/>
      <c r="N40" s="58"/>
      <c r="O40" s="74"/>
      <c r="P40" s="74"/>
      <c r="Q40" s="75"/>
      <c r="R40" s="75"/>
      <c r="S40" s="75"/>
      <c r="T40" s="75"/>
      <c r="U40" s="75"/>
    </row>
    <row r="41" spans="1:21" ht="10.5" customHeight="1" x14ac:dyDescent="0.25">
      <c r="A41" s="82" t="s">
        <v>189</v>
      </c>
      <c r="B41" s="83">
        <v>11.428000000000001</v>
      </c>
      <c r="C41" s="83">
        <v>9.9</v>
      </c>
      <c r="D41" s="83">
        <v>0</v>
      </c>
      <c r="E41" s="83">
        <v>0</v>
      </c>
      <c r="F41" s="83">
        <v>0</v>
      </c>
      <c r="G41" s="83">
        <v>0</v>
      </c>
      <c r="H41" s="83">
        <v>0</v>
      </c>
      <c r="I41" s="59"/>
      <c r="J41" s="59"/>
      <c r="K41" s="59"/>
      <c r="L41" s="59"/>
      <c r="M41" s="59"/>
      <c r="N41" s="58"/>
      <c r="O41" s="74"/>
      <c r="P41" s="74"/>
      <c r="Q41" s="75"/>
      <c r="R41" s="75"/>
      <c r="S41" s="75"/>
      <c r="T41" s="75"/>
      <c r="U41" s="75"/>
    </row>
    <row r="42" spans="1:21" ht="12" customHeight="1" x14ac:dyDescent="0.25">
      <c r="A42" s="84" t="s">
        <v>190</v>
      </c>
      <c r="B42" s="85">
        <f>+B4-B16</f>
        <v>-28.822999999999979</v>
      </c>
      <c r="C42" s="85">
        <f>+C4-C16</f>
        <v>14.945489034173875</v>
      </c>
      <c r="D42" s="85">
        <f t="shared" ref="D42:H42" si="3">+D4-D16</f>
        <v>7.3562234814562544</v>
      </c>
      <c r="E42" s="85">
        <f t="shared" si="3"/>
        <v>2.6770703321233214</v>
      </c>
      <c r="F42" s="85">
        <f t="shared" si="3"/>
        <v>35.176526819124661</v>
      </c>
      <c r="G42" s="85">
        <f t="shared" si="3"/>
        <v>25.995577523878637</v>
      </c>
      <c r="H42" s="85">
        <f t="shared" si="3"/>
        <v>52.030344047263952</v>
      </c>
      <c r="I42" s="59"/>
      <c r="J42" s="59"/>
      <c r="K42" s="59"/>
      <c r="L42" s="59"/>
      <c r="M42" s="59"/>
      <c r="N42" s="58"/>
      <c r="O42" s="74"/>
      <c r="P42" s="74"/>
      <c r="Q42" s="75"/>
      <c r="R42" s="75"/>
      <c r="S42" s="75"/>
      <c r="T42" s="75"/>
      <c r="U42" s="75"/>
    </row>
    <row r="43" spans="1:21" x14ac:dyDescent="0.25">
      <c r="A43" s="29"/>
      <c r="B43" s="29"/>
      <c r="C43" s="74"/>
      <c r="D43" s="74"/>
      <c r="E43" s="74"/>
      <c r="F43" s="74"/>
      <c r="G43" s="74"/>
      <c r="H43" s="74"/>
      <c r="I43" s="29"/>
      <c r="J43" s="29"/>
      <c r="K43" s="29"/>
      <c r="L43" s="29"/>
      <c r="M43" s="29"/>
      <c r="N43" s="74"/>
      <c r="O43" s="74"/>
      <c r="P43" s="74"/>
      <c r="Q43" s="75"/>
      <c r="R43" s="75"/>
      <c r="S43" s="75"/>
      <c r="T43" s="75"/>
      <c r="U43" s="75"/>
    </row>
    <row r="44" spans="1:2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74"/>
      <c r="O44" s="74"/>
      <c r="P44" s="74"/>
      <c r="Q44" s="7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10" zoomScaleNormal="100" workbookViewId="0">
      <selection activeCell="P41" sqref="P41"/>
    </sheetView>
  </sheetViews>
  <sheetFormatPr defaultRowHeight="15" x14ac:dyDescent="0.25"/>
  <cols>
    <col min="1" max="1" width="47.42578125" style="1" customWidth="1"/>
    <col min="2" max="3" width="6.85546875" style="1" customWidth="1"/>
    <col min="4" max="4" width="1.140625" style="1" customWidth="1"/>
    <col min="5" max="6" width="6.85546875" style="1" customWidth="1"/>
    <col min="7" max="7" width="2.42578125" style="1" hidden="1" customWidth="1"/>
    <col min="8" max="8" width="0" style="10" hidden="1" customWidth="1"/>
    <col min="9" max="9" width="0" style="1" hidden="1" customWidth="1"/>
    <col min="10" max="10" width="1.140625" style="1" hidden="1" customWidth="1"/>
    <col min="11" max="11" width="35" style="1" hidden="1" customWidth="1"/>
    <col min="12" max="16384" width="9.140625" style="1"/>
  </cols>
  <sheetData>
    <row r="1" spans="1:12" x14ac:dyDescent="0.25">
      <c r="A1" s="35" t="s">
        <v>86</v>
      </c>
      <c r="B1" s="31"/>
      <c r="C1" s="31"/>
      <c r="D1" s="31"/>
      <c r="E1" s="31"/>
      <c r="F1" s="31"/>
      <c r="G1" s="31"/>
      <c r="H1" s="32"/>
      <c r="I1" s="31"/>
      <c r="J1" s="31"/>
      <c r="K1" s="31"/>
      <c r="L1" s="31"/>
    </row>
    <row r="2" spans="1:12" ht="18.75" x14ac:dyDescent="0.3">
      <c r="A2" s="36" t="s">
        <v>104</v>
      </c>
      <c r="B2" s="31"/>
      <c r="C2" s="31"/>
      <c r="D2" s="31"/>
      <c r="E2" s="31"/>
      <c r="F2" s="31"/>
      <c r="G2" s="31"/>
      <c r="H2" s="32"/>
      <c r="I2" s="31"/>
      <c r="J2" s="31"/>
      <c r="K2" s="31"/>
      <c r="L2" s="31"/>
    </row>
    <row r="3" spans="1:12" ht="6.75" customHeight="1" x14ac:dyDescent="0.25">
      <c r="A3" s="31"/>
      <c r="B3" s="31"/>
      <c r="C3" s="31"/>
      <c r="D3" s="31"/>
      <c r="E3" s="31"/>
      <c r="F3" s="31"/>
      <c r="G3" s="31"/>
      <c r="H3" s="32"/>
      <c r="I3" s="31"/>
      <c r="J3" s="31"/>
      <c r="K3" s="31"/>
      <c r="L3" s="31"/>
    </row>
    <row r="4" spans="1:12" ht="12" customHeight="1" x14ac:dyDescent="0.25">
      <c r="A4" s="31"/>
      <c r="B4" s="55" t="s">
        <v>89</v>
      </c>
      <c r="C4" s="56"/>
      <c r="D4" s="21"/>
      <c r="E4" s="55" t="s">
        <v>90</v>
      </c>
      <c r="F4" s="56"/>
      <c r="L4" s="31"/>
    </row>
    <row r="5" spans="1:12" x14ac:dyDescent="0.25">
      <c r="A5" s="37" t="s">
        <v>31</v>
      </c>
      <c r="B5" s="22" t="s">
        <v>87</v>
      </c>
      <c r="C5" s="23" t="s">
        <v>88</v>
      </c>
      <c r="D5" s="24"/>
      <c r="E5" s="22" t="s">
        <v>91</v>
      </c>
      <c r="F5" s="23" t="s">
        <v>92</v>
      </c>
      <c r="H5" s="11" t="s">
        <v>83</v>
      </c>
      <c r="I5" s="11" t="s">
        <v>84</v>
      </c>
      <c r="K5" s="5" t="s">
        <v>36</v>
      </c>
      <c r="L5" s="31"/>
    </row>
    <row r="6" spans="1:12" x14ac:dyDescent="0.25">
      <c r="A6" s="6" t="s">
        <v>94</v>
      </c>
      <c r="B6" s="3">
        <f>SUM(B7:B11)</f>
        <v>373922</v>
      </c>
      <c r="C6" s="3">
        <f>SUM(C7:C11)</f>
        <v>387882</v>
      </c>
      <c r="D6" s="6"/>
      <c r="E6" s="3">
        <f>SUM(E7:E11)</f>
        <v>417423</v>
      </c>
      <c r="F6" s="3">
        <f>SUM(F7:F11)</f>
        <v>445032</v>
      </c>
      <c r="H6" s="12" t="s">
        <v>85</v>
      </c>
      <c r="I6" s="12" t="s">
        <v>85</v>
      </c>
      <c r="K6" s="6" t="s">
        <v>37</v>
      </c>
      <c r="L6" s="31"/>
    </row>
    <row r="7" spans="1:12" ht="11.25" customHeight="1" x14ac:dyDescent="0.25">
      <c r="A7" s="29" t="s">
        <v>0</v>
      </c>
      <c r="B7" s="30">
        <v>351434</v>
      </c>
      <c r="C7" s="30">
        <v>366356</v>
      </c>
      <c r="D7" s="29"/>
      <c r="E7" s="30">
        <v>394705</v>
      </c>
      <c r="F7" s="30">
        <v>421066</v>
      </c>
      <c r="G7" s="31"/>
      <c r="H7" s="32" t="s">
        <v>85</v>
      </c>
      <c r="I7" s="32" t="s">
        <v>85</v>
      </c>
      <c r="J7" s="31"/>
      <c r="K7" s="29" t="s">
        <v>38</v>
      </c>
      <c r="L7" s="31"/>
    </row>
    <row r="8" spans="1:12" ht="11.25" customHeight="1" x14ac:dyDescent="0.25">
      <c r="A8" s="29" t="s">
        <v>1</v>
      </c>
      <c r="B8" s="30">
        <v>8680</v>
      </c>
      <c r="C8" s="30">
        <v>8496</v>
      </c>
      <c r="D8" s="29"/>
      <c r="E8" s="30">
        <v>8687</v>
      </c>
      <c r="F8" s="30">
        <v>8788</v>
      </c>
      <c r="G8" s="31"/>
      <c r="H8" s="32" t="s">
        <v>85</v>
      </c>
      <c r="I8" s="32" t="s">
        <v>85</v>
      </c>
      <c r="J8" s="31"/>
      <c r="K8" s="29" t="s">
        <v>39</v>
      </c>
      <c r="L8" s="31"/>
    </row>
    <row r="9" spans="1:12" ht="11.25" customHeight="1" x14ac:dyDescent="0.25">
      <c r="A9" s="29" t="s">
        <v>2</v>
      </c>
      <c r="B9" s="30">
        <v>3730</v>
      </c>
      <c r="C9" s="30">
        <v>4060</v>
      </c>
      <c r="D9" s="29"/>
      <c r="E9" s="30">
        <v>4364</v>
      </c>
      <c r="F9" s="30">
        <v>4680</v>
      </c>
      <c r="G9" s="31"/>
      <c r="H9" s="32" t="s">
        <v>85</v>
      </c>
      <c r="I9" s="32" t="s">
        <v>85</v>
      </c>
      <c r="J9" s="31"/>
      <c r="K9" s="29" t="s">
        <v>40</v>
      </c>
      <c r="L9" s="31"/>
    </row>
    <row r="10" spans="1:12" ht="11.25" customHeight="1" x14ac:dyDescent="0.25">
      <c r="A10" s="29" t="s">
        <v>3</v>
      </c>
      <c r="B10" s="30">
        <v>3792</v>
      </c>
      <c r="C10" s="30">
        <v>2448</v>
      </c>
      <c r="D10" s="29"/>
      <c r="E10" s="30">
        <v>2657</v>
      </c>
      <c r="F10" s="30">
        <v>3352</v>
      </c>
      <c r="G10" s="31"/>
      <c r="H10" s="32" t="s">
        <v>85</v>
      </c>
      <c r="I10" s="32" t="s">
        <v>85</v>
      </c>
      <c r="J10" s="31"/>
      <c r="K10" s="29" t="s">
        <v>41</v>
      </c>
      <c r="L10" s="31"/>
    </row>
    <row r="11" spans="1:12" ht="11.25" customHeight="1" x14ac:dyDescent="0.25">
      <c r="A11" s="29" t="s">
        <v>4</v>
      </c>
      <c r="B11" s="30">
        <v>6286</v>
      </c>
      <c r="C11" s="30">
        <v>6522</v>
      </c>
      <c r="D11" s="29"/>
      <c r="E11" s="30">
        <v>7010</v>
      </c>
      <c r="F11" s="30">
        <v>7146</v>
      </c>
      <c r="G11" s="31"/>
      <c r="H11" s="32" t="s">
        <v>85</v>
      </c>
      <c r="I11" s="32" t="s">
        <v>85</v>
      </c>
      <c r="J11" s="31"/>
      <c r="K11" s="29" t="s">
        <v>42</v>
      </c>
      <c r="L11" s="31"/>
    </row>
    <row r="12" spans="1:12" ht="15" customHeight="1" x14ac:dyDescent="0.25">
      <c r="A12" s="7" t="s">
        <v>95</v>
      </c>
      <c r="B12" s="4">
        <f>+B13+B19+B20+B21+B25</f>
        <v>412059</v>
      </c>
      <c r="C12" s="4">
        <f>+C13+C19+C20+C21+C25</f>
        <v>417758</v>
      </c>
      <c r="D12" s="7"/>
      <c r="E12" s="4">
        <f>+E13+E19+E20+E21+E25</f>
        <v>436018</v>
      </c>
      <c r="F12" s="4">
        <f>+F13+F19+F20+F21+F25</f>
        <v>457112</v>
      </c>
      <c r="H12" s="13" t="s">
        <v>85</v>
      </c>
      <c r="I12" s="13" t="s">
        <v>85</v>
      </c>
      <c r="K12" s="7" t="s">
        <v>43</v>
      </c>
    </row>
    <row r="13" spans="1:12" ht="11.25" customHeight="1" x14ac:dyDescent="0.25">
      <c r="A13" s="29" t="s">
        <v>93</v>
      </c>
      <c r="B13" s="30">
        <f>SUM(B14:B18)</f>
        <v>111706</v>
      </c>
      <c r="C13" s="30">
        <f>SUM(C14:C18)</f>
        <v>115214</v>
      </c>
      <c r="D13" s="29"/>
      <c r="E13" s="30">
        <f>SUM(E14:E18)</f>
        <v>118966</v>
      </c>
      <c r="F13" s="30">
        <f>SUM(F14:F18)</f>
        <v>121556</v>
      </c>
      <c r="G13" s="31"/>
      <c r="H13" s="32" t="s">
        <v>85</v>
      </c>
      <c r="I13" s="32" t="s">
        <v>85</v>
      </c>
      <c r="J13" s="31"/>
      <c r="K13" s="29" t="s">
        <v>44</v>
      </c>
      <c r="L13" s="31"/>
    </row>
    <row r="14" spans="1:12" ht="11.25" customHeight="1" x14ac:dyDescent="0.25">
      <c r="A14" s="29" t="s">
        <v>32</v>
      </c>
      <c r="B14" s="30">
        <v>19815</v>
      </c>
      <c r="C14" s="30">
        <v>19618</v>
      </c>
      <c r="D14" s="29"/>
      <c r="E14" s="30">
        <v>19730</v>
      </c>
      <c r="F14" s="30">
        <v>20384</v>
      </c>
      <c r="G14" s="31"/>
      <c r="H14" s="32" t="s">
        <v>85</v>
      </c>
      <c r="I14" s="32" t="s">
        <v>85</v>
      </c>
      <c r="J14" s="31"/>
      <c r="K14" s="29" t="s">
        <v>45</v>
      </c>
      <c r="L14" s="31"/>
    </row>
    <row r="15" spans="1:12" ht="11.25" customHeight="1" x14ac:dyDescent="0.25">
      <c r="A15" s="29" t="s">
        <v>33</v>
      </c>
      <c r="B15" s="30">
        <v>5304</v>
      </c>
      <c r="C15" s="30">
        <v>4117</v>
      </c>
      <c r="D15" s="29"/>
      <c r="E15" s="30">
        <v>4209</v>
      </c>
      <c r="F15" s="30">
        <v>4180</v>
      </c>
      <c r="G15" s="31"/>
      <c r="H15" s="32" t="s">
        <v>85</v>
      </c>
      <c r="I15" s="32" t="s">
        <v>85</v>
      </c>
      <c r="J15" s="31"/>
      <c r="K15" s="29" t="s">
        <v>46</v>
      </c>
      <c r="L15" s="31"/>
    </row>
    <row r="16" spans="1:12" ht="11.25" customHeight="1" x14ac:dyDescent="0.25">
      <c r="A16" s="29" t="s">
        <v>34</v>
      </c>
      <c r="B16" s="30">
        <v>6426</v>
      </c>
      <c r="C16" s="30">
        <v>6528</v>
      </c>
      <c r="D16" s="29"/>
      <c r="E16" s="30">
        <v>6687</v>
      </c>
      <c r="F16" s="30">
        <v>6884</v>
      </c>
      <c r="G16" s="31"/>
      <c r="H16" s="32" t="s">
        <v>85</v>
      </c>
      <c r="I16" s="32" t="s">
        <v>85</v>
      </c>
      <c r="J16" s="31"/>
      <c r="K16" s="29" t="s">
        <v>47</v>
      </c>
      <c r="L16" s="31"/>
    </row>
    <row r="17" spans="1:12" ht="11.25" customHeight="1" x14ac:dyDescent="0.25">
      <c r="A17" s="29" t="s">
        <v>96</v>
      </c>
      <c r="B17" s="30">
        <v>74514</v>
      </c>
      <c r="C17" s="30">
        <v>79091</v>
      </c>
      <c r="D17" s="29"/>
      <c r="E17" s="30">
        <v>82272</v>
      </c>
      <c r="F17" s="30">
        <v>83968</v>
      </c>
      <c r="G17" s="31"/>
      <c r="H17" s="32" t="s">
        <v>85</v>
      </c>
      <c r="I17" s="32" t="s">
        <v>85</v>
      </c>
      <c r="J17" s="31"/>
      <c r="K17" s="29" t="s">
        <v>48</v>
      </c>
      <c r="L17" s="31"/>
    </row>
    <row r="18" spans="1:12" ht="11.25" customHeight="1" x14ac:dyDescent="0.25">
      <c r="A18" s="39" t="s">
        <v>50</v>
      </c>
      <c r="B18" s="40">
        <v>5647</v>
      </c>
      <c r="C18" s="40">
        <v>5860</v>
      </c>
      <c r="D18" s="29"/>
      <c r="E18" s="40">
        <v>6068</v>
      </c>
      <c r="F18" s="40">
        <v>6140</v>
      </c>
      <c r="G18" s="31"/>
      <c r="H18" s="41" t="s">
        <v>85</v>
      </c>
      <c r="I18" s="41" t="s">
        <v>85</v>
      </c>
      <c r="J18" s="31"/>
      <c r="K18" s="39" t="s">
        <v>49</v>
      </c>
      <c r="L18" s="31"/>
    </row>
    <row r="19" spans="1:12" ht="11.25" customHeight="1" x14ac:dyDescent="0.25">
      <c r="A19" s="39" t="s">
        <v>5</v>
      </c>
      <c r="B19" s="40">
        <v>8197</v>
      </c>
      <c r="C19" s="40">
        <v>8838</v>
      </c>
      <c r="D19" s="29"/>
      <c r="E19" s="40">
        <v>9160</v>
      </c>
      <c r="F19" s="40">
        <v>9495</v>
      </c>
      <c r="G19" s="31"/>
      <c r="H19" s="41" t="s">
        <v>85</v>
      </c>
      <c r="I19" s="41" t="s">
        <v>85</v>
      </c>
      <c r="J19" s="31"/>
      <c r="K19" s="39" t="s">
        <v>52</v>
      </c>
      <c r="L19" s="31"/>
    </row>
    <row r="20" spans="1:12" ht="11.25" customHeight="1" x14ac:dyDescent="0.25">
      <c r="A20" s="39" t="s">
        <v>6</v>
      </c>
      <c r="B20" s="40">
        <v>14926</v>
      </c>
      <c r="C20" s="40">
        <v>16390</v>
      </c>
      <c r="D20" s="29"/>
      <c r="E20" s="40">
        <v>18184</v>
      </c>
      <c r="F20" s="40">
        <v>19224</v>
      </c>
      <c r="G20" s="31"/>
      <c r="H20" s="41" t="s">
        <v>85</v>
      </c>
      <c r="I20" s="41" t="s">
        <v>85</v>
      </c>
      <c r="J20" s="31"/>
      <c r="K20" s="39" t="s">
        <v>51</v>
      </c>
      <c r="L20" s="31"/>
    </row>
    <row r="21" spans="1:12" ht="11.25" customHeight="1" x14ac:dyDescent="0.25">
      <c r="A21" s="39" t="s">
        <v>7</v>
      </c>
      <c r="B21" s="40">
        <f>SUM(B22:B24)</f>
        <v>257084</v>
      </c>
      <c r="C21" s="40">
        <f>SUM(C22:C24)</f>
        <v>265169</v>
      </c>
      <c r="D21" s="29"/>
      <c r="E21" s="40">
        <f>SUM(E22:E24)</f>
        <v>279267</v>
      </c>
      <c r="F21" s="40">
        <f>SUM(F22:F24)</f>
        <v>299199</v>
      </c>
      <c r="G21" s="31"/>
      <c r="H21" s="41" t="s">
        <v>85</v>
      </c>
      <c r="I21" s="41" t="s">
        <v>85</v>
      </c>
      <c r="J21" s="31"/>
      <c r="K21" s="39" t="s">
        <v>53</v>
      </c>
      <c r="L21" s="31"/>
    </row>
    <row r="22" spans="1:12" ht="11.25" customHeight="1" x14ac:dyDescent="0.25">
      <c r="A22" s="39" t="s">
        <v>15</v>
      </c>
      <c r="B22" s="40">
        <v>118955</v>
      </c>
      <c r="C22" s="40">
        <v>125314</v>
      </c>
      <c r="D22" s="29"/>
      <c r="E22" s="40">
        <v>130783</v>
      </c>
      <c r="F22" s="40">
        <v>139703</v>
      </c>
      <c r="G22" s="31"/>
      <c r="H22" s="41" t="s">
        <v>85</v>
      </c>
      <c r="I22" s="41" t="s">
        <v>85</v>
      </c>
      <c r="J22" s="31"/>
      <c r="K22" s="39" t="s">
        <v>54</v>
      </c>
      <c r="L22" s="31"/>
    </row>
    <row r="23" spans="1:12" ht="11.25" customHeight="1" x14ac:dyDescent="0.25">
      <c r="A23" s="39" t="s">
        <v>13</v>
      </c>
      <c r="B23" s="40">
        <v>15345</v>
      </c>
      <c r="C23" s="40">
        <v>12064</v>
      </c>
      <c r="D23" s="29"/>
      <c r="E23" s="40">
        <v>12222</v>
      </c>
      <c r="F23" s="40">
        <v>13019</v>
      </c>
      <c r="G23" s="31"/>
      <c r="H23" s="41" t="s">
        <v>85</v>
      </c>
      <c r="I23" s="41" t="s">
        <v>85</v>
      </c>
      <c r="J23" s="31"/>
      <c r="K23" s="39" t="s">
        <v>55</v>
      </c>
      <c r="L23" s="31"/>
    </row>
    <row r="24" spans="1:12" ht="11.25" customHeight="1" x14ac:dyDescent="0.25">
      <c r="A24" s="39" t="s">
        <v>14</v>
      </c>
      <c r="B24" s="40">
        <v>122784</v>
      </c>
      <c r="C24" s="40">
        <v>127791</v>
      </c>
      <c r="D24" s="29"/>
      <c r="E24" s="40">
        <v>136262</v>
      </c>
      <c r="F24" s="40">
        <v>146477</v>
      </c>
      <c r="G24" s="31"/>
      <c r="H24" s="41" t="s">
        <v>85</v>
      </c>
      <c r="I24" s="41" t="s">
        <v>85</v>
      </c>
      <c r="J24" s="31"/>
      <c r="K24" s="39" t="s">
        <v>56</v>
      </c>
      <c r="L24" s="31"/>
    </row>
    <row r="25" spans="1:12" ht="11.25" customHeight="1" x14ac:dyDescent="0.25">
      <c r="A25" s="39" t="s">
        <v>8</v>
      </c>
      <c r="B25" s="30">
        <f>+B26+B27</f>
        <v>20146</v>
      </c>
      <c r="C25" s="30">
        <f>+C26+C27</f>
        <v>12147</v>
      </c>
      <c r="D25" s="29"/>
      <c r="E25" s="30">
        <f>+E26+E27</f>
        <v>10441</v>
      </c>
      <c r="F25" s="30">
        <f>+F26+F27</f>
        <v>7638</v>
      </c>
      <c r="G25" s="31"/>
      <c r="H25" s="41" t="s">
        <v>85</v>
      </c>
      <c r="I25" s="41" t="s">
        <v>85</v>
      </c>
      <c r="J25" s="31"/>
      <c r="K25" s="39" t="s">
        <v>57</v>
      </c>
      <c r="L25" s="31"/>
    </row>
    <row r="26" spans="1:12" ht="11.25" customHeight="1" x14ac:dyDescent="0.25">
      <c r="A26" s="39" t="s">
        <v>16</v>
      </c>
      <c r="B26" s="40">
        <v>2382</v>
      </c>
      <c r="C26" s="40">
        <v>2656</v>
      </c>
      <c r="D26" s="29"/>
      <c r="E26" s="40">
        <v>2890</v>
      </c>
      <c r="F26" s="40">
        <v>3120</v>
      </c>
      <c r="G26" s="31"/>
      <c r="H26" s="41" t="s">
        <v>85</v>
      </c>
      <c r="I26" s="41" t="s">
        <v>85</v>
      </c>
      <c r="J26" s="31"/>
      <c r="K26" s="39" t="s">
        <v>58</v>
      </c>
      <c r="L26" s="31"/>
    </row>
    <row r="27" spans="1:12" ht="11.25" customHeight="1" x14ac:dyDescent="0.25">
      <c r="A27" s="39" t="s">
        <v>17</v>
      </c>
      <c r="B27" s="40">
        <v>17764</v>
      </c>
      <c r="C27" s="40">
        <v>9491</v>
      </c>
      <c r="D27" s="39"/>
      <c r="E27" s="40">
        <v>7551</v>
      </c>
      <c r="F27" s="40">
        <v>4518</v>
      </c>
      <c r="G27" s="31"/>
      <c r="H27" s="41" t="s">
        <v>85</v>
      </c>
      <c r="I27" s="41" t="s">
        <v>85</v>
      </c>
      <c r="J27" s="31"/>
      <c r="K27" s="39" t="s">
        <v>59</v>
      </c>
      <c r="L27" s="31"/>
    </row>
    <row r="28" spans="1:12" x14ac:dyDescent="0.25">
      <c r="A28" s="19" t="s">
        <v>9</v>
      </c>
      <c r="B28" s="20">
        <f>+B6-B12</f>
        <v>-38137</v>
      </c>
      <c r="C28" s="20">
        <f>+C6-C12</f>
        <v>-29876</v>
      </c>
      <c r="D28" s="19"/>
      <c r="E28" s="20">
        <f>+E6-E12</f>
        <v>-18595</v>
      </c>
      <c r="F28" s="20">
        <f>+F6-F12</f>
        <v>-12080</v>
      </c>
      <c r="H28" s="14" t="s">
        <v>85</v>
      </c>
      <c r="I28" s="14" t="s">
        <v>85</v>
      </c>
      <c r="K28" s="8" t="s">
        <v>60</v>
      </c>
      <c r="L28" s="31"/>
    </row>
    <row r="29" spans="1:12" x14ac:dyDescent="0.25">
      <c r="A29" s="46" t="s">
        <v>101</v>
      </c>
      <c r="B29" s="47">
        <f>SUM(B30:B37)</f>
        <v>7044</v>
      </c>
      <c r="C29" s="47">
        <f>SUM(C30:C37)</f>
        <v>-690</v>
      </c>
      <c r="D29" s="46"/>
      <c r="E29" s="47">
        <f>SUM(E30:E37)</f>
        <v>-717</v>
      </c>
      <c r="F29" s="47">
        <f>SUM(F30:F37)</f>
        <v>-4434</v>
      </c>
      <c r="H29" s="17"/>
      <c r="I29" s="17"/>
      <c r="K29" s="6" t="s">
        <v>61</v>
      </c>
      <c r="L29" s="31"/>
    </row>
    <row r="30" spans="1:12" ht="11.25" customHeight="1" x14ac:dyDescent="0.25">
      <c r="A30" s="48" t="s">
        <v>18</v>
      </c>
      <c r="B30" s="49">
        <v>-6016</v>
      </c>
      <c r="C30" s="49">
        <v>-6732</v>
      </c>
      <c r="D30" s="48"/>
      <c r="E30" s="49">
        <v>-7219</v>
      </c>
      <c r="F30" s="49">
        <v>-7697</v>
      </c>
      <c r="G30" s="31"/>
      <c r="H30" s="32"/>
      <c r="I30" s="32"/>
      <c r="J30" s="31"/>
      <c r="K30" s="29" t="s">
        <v>62</v>
      </c>
      <c r="L30" s="31"/>
    </row>
    <row r="31" spans="1:12" ht="11.25" customHeight="1" x14ac:dyDescent="0.25">
      <c r="A31" s="48" t="s">
        <v>19</v>
      </c>
      <c r="B31" s="49">
        <v>456</v>
      </c>
      <c r="C31" s="49">
        <v>475</v>
      </c>
      <c r="D31" s="48"/>
      <c r="E31" s="49">
        <v>495</v>
      </c>
      <c r="F31" s="49">
        <v>515</v>
      </c>
      <c r="G31" s="31"/>
      <c r="H31" s="32"/>
      <c r="I31" s="32"/>
      <c r="J31" s="31"/>
      <c r="K31" s="29" t="s">
        <v>63</v>
      </c>
      <c r="L31" s="31"/>
    </row>
    <row r="32" spans="1:12" ht="11.25" customHeight="1" x14ac:dyDescent="0.25">
      <c r="A32" s="50" t="s">
        <v>97</v>
      </c>
      <c r="B32" s="49">
        <v>0</v>
      </c>
      <c r="C32" s="49">
        <v>0</v>
      </c>
      <c r="D32" s="48"/>
      <c r="E32" s="49">
        <v>0</v>
      </c>
      <c r="F32" s="49">
        <v>0</v>
      </c>
      <c r="G32" s="31"/>
      <c r="H32" s="32"/>
      <c r="I32" s="32"/>
      <c r="J32" s="31"/>
      <c r="K32" s="29"/>
      <c r="L32" s="31"/>
    </row>
    <row r="33" spans="1:12" ht="11.25" customHeight="1" x14ac:dyDescent="0.25">
      <c r="A33" s="50" t="s">
        <v>98</v>
      </c>
      <c r="B33" s="49">
        <v>0</v>
      </c>
      <c r="C33" s="49">
        <v>0</v>
      </c>
      <c r="D33" s="48"/>
      <c r="E33" s="49">
        <v>0</v>
      </c>
      <c r="F33" s="49">
        <v>0</v>
      </c>
      <c r="G33" s="31"/>
      <c r="H33" s="32"/>
      <c r="I33" s="32"/>
      <c r="J33" s="31"/>
      <c r="K33" s="29" t="s">
        <v>64</v>
      </c>
      <c r="L33" s="31"/>
    </row>
    <row r="34" spans="1:12" ht="11.25" customHeight="1" x14ac:dyDescent="0.25">
      <c r="A34" s="48" t="s">
        <v>20</v>
      </c>
      <c r="B34" s="49">
        <v>60</v>
      </c>
      <c r="C34" s="49">
        <v>160</v>
      </c>
      <c r="D34" s="48"/>
      <c r="E34" s="49">
        <v>126</v>
      </c>
      <c r="F34" s="49">
        <v>136</v>
      </c>
      <c r="G34" s="31"/>
      <c r="H34" s="32"/>
      <c r="I34" s="32"/>
      <c r="J34" s="31"/>
      <c r="K34" s="29" t="s">
        <v>65</v>
      </c>
      <c r="L34" s="31"/>
    </row>
    <row r="35" spans="1:12" ht="11.25" customHeight="1" x14ac:dyDescent="0.25">
      <c r="A35" s="48" t="s">
        <v>21</v>
      </c>
      <c r="B35" s="49">
        <v>-499</v>
      </c>
      <c r="C35" s="49">
        <v>0</v>
      </c>
      <c r="D35" s="48"/>
      <c r="E35" s="49">
        <v>0</v>
      </c>
      <c r="F35" s="49">
        <v>0</v>
      </c>
      <c r="G35" s="31"/>
      <c r="H35" s="32"/>
      <c r="I35" s="32"/>
      <c r="J35" s="31"/>
      <c r="K35" s="29" t="s">
        <v>66</v>
      </c>
      <c r="L35" s="31"/>
    </row>
    <row r="36" spans="1:12" ht="11.25" customHeight="1" x14ac:dyDescent="0.25">
      <c r="A36" s="48" t="s">
        <v>99</v>
      </c>
      <c r="B36" s="49">
        <v>7371</v>
      </c>
      <c r="C36" s="49">
        <v>-414</v>
      </c>
      <c r="D36" s="48"/>
      <c r="E36" s="49">
        <v>-781</v>
      </c>
      <c r="F36" s="49">
        <v>-886</v>
      </c>
      <c r="G36" s="31"/>
      <c r="H36" s="32"/>
      <c r="I36" s="32"/>
      <c r="J36" s="31"/>
      <c r="K36" s="29" t="s">
        <v>67</v>
      </c>
      <c r="L36" s="31"/>
    </row>
    <row r="37" spans="1:12" ht="11.25" customHeight="1" x14ac:dyDescent="0.25">
      <c r="A37" s="50" t="s">
        <v>100</v>
      </c>
      <c r="B37" s="49">
        <v>5672</v>
      </c>
      <c r="C37" s="49">
        <v>5821</v>
      </c>
      <c r="D37" s="48"/>
      <c r="E37" s="49">
        <v>6662</v>
      </c>
      <c r="F37" s="49">
        <v>3498</v>
      </c>
      <c r="G37" s="31"/>
      <c r="H37" s="32"/>
      <c r="I37" s="32"/>
      <c r="J37" s="31"/>
      <c r="K37" s="29" t="s">
        <v>68</v>
      </c>
      <c r="L37" s="31"/>
    </row>
    <row r="38" spans="1:12" x14ac:dyDescent="0.25">
      <c r="A38" s="51" t="s">
        <v>10</v>
      </c>
      <c r="B38" s="52">
        <f>+B28+B29</f>
        <v>-31093</v>
      </c>
      <c r="C38" s="52">
        <f>+C28+C29</f>
        <v>-30566</v>
      </c>
      <c r="D38" s="51"/>
      <c r="E38" s="52">
        <f>+E28+E29</f>
        <v>-19312</v>
      </c>
      <c r="F38" s="52">
        <f>+F28+F29</f>
        <v>-16514</v>
      </c>
      <c r="H38" s="18"/>
      <c r="I38" s="18"/>
      <c r="K38" s="8" t="s">
        <v>69</v>
      </c>
    </row>
    <row r="39" spans="1:12" ht="11.25" customHeight="1" x14ac:dyDescent="0.25">
      <c r="A39" s="53" t="s">
        <v>102</v>
      </c>
      <c r="B39" s="54">
        <f>SUM(B40:B43)</f>
        <v>7305</v>
      </c>
      <c r="C39" s="54">
        <f>SUM(C40:C43)</f>
        <v>171</v>
      </c>
      <c r="D39" s="48"/>
      <c r="E39" s="54">
        <f>SUM(E40:E43)</f>
        <v>306</v>
      </c>
      <c r="F39" s="54">
        <f>SUM(F40:F43)</f>
        <v>1400</v>
      </c>
      <c r="G39" s="31"/>
      <c r="H39" s="38"/>
      <c r="I39" s="38"/>
      <c r="J39" s="31"/>
      <c r="K39" s="44" t="s">
        <v>70</v>
      </c>
      <c r="L39" s="31"/>
    </row>
    <row r="40" spans="1:12" ht="11.25" customHeight="1" x14ac:dyDescent="0.25">
      <c r="A40" s="48" t="s">
        <v>22</v>
      </c>
      <c r="B40" s="49">
        <v>6430</v>
      </c>
      <c r="C40" s="49">
        <v>-281</v>
      </c>
      <c r="D40" s="48"/>
      <c r="E40" s="49">
        <v>0</v>
      </c>
      <c r="F40" s="49">
        <v>0</v>
      </c>
      <c r="G40" s="31"/>
      <c r="H40" s="32"/>
      <c r="I40" s="32"/>
      <c r="J40" s="31"/>
      <c r="K40" s="29" t="s">
        <v>71</v>
      </c>
      <c r="L40" s="31"/>
    </row>
    <row r="41" spans="1:12" ht="11.25" customHeight="1" x14ac:dyDescent="0.25">
      <c r="A41" s="48" t="s">
        <v>23</v>
      </c>
      <c r="B41" s="49">
        <v>0</v>
      </c>
      <c r="C41" s="49">
        <v>0</v>
      </c>
      <c r="D41" s="48"/>
      <c r="E41" s="49">
        <v>0</v>
      </c>
      <c r="F41" s="49">
        <v>0</v>
      </c>
      <c r="G41" s="31"/>
      <c r="H41" s="32"/>
      <c r="I41" s="32"/>
      <c r="J41" s="31"/>
      <c r="K41" s="29" t="s">
        <v>72</v>
      </c>
      <c r="L41" s="31"/>
    </row>
    <row r="42" spans="1:12" ht="11.25" customHeight="1" x14ac:dyDescent="0.25">
      <c r="A42" s="48" t="s">
        <v>24</v>
      </c>
      <c r="B42" s="49">
        <v>10</v>
      </c>
      <c r="C42" s="49">
        <v>181</v>
      </c>
      <c r="D42" s="48"/>
      <c r="E42" s="49">
        <v>218</v>
      </c>
      <c r="F42" s="49">
        <v>252</v>
      </c>
      <c r="G42" s="31"/>
      <c r="H42" s="32"/>
      <c r="I42" s="32"/>
      <c r="J42" s="31"/>
      <c r="K42" s="29" t="s">
        <v>73</v>
      </c>
      <c r="L42" s="31"/>
    </row>
    <row r="43" spans="1:12" ht="11.25" customHeight="1" x14ac:dyDescent="0.25">
      <c r="A43" s="48" t="s">
        <v>25</v>
      </c>
      <c r="B43" s="49">
        <v>865</v>
      </c>
      <c r="C43" s="49">
        <v>271</v>
      </c>
      <c r="D43" s="48"/>
      <c r="E43" s="49">
        <v>88</v>
      </c>
      <c r="F43" s="49">
        <v>1148</v>
      </c>
      <c r="G43" s="31"/>
      <c r="H43" s="32"/>
      <c r="I43" s="32"/>
      <c r="J43" s="31"/>
      <c r="K43" s="29" t="s">
        <v>74</v>
      </c>
      <c r="L43" s="31"/>
    </row>
    <row r="44" spans="1:12" x14ac:dyDescent="0.25">
      <c r="A44" s="51" t="s">
        <v>11</v>
      </c>
      <c r="B44" s="52">
        <f>+B38+B39</f>
        <v>-23788</v>
      </c>
      <c r="C44" s="52">
        <f>+C38+C39</f>
        <v>-30395</v>
      </c>
      <c r="D44" s="51"/>
      <c r="E44" s="52">
        <f>+E38+E39</f>
        <v>-19006</v>
      </c>
      <c r="F44" s="52">
        <f>+F38+F39</f>
        <v>-15114</v>
      </c>
      <c r="H44" s="18"/>
      <c r="I44" s="18"/>
      <c r="K44" s="8" t="s">
        <v>75</v>
      </c>
      <c r="L44" s="31"/>
    </row>
    <row r="45" spans="1:12" x14ac:dyDescent="0.25">
      <c r="A45" s="25" t="s">
        <v>9</v>
      </c>
      <c r="B45" s="26">
        <f>+B28</f>
        <v>-38137</v>
      </c>
      <c r="C45" s="26">
        <f>+C28</f>
        <v>-29876</v>
      </c>
      <c r="D45" s="25"/>
      <c r="E45" s="26">
        <f>+E28</f>
        <v>-18595</v>
      </c>
      <c r="F45" s="26">
        <f>+F28</f>
        <v>-12080</v>
      </c>
      <c r="H45" s="15" t="str">
        <f>+H28</f>
        <v>x</v>
      </c>
      <c r="I45" s="15" t="str">
        <f>+I28</f>
        <v>x</v>
      </c>
      <c r="K45" s="2" t="str">
        <f>+K28</f>
        <v>Rekstrarafkoma</v>
      </c>
      <c r="L45" s="31"/>
    </row>
    <row r="46" spans="1:12" ht="11.25" customHeight="1" x14ac:dyDescent="0.25">
      <c r="A46" s="44" t="s">
        <v>35</v>
      </c>
      <c r="B46" s="45">
        <f>+B47-B48-B49+B50+B51</f>
        <v>3706</v>
      </c>
      <c r="C46" s="45">
        <f>+C47-C48-C49+C50+C51</f>
        <v>1628</v>
      </c>
      <c r="D46" s="29"/>
      <c r="E46" s="45">
        <f>+E47-E48-E49+E50+E51</f>
        <v>180</v>
      </c>
      <c r="F46" s="45">
        <f>+F47-F48-F49+F50+F51</f>
        <v>2377</v>
      </c>
      <c r="G46" s="31"/>
      <c r="H46" s="38" t="s">
        <v>85</v>
      </c>
      <c r="I46" s="38" t="s">
        <v>85</v>
      </c>
      <c r="J46" s="31"/>
      <c r="K46" s="44" t="s">
        <v>76</v>
      </c>
      <c r="L46" s="31"/>
    </row>
    <row r="47" spans="1:12" ht="11.25" customHeight="1" x14ac:dyDescent="0.25">
      <c r="A47" s="29" t="s">
        <v>26</v>
      </c>
      <c r="B47" s="30">
        <v>10154</v>
      </c>
      <c r="C47" s="30">
        <v>9943</v>
      </c>
      <c r="D47" s="29"/>
      <c r="E47" s="30">
        <v>9550</v>
      </c>
      <c r="F47" s="30">
        <v>9258</v>
      </c>
      <c r="G47" s="31"/>
      <c r="H47" s="32" t="s">
        <v>85</v>
      </c>
      <c r="I47" s="32" t="s">
        <v>85</v>
      </c>
      <c r="J47" s="31"/>
      <c r="K47" s="29" t="s">
        <v>80</v>
      </c>
      <c r="L47" s="31"/>
    </row>
    <row r="48" spans="1:12" ht="11.25" customHeight="1" x14ac:dyDescent="0.25">
      <c r="A48" s="29" t="s">
        <v>27</v>
      </c>
      <c r="B48" s="30">
        <v>452</v>
      </c>
      <c r="C48" s="30">
        <v>2240</v>
      </c>
      <c r="D48" s="29"/>
      <c r="E48" s="30">
        <v>2704</v>
      </c>
      <c r="F48" s="30">
        <v>231</v>
      </c>
      <c r="G48" s="31"/>
      <c r="H48" s="32" t="s">
        <v>85</v>
      </c>
      <c r="I48" s="32" t="s">
        <v>85</v>
      </c>
      <c r="J48" s="31"/>
      <c r="K48" s="29" t="s">
        <v>78</v>
      </c>
      <c r="L48" s="31"/>
    </row>
    <row r="49" spans="1:12" ht="11.25" customHeight="1" x14ac:dyDescent="0.25">
      <c r="A49" s="29" t="s">
        <v>28</v>
      </c>
      <c r="B49" s="30">
        <v>6426</v>
      </c>
      <c r="C49" s="30">
        <v>6528</v>
      </c>
      <c r="D49" s="29"/>
      <c r="E49" s="30">
        <v>6687</v>
      </c>
      <c r="F49" s="30">
        <v>6884</v>
      </c>
      <c r="G49" s="31"/>
      <c r="H49" s="32" t="s">
        <v>85</v>
      </c>
      <c r="I49" s="32" t="s">
        <v>85</v>
      </c>
      <c r="J49" s="31"/>
      <c r="K49" s="29" t="s">
        <v>79</v>
      </c>
      <c r="L49" s="31"/>
    </row>
    <row r="50" spans="1:12" ht="11.25" customHeight="1" x14ac:dyDescent="0.25">
      <c r="A50" s="29" t="s">
        <v>29</v>
      </c>
      <c r="B50" s="30">
        <v>280</v>
      </c>
      <c r="C50" s="30">
        <v>237</v>
      </c>
      <c r="D50" s="29"/>
      <c r="E50" s="30">
        <v>318</v>
      </c>
      <c r="F50" s="30">
        <v>365</v>
      </c>
      <c r="G50" s="31"/>
      <c r="H50" s="32" t="s">
        <v>85</v>
      </c>
      <c r="I50" s="32" t="s">
        <v>85</v>
      </c>
      <c r="J50" s="31"/>
      <c r="K50" s="29" t="s">
        <v>77</v>
      </c>
      <c r="L50" s="31"/>
    </row>
    <row r="51" spans="1:12" ht="11.25" customHeight="1" x14ac:dyDescent="0.25">
      <c r="A51" s="29" t="s">
        <v>30</v>
      </c>
      <c r="B51" s="30">
        <v>150</v>
      </c>
      <c r="C51" s="30">
        <v>216</v>
      </c>
      <c r="D51" s="29"/>
      <c r="E51" s="30">
        <v>-297</v>
      </c>
      <c r="F51" s="30">
        <v>-131</v>
      </c>
      <c r="G51" s="31"/>
      <c r="H51" s="32" t="s">
        <v>85</v>
      </c>
      <c r="I51" s="32" t="s">
        <v>85</v>
      </c>
      <c r="J51" s="31"/>
      <c r="K51" s="29" t="s">
        <v>81</v>
      </c>
      <c r="L51" s="31"/>
    </row>
    <row r="52" spans="1:12" ht="15.75" thickBot="1" x14ac:dyDescent="0.3">
      <c r="A52" s="27" t="s">
        <v>12</v>
      </c>
      <c r="B52" s="28">
        <f>+B45-B46</f>
        <v>-41843</v>
      </c>
      <c r="C52" s="28">
        <f>+C45-C46</f>
        <v>-31504</v>
      </c>
      <c r="D52" s="27"/>
      <c r="E52" s="28">
        <f>+E45-E46</f>
        <v>-18775</v>
      </c>
      <c r="F52" s="28">
        <f>+F45-F46</f>
        <v>-14457</v>
      </c>
      <c r="H52" s="16" t="s">
        <v>85</v>
      </c>
      <c r="I52" s="16" t="s">
        <v>85</v>
      </c>
      <c r="K52" s="9" t="s">
        <v>82</v>
      </c>
    </row>
    <row r="53" spans="1:12" x14ac:dyDescent="0.25">
      <c r="A53" s="43"/>
      <c r="B53" s="31"/>
      <c r="C53" s="31"/>
      <c r="D53" s="31"/>
      <c r="E53" s="31"/>
      <c r="F53" s="31"/>
      <c r="G53" s="31"/>
      <c r="H53" s="32"/>
      <c r="I53" s="31"/>
      <c r="J53" s="31"/>
      <c r="K53" s="31"/>
      <c r="L53" s="31"/>
    </row>
    <row r="54" spans="1:12" x14ac:dyDescent="0.25">
      <c r="A54" s="43"/>
      <c r="B54" s="31"/>
      <c r="C54" s="31"/>
      <c r="D54" s="31"/>
      <c r="E54" s="31"/>
      <c r="F54" s="31"/>
      <c r="G54" s="31"/>
      <c r="H54" s="32"/>
      <c r="I54" s="31"/>
      <c r="J54" s="31"/>
      <c r="K54" s="31"/>
      <c r="L54" s="31"/>
    </row>
  </sheetData>
  <mergeCells count="2">
    <mergeCell ref="B4:C4"/>
    <mergeCell ref="E4:F4"/>
  </mergeCells>
  <pageMargins left="0.35433070866141736" right="0.19685039370078741" top="0.31496062992125984" bottom="0.31496062992125984" header="0.31496062992125984" footer="0.31496062992125984"/>
  <pageSetup paperSize="9" scale="80" orientation="landscape" r:id="rId1"/>
  <headerFooter>
    <oddFooter>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P24" sqref="P24"/>
    </sheetView>
  </sheetViews>
  <sheetFormatPr defaultRowHeight="15" x14ac:dyDescent="0.25"/>
  <cols>
    <col min="1" max="1" width="36.7109375" style="1" customWidth="1"/>
    <col min="2" max="3" width="6.85546875" style="1" customWidth="1"/>
    <col min="4" max="4" width="1.140625" style="1" customWidth="1"/>
    <col min="5" max="6" width="6.85546875" style="1" customWidth="1"/>
    <col min="7" max="7" width="2.42578125" style="1" hidden="1" customWidth="1"/>
    <col min="8" max="8" width="0" style="10" hidden="1" customWidth="1"/>
    <col min="9" max="9" width="0" style="1" hidden="1" customWidth="1"/>
    <col min="10" max="10" width="1.140625" style="1" hidden="1" customWidth="1"/>
    <col min="11" max="11" width="35" style="1" hidden="1" customWidth="1"/>
    <col min="12" max="16384" width="9.140625" style="1"/>
  </cols>
  <sheetData>
    <row r="1" spans="1:12" x14ac:dyDescent="0.25">
      <c r="A1" s="35" t="s">
        <v>86</v>
      </c>
      <c r="B1" s="31"/>
      <c r="C1" s="31"/>
      <c r="D1" s="31"/>
      <c r="E1" s="31"/>
      <c r="F1" s="31"/>
      <c r="G1" s="31"/>
      <c r="H1" s="32"/>
      <c r="I1" s="31"/>
      <c r="J1" s="31"/>
      <c r="K1" s="31"/>
      <c r="L1" s="31"/>
    </row>
    <row r="2" spans="1:12" ht="18.75" x14ac:dyDescent="0.3">
      <c r="A2" s="36" t="s">
        <v>103</v>
      </c>
      <c r="B2" s="31"/>
      <c r="C2" s="31"/>
      <c r="D2" s="31"/>
      <c r="E2" s="31"/>
      <c r="F2" s="31"/>
      <c r="G2" s="31"/>
      <c r="H2" s="32"/>
      <c r="I2" s="31"/>
      <c r="J2" s="31"/>
      <c r="K2" s="31"/>
      <c r="L2" s="31"/>
    </row>
    <row r="3" spans="1:12" ht="6.75" customHeight="1" x14ac:dyDescent="0.25">
      <c r="A3" s="31"/>
      <c r="B3" s="31"/>
      <c r="C3" s="31"/>
      <c r="D3" s="31"/>
      <c r="E3" s="31"/>
      <c r="F3" s="31"/>
      <c r="G3" s="31"/>
      <c r="H3" s="32"/>
      <c r="I3" s="31"/>
      <c r="J3" s="31"/>
      <c r="K3" s="31"/>
      <c r="L3" s="31"/>
    </row>
    <row r="4" spans="1:12" x14ac:dyDescent="0.25">
      <c r="A4" s="31"/>
      <c r="B4" s="55" t="s">
        <v>89</v>
      </c>
      <c r="C4" s="56"/>
      <c r="D4" s="21"/>
      <c r="E4" s="55" t="s">
        <v>90</v>
      </c>
      <c r="F4" s="56"/>
      <c r="G4" s="31"/>
      <c r="H4" s="32"/>
      <c r="I4" s="31"/>
      <c r="J4" s="31"/>
      <c r="K4" s="31"/>
      <c r="L4" s="31"/>
    </row>
    <row r="5" spans="1:12" x14ac:dyDescent="0.25">
      <c r="A5" s="37" t="s">
        <v>31</v>
      </c>
      <c r="B5" s="22" t="s">
        <v>87</v>
      </c>
      <c r="C5" s="23" t="s">
        <v>88</v>
      </c>
      <c r="D5" s="24"/>
      <c r="E5" s="22" t="s">
        <v>91</v>
      </c>
      <c r="F5" s="23" t="s">
        <v>92</v>
      </c>
      <c r="G5" s="31"/>
      <c r="H5" s="38" t="s">
        <v>83</v>
      </c>
      <c r="I5" s="38" t="s">
        <v>84</v>
      </c>
      <c r="J5" s="31"/>
      <c r="K5" s="37" t="s">
        <v>36</v>
      </c>
      <c r="L5" s="31"/>
    </row>
    <row r="6" spans="1:12" x14ac:dyDescent="0.25">
      <c r="A6" s="6" t="s">
        <v>105</v>
      </c>
      <c r="B6" s="3">
        <f>+B18+B7</f>
        <v>386330</v>
      </c>
      <c r="C6" s="3">
        <f>+C18+C7</f>
        <v>405667</v>
      </c>
      <c r="D6" s="3">
        <f>+D18+D7</f>
        <v>617182</v>
      </c>
      <c r="E6" s="3">
        <f>+E18+E7</f>
        <v>428480</v>
      </c>
      <c r="F6" s="3">
        <f>+F18+F7</f>
        <v>460021</v>
      </c>
      <c r="H6" s="12" t="s">
        <v>85</v>
      </c>
      <c r="I6" s="12" t="s">
        <v>85</v>
      </c>
      <c r="K6" s="6" t="s">
        <v>37</v>
      </c>
    </row>
    <row r="7" spans="1:12" ht="11.25" customHeight="1" x14ac:dyDescent="0.25">
      <c r="A7" s="44" t="s">
        <v>117</v>
      </c>
      <c r="B7" s="45">
        <f>SUM(B8:B17)</f>
        <v>113044</v>
      </c>
      <c r="C7" s="45">
        <f t="shared" ref="C7:F7" si="0">SUM(C8:C17)</f>
        <v>116204</v>
      </c>
      <c r="D7" s="45">
        <f t="shared" si="0"/>
        <v>343896</v>
      </c>
      <c r="E7" s="45">
        <f t="shared" si="0"/>
        <v>118329</v>
      </c>
      <c r="F7" s="45">
        <f t="shared" si="0"/>
        <v>120228</v>
      </c>
      <c r="G7" s="31"/>
      <c r="H7" s="32" t="s">
        <v>85</v>
      </c>
      <c r="I7" s="32" t="s">
        <v>85</v>
      </c>
      <c r="J7" s="31"/>
      <c r="K7" s="29" t="s">
        <v>38</v>
      </c>
      <c r="L7" s="31"/>
    </row>
    <row r="8" spans="1:12" ht="11.25" customHeight="1" x14ac:dyDescent="0.25">
      <c r="A8" s="33" t="s">
        <v>118</v>
      </c>
      <c r="B8" s="30">
        <v>8981</v>
      </c>
      <c r="C8" s="30">
        <v>8942</v>
      </c>
      <c r="D8" s="30">
        <v>2720</v>
      </c>
      <c r="E8" s="30">
        <v>8906</v>
      </c>
      <c r="F8" s="30">
        <v>8876</v>
      </c>
      <c r="G8" s="31"/>
      <c r="H8" s="32" t="s">
        <v>85</v>
      </c>
      <c r="I8" s="32" t="s">
        <v>85</v>
      </c>
      <c r="J8" s="31"/>
      <c r="K8" s="29" t="s">
        <v>39</v>
      </c>
      <c r="L8" s="31"/>
    </row>
    <row r="9" spans="1:12" ht="11.25" customHeight="1" x14ac:dyDescent="0.25">
      <c r="A9" s="33" t="s">
        <v>119</v>
      </c>
      <c r="B9" s="30">
        <v>24601</v>
      </c>
      <c r="C9" s="30">
        <v>25226</v>
      </c>
      <c r="D9" s="30">
        <v>39807</v>
      </c>
      <c r="E9" s="30">
        <v>25388</v>
      </c>
      <c r="F9" s="30">
        <v>25394</v>
      </c>
      <c r="G9" s="31"/>
      <c r="H9" s="32" t="s">
        <v>85</v>
      </c>
      <c r="I9" s="32" t="s">
        <v>85</v>
      </c>
      <c r="J9" s="31"/>
      <c r="K9" s="29" t="s">
        <v>40</v>
      </c>
      <c r="L9" s="31"/>
    </row>
    <row r="10" spans="1:12" ht="11.25" customHeight="1" x14ac:dyDescent="0.25">
      <c r="A10" s="33" t="s">
        <v>120</v>
      </c>
      <c r="B10" s="30">
        <v>54485</v>
      </c>
      <c r="C10" s="30">
        <v>56965</v>
      </c>
      <c r="D10" s="30">
        <v>115405</v>
      </c>
      <c r="E10" s="30">
        <v>59412</v>
      </c>
      <c r="F10" s="30">
        <v>61486</v>
      </c>
      <c r="G10" s="31"/>
      <c r="H10" s="32" t="s">
        <v>85</v>
      </c>
      <c r="I10" s="32" t="s">
        <v>85</v>
      </c>
      <c r="J10" s="31"/>
      <c r="K10" s="29" t="s">
        <v>41</v>
      </c>
      <c r="L10" s="31"/>
    </row>
    <row r="11" spans="1:12" ht="11.25" customHeight="1" x14ac:dyDescent="0.25">
      <c r="A11" s="33" t="s">
        <v>121</v>
      </c>
      <c r="B11" s="30">
        <v>7820</v>
      </c>
      <c r="C11" s="30">
        <v>7640</v>
      </c>
      <c r="D11" s="30">
        <v>44744</v>
      </c>
      <c r="E11" s="30">
        <v>7538</v>
      </c>
      <c r="F11" s="30">
        <v>7455</v>
      </c>
      <c r="G11" s="31"/>
      <c r="H11" s="32"/>
      <c r="I11" s="32"/>
      <c r="J11" s="31"/>
      <c r="K11" s="29"/>
      <c r="L11" s="31"/>
    </row>
    <row r="12" spans="1:12" ht="11.25" customHeight="1" x14ac:dyDescent="0.25">
      <c r="A12" s="33" t="s">
        <v>122</v>
      </c>
      <c r="B12" s="30">
        <v>5828</v>
      </c>
      <c r="C12" s="30">
        <v>5835</v>
      </c>
      <c r="D12" s="30">
        <f t="shared" ref="D12" si="1">+D13+D14+D15</f>
        <v>70610</v>
      </c>
      <c r="E12" s="30">
        <v>5813</v>
      </c>
      <c r="F12" s="30">
        <v>5864</v>
      </c>
      <c r="G12" s="31"/>
      <c r="H12" s="32"/>
      <c r="I12" s="32"/>
      <c r="J12" s="31"/>
      <c r="K12" s="29"/>
      <c r="L12" s="31"/>
    </row>
    <row r="13" spans="1:12" ht="11.25" customHeight="1" x14ac:dyDescent="0.25">
      <c r="A13" s="33" t="s">
        <v>123</v>
      </c>
      <c r="B13" s="30">
        <v>198</v>
      </c>
      <c r="C13" s="30">
        <v>198</v>
      </c>
      <c r="D13" s="30">
        <v>35557</v>
      </c>
      <c r="E13" s="30">
        <v>198</v>
      </c>
      <c r="F13" s="30">
        <v>198</v>
      </c>
      <c r="G13" s="31"/>
      <c r="H13" s="32"/>
      <c r="I13" s="32"/>
      <c r="J13" s="31"/>
      <c r="K13" s="29"/>
      <c r="L13" s="31"/>
    </row>
    <row r="14" spans="1:12" ht="11.25" customHeight="1" x14ac:dyDescent="0.25">
      <c r="A14" s="33" t="s">
        <v>124</v>
      </c>
      <c r="B14" s="30">
        <v>33</v>
      </c>
      <c r="C14" s="30">
        <v>33</v>
      </c>
      <c r="D14" s="30">
        <v>300</v>
      </c>
      <c r="E14" s="30">
        <v>33</v>
      </c>
      <c r="F14" s="30">
        <v>33</v>
      </c>
      <c r="G14" s="31"/>
      <c r="H14" s="32"/>
      <c r="I14" s="32"/>
      <c r="J14" s="31"/>
      <c r="K14" s="29"/>
      <c r="L14" s="31"/>
    </row>
    <row r="15" spans="1:12" ht="11.25" customHeight="1" x14ac:dyDescent="0.25">
      <c r="A15" s="33" t="s">
        <v>125</v>
      </c>
      <c r="B15" s="30">
        <v>10561</v>
      </c>
      <c r="C15" s="30">
        <v>10575</v>
      </c>
      <c r="D15" s="30">
        <v>34753</v>
      </c>
      <c r="E15" s="30">
        <v>10586</v>
      </c>
      <c r="F15" s="30">
        <v>10597</v>
      </c>
      <c r="G15" s="31"/>
      <c r="H15" s="32"/>
      <c r="I15" s="32"/>
      <c r="J15" s="31"/>
      <c r="K15" s="29"/>
      <c r="L15" s="31"/>
    </row>
    <row r="16" spans="1:12" ht="11.25" customHeight="1" x14ac:dyDescent="0.25">
      <c r="A16" s="33" t="s">
        <v>126</v>
      </c>
      <c r="B16" s="30">
        <v>95</v>
      </c>
      <c r="C16" s="30">
        <v>133</v>
      </c>
      <c r="D16" s="29"/>
      <c r="E16" s="30">
        <v>95</v>
      </c>
      <c r="F16" s="30">
        <v>95</v>
      </c>
      <c r="G16" s="31"/>
      <c r="H16" s="32"/>
      <c r="I16" s="32"/>
      <c r="J16" s="31"/>
      <c r="K16" s="29"/>
      <c r="L16" s="31"/>
    </row>
    <row r="17" spans="1:12" ht="11.25" customHeight="1" x14ac:dyDescent="0.25">
      <c r="A17" s="33" t="s">
        <v>127</v>
      </c>
      <c r="B17" s="30">
        <v>442</v>
      </c>
      <c r="C17" s="30">
        <v>657</v>
      </c>
      <c r="D17" s="29"/>
      <c r="E17" s="30">
        <v>360</v>
      </c>
      <c r="F17" s="30">
        <v>230</v>
      </c>
      <c r="G17" s="31"/>
      <c r="H17" s="32"/>
      <c r="I17" s="32"/>
      <c r="J17" s="31"/>
      <c r="K17" s="29"/>
      <c r="L17" s="31"/>
    </row>
    <row r="18" spans="1:12" ht="11.25" customHeight="1" x14ac:dyDescent="0.25">
      <c r="A18" s="44" t="s">
        <v>106</v>
      </c>
      <c r="B18" s="45">
        <f>+B19+B20+B21+B22+B23</f>
        <v>273286</v>
      </c>
      <c r="C18" s="45">
        <f t="shared" ref="C18:F18" si="2">+C19+C20+C21+C22+C23</f>
        <v>289463</v>
      </c>
      <c r="D18" s="45">
        <f t="shared" si="2"/>
        <v>273286</v>
      </c>
      <c r="E18" s="45">
        <f t="shared" si="2"/>
        <v>310151</v>
      </c>
      <c r="F18" s="45">
        <f t="shared" si="2"/>
        <v>339793</v>
      </c>
      <c r="G18" s="31"/>
      <c r="H18" s="32" t="s">
        <v>85</v>
      </c>
      <c r="I18" s="32" t="s">
        <v>85</v>
      </c>
      <c r="J18" s="31"/>
      <c r="K18" s="29" t="s">
        <v>38</v>
      </c>
      <c r="L18" s="31"/>
    </row>
    <row r="19" spans="1:12" ht="11.25" customHeight="1" x14ac:dyDescent="0.25">
      <c r="A19" s="33" t="s">
        <v>110</v>
      </c>
      <c r="B19" s="30">
        <v>2720</v>
      </c>
      <c r="C19" s="30">
        <v>2811</v>
      </c>
      <c r="D19" s="30">
        <v>2720</v>
      </c>
      <c r="E19" s="30">
        <v>2991</v>
      </c>
      <c r="F19" s="30">
        <v>3124</v>
      </c>
      <c r="G19" s="31"/>
      <c r="H19" s="32" t="s">
        <v>85</v>
      </c>
      <c r="I19" s="32" t="s">
        <v>85</v>
      </c>
      <c r="J19" s="31"/>
      <c r="K19" s="29" t="s">
        <v>39</v>
      </c>
      <c r="L19" s="31"/>
    </row>
    <row r="20" spans="1:12" ht="11.25" customHeight="1" x14ac:dyDescent="0.25">
      <c r="A20" s="33" t="s">
        <v>111</v>
      </c>
      <c r="B20" s="30">
        <v>39807</v>
      </c>
      <c r="C20" s="30">
        <v>45152</v>
      </c>
      <c r="D20" s="30">
        <v>39807</v>
      </c>
      <c r="E20" s="30">
        <v>50347</v>
      </c>
      <c r="F20" s="30">
        <v>57346</v>
      </c>
      <c r="G20" s="31"/>
      <c r="H20" s="32" t="s">
        <v>85</v>
      </c>
      <c r="I20" s="32" t="s">
        <v>85</v>
      </c>
      <c r="J20" s="31"/>
      <c r="K20" s="29" t="s">
        <v>40</v>
      </c>
      <c r="L20" s="31"/>
    </row>
    <row r="21" spans="1:12" ht="11.25" customHeight="1" x14ac:dyDescent="0.25">
      <c r="A21" s="33" t="s">
        <v>112</v>
      </c>
      <c r="B21" s="30">
        <v>115405</v>
      </c>
      <c r="C21" s="30">
        <v>116989</v>
      </c>
      <c r="D21" s="30">
        <v>115405</v>
      </c>
      <c r="E21" s="30">
        <v>120078</v>
      </c>
      <c r="F21" s="30">
        <v>130527</v>
      </c>
      <c r="G21" s="31"/>
      <c r="H21" s="32" t="s">
        <v>85</v>
      </c>
      <c r="I21" s="32" t="s">
        <v>85</v>
      </c>
      <c r="J21" s="31"/>
      <c r="K21" s="29" t="s">
        <v>41</v>
      </c>
      <c r="L21" s="31"/>
    </row>
    <row r="22" spans="1:12" ht="11.25" customHeight="1" x14ac:dyDescent="0.25">
      <c r="A22" s="33" t="s">
        <v>113</v>
      </c>
      <c r="B22" s="30">
        <v>44744</v>
      </c>
      <c r="C22" s="30">
        <v>44506</v>
      </c>
      <c r="D22" s="30">
        <v>44744</v>
      </c>
      <c r="E22" s="30">
        <v>47790</v>
      </c>
      <c r="F22" s="30">
        <v>51568</v>
      </c>
      <c r="G22" s="31"/>
      <c r="H22" s="32"/>
      <c r="I22" s="32"/>
      <c r="J22" s="31"/>
      <c r="K22" s="29"/>
      <c r="L22" s="31"/>
    </row>
    <row r="23" spans="1:12" ht="11.25" customHeight="1" x14ac:dyDescent="0.25">
      <c r="A23" s="33" t="s">
        <v>107</v>
      </c>
      <c r="B23" s="30">
        <f>+B24+B25+B26</f>
        <v>70610</v>
      </c>
      <c r="C23" s="30">
        <f t="shared" ref="C23:F23" si="3">+C24+C25+C26</f>
        <v>80005</v>
      </c>
      <c r="D23" s="30">
        <f t="shared" si="3"/>
        <v>70610</v>
      </c>
      <c r="E23" s="30">
        <f t="shared" si="3"/>
        <v>88945</v>
      </c>
      <c r="F23" s="30">
        <f t="shared" si="3"/>
        <v>97228</v>
      </c>
      <c r="G23" s="31"/>
      <c r="H23" s="32"/>
      <c r="I23" s="32"/>
      <c r="J23" s="31"/>
      <c r="K23" s="29"/>
      <c r="L23" s="31"/>
    </row>
    <row r="24" spans="1:12" ht="11.25" customHeight="1" x14ac:dyDescent="0.25">
      <c r="A24" s="34" t="s">
        <v>114</v>
      </c>
      <c r="B24" s="30">
        <v>35557</v>
      </c>
      <c r="C24" s="30">
        <v>41926</v>
      </c>
      <c r="D24" s="30">
        <v>35557</v>
      </c>
      <c r="E24" s="30">
        <v>47641</v>
      </c>
      <c r="F24" s="30">
        <v>52697</v>
      </c>
      <c r="G24" s="31"/>
      <c r="H24" s="32"/>
      <c r="I24" s="32"/>
      <c r="J24" s="31"/>
      <c r="K24" s="29"/>
      <c r="L24" s="31"/>
    </row>
    <row r="25" spans="1:12" ht="11.25" customHeight="1" x14ac:dyDescent="0.25">
      <c r="A25" s="34" t="s">
        <v>115</v>
      </c>
      <c r="B25" s="30">
        <v>300</v>
      </c>
      <c r="C25" s="30">
        <v>303</v>
      </c>
      <c r="D25" s="30">
        <v>300</v>
      </c>
      <c r="E25" s="30">
        <v>306</v>
      </c>
      <c r="F25" s="30">
        <v>309</v>
      </c>
      <c r="G25" s="31"/>
      <c r="H25" s="32"/>
      <c r="I25" s="32"/>
      <c r="J25" s="31"/>
      <c r="K25" s="29"/>
      <c r="L25" s="31"/>
    </row>
    <row r="26" spans="1:12" ht="11.25" customHeight="1" x14ac:dyDescent="0.25">
      <c r="A26" s="34" t="s">
        <v>116</v>
      </c>
      <c r="B26" s="30">
        <v>34753</v>
      </c>
      <c r="C26" s="30">
        <v>37776</v>
      </c>
      <c r="D26" s="30">
        <v>34753</v>
      </c>
      <c r="E26" s="30">
        <v>40998</v>
      </c>
      <c r="F26" s="30">
        <v>44222</v>
      </c>
      <c r="G26" s="31"/>
      <c r="H26" s="32"/>
      <c r="I26" s="32"/>
      <c r="J26" s="31"/>
      <c r="K26" s="29"/>
      <c r="L26" s="31"/>
    </row>
    <row r="27" spans="1:12" ht="18" customHeight="1" x14ac:dyDescent="0.25">
      <c r="A27" s="7" t="s">
        <v>140</v>
      </c>
      <c r="B27" s="4">
        <f>+B28+B33</f>
        <v>562979</v>
      </c>
      <c r="C27" s="4">
        <f t="shared" ref="C27:F27" si="4">+C28+C33</f>
        <v>612713</v>
      </c>
      <c r="D27" s="4">
        <f t="shared" si="4"/>
        <v>562979</v>
      </c>
      <c r="E27" s="4">
        <f t="shared" si="4"/>
        <v>654620</v>
      </c>
      <c r="F27" s="4">
        <f t="shared" si="4"/>
        <v>701185</v>
      </c>
      <c r="H27" s="13" t="s">
        <v>85</v>
      </c>
      <c r="I27" s="13" t="s">
        <v>85</v>
      </c>
      <c r="K27" s="7" t="s">
        <v>43</v>
      </c>
    </row>
    <row r="28" spans="1:12" ht="11.25" customHeight="1" x14ac:dyDescent="0.25">
      <c r="A28" s="29" t="s">
        <v>108</v>
      </c>
      <c r="B28" s="30">
        <f>SUM(B29:B32)</f>
        <v>349452</v>
      </c>
      <c r="C28" s="30">
        <f t="shared" ref="C28:F28" si="5">SUM(C29:C32)</f>
        <v>396074</v>
      </c>
      <c r="D28" s="30">
        <f t="shared" si="5"/>
        <v>349452</v>
      </c>
      <c r="E28" s="30">
        <f t="shared" si="5"/>
        <v>432505</v>
      </c>
      <c r="F28" s="30">
        <f t="shared" si="5"/>
        <v>471487</v>
      </c>
      <c r="G28" s="31"/>
      <c r="H28" s="32" t="s">
        <v>85</v>
      </c>
      <c r="I28" s="32" t="s">
        <v>85</v>
      </c>
      <c r="J28" s="31"/>
      <c r="K28" s="29" t="s">
        <v>44</v>
      </c>
      <c r="L28" s="31"/>
    </row>
    <row r="29" spans="1:12" ht="11.25" customHeight="1" x14ac:dyDescent="0.25">
      <c r="A29" s="33" t="s">
        <v>128</v>
      </c>
      <c r="B29" s="30">
        <v>182</v>
      </c>
      <c r="C29" s="30">
        <v>182</v>
      </c>
      <c r="D29" s="30">
        <v>182</v>
      </c>
      <c r="E29" s="30">
        <v>182</v>
      </c>
      <c r="F29" s="30">
        <v>182</v>
      </c>
      <c r="G29" s="31"/>
      <c r="H29" s="32" t="s">
        <v>85</v>
      </c>
      <c r="I29" s="32" t="s">
        <v>85</v>
      </c>
      <c r="J29" s="31"/>
      <c r="K29" s="29" t="s">
        <v>45</v>
      </c>
      <c r="L29" s="31"/>
    </row>
    <row r="30" spans="1:12" ht="11.25" customHeight="1" x14ac:dyDescent="0.25">
      <c r="A30" s="33" t="s">
        <v>129</v>
      </c>
      <c r="B30" s="30">
        <v>335066</v>
      </c>
      <c r="C30" s="30">
        <v>382357</v>
      </c>
      <c r="D30" s="30">
        <v>335066</v>
      </c>
      <c r="E30" s="30">
        <v>419027</v>
      </c>
      <c r="F30" s="30">
        <v>458125</v>
      </c>
      <c r="G30" s="31"/>
      <c r="H30" s="32" t="s">
        <v>85</v>
      </c>
      <c r="I30" s="32" t="s">
        <v>85</v>
      </c>
      <c r="J30" s="31"/>
      <c r="K30" s="29" t="s">
        <v>46</v>
      </c>
      <c r="L30" s="31"/>
    </row>
    <row r="31" spans="1:12" ht="11.25" customHeight="1" x14ac:dyDescent="0.25">
      <c r="A31" s="33" t="s">
        <v>130</v>
      </c>
      <c r="B31" s="30">
        <v>12708</v>
      </c>
      <c r="C31" s="30">
        <v>12163</v>
      </c>
      <c r="D31" s="30">
        <v>12708</v>
      </c>
      <c r="E31" s="30">
        <v>11985</v>
      </c>
      <c r="F31" s="30">
        <v>11957</v>
      </c>
      <c r="G31" s="31"/>
      <c r="H31" s="32" t="s">
        <v>85</v>
      </c>
      <c r="I31" s="32" t="s">
        <v>85</v>
      </c>
      <c r="J31" s="31"/>
      <c r="K31" s="29" t="s">
        <v>47</v>
      </c>
      <c r="L31" s="31"/>
    </row>
    <row r="32" spans="1:12" ht="11.25" customHeight="1" x14ac:dyDescent="0.25">
      <c r="A32" s="33" t="s">
        <v>131</v>
      </c>
      <c r="B32" s="30">
        <v>1496</v>
      </c>
      <c r="C32" s="30">
        <v>1372</v>
      </c>
      <c r="D32" s="30">
        <v>1496</v>
      </c>
      <c r="E32" s="30">
        <v>1311</v>
      </c>
      <c r="F32" s="30">
        <v>1223</v>
      </c>
      <c r="G32" s="31"/>
      <c r="H32" s="32" t="s">
        <v>85</v>
      </c>
      <c r="I32" s="32" t="s">
        <v>85</v>
      </c>
      <c r="J32" s="31"/>
      <c r="K32" s="29" t="s">
        <v>48</v>
      </c>
      <c r="L32" s="31"/>
    </row>
    <row r="33" spans="1:12" ht="11.25" customHeight="1" x14ac:dyDescent="0.25">
      <c r="A33" s="39" t="s">
        <v>109</v>
      </c>
      <c r="B33" s="40">
        <f>SUM(B34:B40)</f>
        <v>213527</v>
      </c>
      <c r="C33" s="40">
        <f t="shared" ref="C33:F33" si="6">SUM(C34:C40)</f>
        <v>216639</v>
      </c>
      <c r="D33" s="40">
        <f t="shared" si="6"/>
        <v>213527</v>
      </c>
      <c r="E33" s="40">
        <f t="shared" si="6"/>
        <v>222115</v>
      </c>
      <c r="F33" s="40">
        <f t="shared" si="6"/>
        <v>229698</v>
      </c>
      <c r="G33" s="31"/>
      <c r="H33" s="41" t="s">
        <v>85</v>
      </c>
      <c r="I33" s="41" t="s">
        <v>85</v>
      </c>
      <c r="J33" s="31"/>
      <c r="K33" s="39" t="s">
        <v>49</v>
      </c>
      <c r="L33" s="31"/>
    </row>
    <row r="34" spans="1:12" ht="11.25" customHeight="1" x14ac:dyDescent="0.25">
      <c r="A34" s="42" t="s">
        <v>132</v>
      </c>
      <c r="B34" s="40">
        <v>149786</v>
      </c>
      <c r="C34" s="40">
        <v>155144</v>
      </c>
      <c r="D34" s="40">
        <v>149786</v>
      </c>
      <c r="E34" s="40">
        <v>160565</v>
      </c>
      <c r="F34" s="40">
        <v>166080</v>
      </c>
      <c r="G34" s="31"/>
      <c r="H34" s="41" t="s">
        <v>85</v>
      </c>
      <c r="I34" s="41" t="s">
        <v>85</v>
      </c>
      <c r="J34" s="31"/>
      <c r="K34" s="39" t="s">
        <v>52</v>
      </c>
      <c r="L34" s="31"/>
    </row>
    <row r="35" spans="1:12" ht="11.25" customHeight="1" x14ac:dyDescent="0.25">
      <c r="A35" s="42" t="s">
        <v>133</v>
      </c>
      <c r="B35" s="40">
        <v>14963</v>
      </c>
      <c r="C35" s="40">
        <v>15077</v>
      </c>
      <c r="D35" s="40">
        <v>14963</v>
      </c>
      <c r="E35" s="40">
        <v>15010</v>
      </c>
      <c r="F35" s="40">
        <v>15380</v>
      </c>
      <c r="G35" s="31"/>
      <c r="H35" s="41" t="s">
        <v>85</v>
      </c>
      <c r="I35" s="41" t="s">
        <v>85</v>
      </c>
      <c r="J35" s="31"/>
      <c r="K35" s="39" t="s">
        <v>51</v>
      </c>
      <c r="L35" s="31"/>
    </row>
    <row r="36" spans="1:12" ht="11.25" customHeight="1" x14ac:dyDescent="0.25">
      <c r="A36" s="42" t="s">
        <v>134</v>
      </c>
      <c r="B36" s="40">
        <v>4830</v>
      </c>
      <c r="C36" s="40">
        <v>4866</v>
      </c>
      <c r="D36" s="40">
        <v>4830</v>
      </c>
      <c r="E36" s="40">
        <v>4987</v>
      </c>
      <c r="F36" s="40">
        <v>4922</v>
      </c>
      <c r="G36" s="31"/>
      <c r="H36" s="41" t="s">
        <v>85</v>
      </c>
      <c r="I36" s="41" t="s">
        <v>85</v>
      </c>
      <c r="J36" s="31"/>
      <c r="K36" s="39" t="s">
        <v>53</v>
      </c>
      <c r="L36" s="31"/>
    </row>
    <row r="37" spans="1:12" ht="11.25" customHeight="1" x14ac:dyDescent="0.25">
      <c r="A37" s="42" t="s">
        <v>135</v>
      </c>
      <c r="B37" s="40">
        <v>12147</v>
      </c>
      <c r="C37" s="40">
        <v>12283</v>
      </c>
      <c r="D37" s="40">
        <v>12147</v>
      </c>
      <c r="E37" s="40">
        <v>12574</v>
      </c>
      <c r="F37" s="40">
        <v>13043</v>
      </c>
      <c r="G37" s="31"/>
      <c r="H37" s="41" t="s">
        <v>85</v>
      </c>
      <c r="I37" s="41" t="s">
        <v>85</v>
      </c>
      <c r="J37" s="31"/>
      <c r="K37" s="39" t="s">
        <v>54</v>
      </c>
      <c r="L37" s="31"/>
    </row>
    <row r="38" spans="1:12" ht="11.25" customHeight="1" x14ac:dyDescent="0.25">
      <c r="A38" s="42" t="s">
        <v>136</v>
      </c>
      <c r="B38" s="40">
        <v>3986</v>
      </c>
      <c r="C38" s="40">
        <v>3719</v>
      </c>
      <c r="D38" s="40">
        <v>3986</v>
      </c>
      <c r="E38" s="40">
        <v>3873</v>
      </c>
      <c r="F38" s="40">
        <v>4064</v>
      </c>
      <c r="G38" s="31"/>
      <c r="H38" s="41" t="s">
        <v>85</v>
      </c>
      <c r="I38" s="41" t="s">
        <v>85</v>
      </c>
      <c r="J38" s="31"/>
      <c r="K38" s="39" t="s">
        <v>55</v>
      </c>
      <c r="L38" s="31"/>
    </row>
    <row r="39" spans="1:12" ht="11.25" customHeight="1" x14ac:dyDescent="0.25">
      <c r="A39" s="42" t="s">
        <v>137</v>
      </c>
      <c r="B39" s="40">
        <v>14154</v>
      </c>
      <c r="C39" s="40">
        <v>11796</v>
      </c>
      <c r="D39" s="40">
        <v>14154</v>
      </c>
      <c r="E39" s="40">
        <v>10865</v>
      </c>
      <c r="F39" s="40">
        <v>11693</v>
      </c>
      <c r="G39" s="31"/>
      <c r="H39" s="41" t="s">
        <v>85</v>
      </c>
      <c r="I39" s="41" t="s">
        <v>85</v>
      </c>
      <c r="J39" s="31"/>
      <c r="K39" s="39" t="s">
        <v>56</v>
      </c>
      <c r="L39" s="31"/>
    </row>
    <row r="40" spans="1:12" ht="11.25" customHeight="1" x14ac:dyDescent="0.25">
      <c r="A40" s="42" t="s">
        <v>138</v>
      </c>
      <c r="B40" s="30">
        <v>13661</v>
      </c>
      <c r="C40" s="30">
        <v>13754</v>
      </c>
      <c r="D40" s="30">
        <v>13661</v>
      </c>
      <c r="E40" s="30">
        <v>14241</v>
      </c>
      <c r="F40" s="30">
        <v>14516</v>
      </c>
      <c r="G40" s="31"/>
      <c r="H40" s="41" t="s">
        <v>85</v>
      </c>
      <c r="I40" s="41" t="s">
        <v>85</v>
      </c>
      <c r="J40" s="31"/>
      <c r="K40" s="39" t="s">
        <v>57</v>
      </c>
      <c r="L40" s="31"/>
    </row>
    <row r="41" spans="1:12" x14ac:dyDescent="0.25">
      <c r="A41" s="19" t="s">
        <v>139</v>
      </c>
      <c r="B41" s="20">
        <f>+B6-B27</f>
        <v>-176649</v>
      </c>
      <c r="C41" s="20">
        <f>+C6-C27</f>
        <v>-207046</v>
      </c>
      <c r="D41" s="20">
        <f>+D6-D27</f>
        <v>54203</v>
      </c>
      <c r="E41" s="20">
        <f>+E6-E27</f>
        <v>-226140</v>
      </c>
      <c r="F41" s="20">
        <f>+F6-F27</f>
        <v>-241164</v>
      </c>
      <c r="H41" s="14" t="s">
        <v>85</v>
      </c>
      <c r="I41" s="14" t="s">
        <v>85</v>
      </c>
      <c r="K41" s="8" t="s">
        <v>60</v>
      </c>
    </row>
    <row r="42" spans="1:12" x14ac:dyDescent="0.25">
      <c r="A42" s="19" t="s">
        <v>141</v>
      </c>
      <c r="B42" s="20">
        <f>+B18-B27</f>
        <v>-289693</v>
      </c>
      <c r="C42" s="20">
        <f t="shared" ref="C42:F42" si="7">+C18-C27</f>
        <v>-323250</v>
      </c>
      <c r="D42" s="20">
        <f t="shared" si="7"/>
        <v>-289693</v>
      </c>
      <c r="E42" s="20">
        <f t="shared" si="7"/>
        <v>-344469</v>
      </c>
      <c r="F42" s="20">
        <f t="shared" si="7"/>
        <v>-361392</v>
      </c>
      <c r="H42" s="14" t="s">
        <v>85</v>
      </c>
      <c r="I42" s="14" t="s">
        <v>85</v>
      </c>
      <c r="K42" s="8" t="s">
        <v>60</v>
      </c>
    </row>
    <row r="43" spans="1:12" x14ac:dyDescent="0.25">
      <c r="A43" s="43"/>
      <c r="B43" s="31"/>
      <c r="C43" s="31"/>
      <c r="D43" s="31"/>
      <c r="E43" s="31"/>
      <c r="F43" s="31"/>
      <c r="G43" s="31"/>
      <c r="H43" s="32"/>
      <c r="I43" s="31"/>
      <c r="J43" s="31"/>
      <c r="K43" s="31"/>
      <c r="L43" s="31"/>
    </row>
    <row r="44" spans="1:12" x14ac:dyDescent="0.25">
      <c r="A44" s="31"/>
      <c r="B44" s="31"/>
      <c r="C44" s="31"/>
      <c r="D44" s="31"/>
      <c r="E44" s="31"/>
      <c r="F44" s="31"/>
      <c r="G44" s="31"/>
      <c r="H44" s="32"/>
      <c r="I44" s="31"/>
      <c r="J44" s="31"/>
      <c r="K44" s="31"/>
      <c r="L44" s="31"/>
    </row>
  </sheetData>
  <mergeCells count="2">
    <mergeCell ref="B4:C4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FSP</vt:lpstr>
      <vt:lpstr>Operating statment</vt:lpstr>
      <vt:lpstr>Balance sheet</vt:lpstr>
      <vt:lpstr>'Balance sheet'!Print_Area</vt:lpstr>
    </vt:vector>
  </TitlesOfParts>
  <Company>Hagstofa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JohannR</dc:creator>
  <cp:lastModifiedBy>Jóhann Rúnar Björgvinsson</cp:lastModifiedBy>
  <cp:lastPrinted>2015-03-23T09:47:16Z</cp:lastPrinted>
  <dcterms:created xsi:type="dcterms:W3CDTF">2011-12-16T09:31:10Z</dcterms:created>
  <dcterms:modified xsi:type="dcterms:W3CDTF">2015-03-31T10:04:14Z</dcterms:modified>
</cp:coreProperties>
</file>